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ANWISA\benchmarking data\2568\Q4Y68 Benchmarking\"/>
    </mc:Choice>
  </mc:AlternateContent>
  <bookViews>
    <workbookView xWindow="-108" yWindow="-108" windowWidth="23256" windowHeight="13896" tabRatio="897" activeTab="8"/>
  </bookViews>
  <sheets>
    <sheet name="1.รายชื่อ รพ." sheetId="12" r:id="rId1"/>
    <sheet name="2.Hosp. Group" sheetId="27" r:id="rId2"/>
    <sheet name="3.สูตรการคำนวณ" sheetId="1" r:id="rId3"/>
    <sheet name="DATA" sheetId="26" r:id="rId4"/>
    <sheet name="4.งบ ก.ย.68" sheetId="25" r:id="rId5"/>
    <sheet name="6.รายรับ" sheetId="14" r:id="rId6"/>
    <sheet name="7.รายจ่าย" sheetId="15" r:id="rId7"/>
    <sheet name="8.คำนวณ" sheetId="11" r:id="rId8"/>
    <sheet name="9.รายได้(แยกกลุ่ม)" sheetId="3" r:id="rId9"/>
    <sheet name="10.ค่าใช้จ่าย(แยกกลุ่ม)" sheetId="20" r:id="rId10"/>
    <sheet name="รายได้(แยกจังหวัด)" sheetId="18" r:id="rId11"/>
    <sheet name="ค่าใช้จ่าย(แยกจังหวัด)" sheetId="23" r:id="rId12"/>
    <sheet name="สรุปรายได้" sheetId="7" r:id="rId13"/>
    <sheet name="สรุปค่าใช้จ่าย" sheetId="24" r:id="rId14"/>
    <sheet name="สรุปรายงาน" sheetId="28" r:id="rId15"/>
  </sheets>
  <externalReferences>
    <externalReference r:id="rId16"/>
  </externalReferences>
  <definedNames>
    <definedName name="_xlnm._FilterDatabase" localSheetId="1" hidden="1">'2.Hosp. Group'!$A$2:$L$91</definedName>
    <definedName name="_xlnm._FilterDatabase" localSheetId="4" hidden="1">'4.งบ ก.ย.68'!$A$3:$CM$471</definedName>
    <definedName name="_xlnm._FilterDatabase" localSheetId="5" hidden="1">'6.รายรับ'!$A$3:$Z$91</definedName>
    <definedName name="_xlnm._FilterDatabase" localSheetId="6" hidden="1">'7.รายจ่าย'!$A$1:$WRD$1</definedName>
    <definedName name="_xlnm._FilterDatabase" localSheetId="7" hidden="1">'8.คำนวณ'!$A$2:$CS$2</definedName>
    <definedName name="_xlnm._FilterDatabase" localSheetId="3" hidden="1">DATA!$A$4:$M$94</definedName>
    <definedName name="data">'[1]งบทดลอง รพ.'!$A$2:$CL$438</definedName>
    <definedName name="data1">#REF!</definedName>
    <definedName name="NEW">#REF!</definedName>
    <definedName name="_xlnm.Print_Area" localSheetId="3">DATA!$A$1:$M$94</definedName>
    <definedName name="_xlnm.Print_Titles" localSheetId="1">'2.Hosp. Group'!$1:$1</definedName>
    <definedName name="_xlnm.Print_Titles" localSheetId="3">DATA!$1:$4</definedName>
    <definedName name="test1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454" i="25" l="1"/>
  <c r="BV477" i="25" l="1"/>
  <c r="AC48" i="15"/>
  <c r="K32" i="26"/>
  <c r="K33" i="26"/>
  <c r="K43" i="26"/>
  <c r="K16" i="26"/>
  <c r="K51" i="26"/>
  <c r="K58" i="26"/>
  <c r="K74" i="26"/>
  <c r="K44" i="26"/>
  <c r="K52" i="26"/>
  <c r="K81" i="26"/>
  <c r="K11" i="26"/>
  <c r="K83" i="26"/>
  <c r="K57" i="26"/>
  <c r="K66" i="26"/>
  <c r="K71" i="26"/>
  <c r="K48" i="26"/>
  <c r="K49" i="26"/>
  <c r="K39" i="26"/>
  <c r="K7" i="26"/>
  <c r="K88" i="26"/>
  <c r="K26" i="26"/>
  <c r="K65" i="26"/>
  <c r="K56" i="26"/>
  <c r="K6" i="26"/>
  <c r="K27" i="26"/>
  <c r="K35" i="26"/>
  <c r="K78" i="26"/>
  <c r="K36" i="26"/>
  <c r="K37" i="26"/>
  <c r="K63" i="26"/>
  <c r="K69" i="26"/>
  <c r="K45" i="26"/>
  <c r="K21" i="26"/>
  <c r="K92" i="26"/>
  <c r="K40" i="26"/>
  <c r="K28" i="26"/>
  <c r="K67" i="26"/>
  <c r="K72" i="26"/>
  <c r="K41" i="26"/>
  <c r="K8" i="26"/>
  <c r="K84" i="26"/>
  <c r="K42" i="26"/>
  <c r="K68" i="26"/>
  <c r="K73" i="26"/>
  <c r="K29" i="26"/>
  <c r="K15" i="26"/>
  <c r="K50" i="26"/>
  <c r="K30" i="26"/>
  <c r="K31" i="26"/>
  <c r="K86" i="26"/>
  <c r="K34" i="26"/>
  <c r="K89" i="26"/>
  <c r="K79" i="26"/>
  <c r="K14" i="26"/>
  <c r="K38" i="26"/>
  <c r="K85" i="26"/>
  <c r="K17" i="26"/>
  <c r="K10" i="26"/>
  <c r="K19" i="26"/>
  <c r="K20" i="26"/>
  <c r="K87" i="26"/>
  <c r="K64" i="26"/>
  <c r="K53" i="26"/>
  <c r="K70" i="26"/>
  <c r="K54" i="26"/>
  <c r="K46" i="26"/>
  <c r="K91" i="26"/>
  <c r="K59" i="26"/>
  <c r="K60" i="26"/>
  <c r="K82" i="26"/>
  <c r="K5" i="26"/>
  <c r="K55" i="26"/>
  <c r="K75" i="26"/>
  <c r="K22" i="26"/>
  <c r="K23" i="26"/>
  <c r="K47" i="26"/>
  <c r="K61" i="26"/>
  <c r="K76" i="26"/>
  <c r="K62" i="26"/>
  <c r="K77" i="26"/>
  <c r="K24" i="26"/>
  <c r="K12" i="26"/>
  <c r="K13" i="26"/>
  <c r="K25" i="26"/>
  <c r="K80" i="26"/>
  <c r="K18" i="26"/>
  <c r="K9" i="26"/>
  <c r="K90" i="26"/>
  <c r="L93" i="26"/>
  <c r="M93" i="26" l="1"/>
  <c r="G93" i="26" l="1"/>
  <c r="AC29" i="15"/>
  <c r="AC30" i="15"/>
  <c r="AC40" i="15"/>
  <c r="AC13" i="15"/>
  <c r="AC55" i="15"/>
  <c r="AC71" i="15"/>
  <c r="AC41" i="15"/>
  <c r="AC49" i="15"/>
  <c r="AC78" i="15"/>
  <c r="AC8" i="15"/>
  <c r="AC80" i="15"/>
  <c r="AC54" i="15"/>
  <c r="AC63" i="15"/>
  <c r="AC68" i="15"/>
  <c r="AC45" i="15"/>
  <c r="AC46" i="15"/>
  <c r="AC36" i="15"/>
  <c r="AC4" i="15"/>
  <c r="AC85" i="15"/>
  <c r="AC23" i="15"/>
  <c r="AC62" i="15"/>
  <c r="AC53" i="15"/>
  <c r="AC3" i="15"/>
  <c r="AC24" i="15"/>
  <c r="AC32" i="15"/>
  <c r="AC75" i="15"/>
  <c r="AC33" i="15"/>
  <c r="AC34" i="15"/>
  <c r="AC60" i="15"/>
  <c r="AC66" i="15"/>
  <c r="AC42" i="15"/>
  <c r="AC18" i="15"/>
  <c r="AC89" i="15"/>
  <c r="AC37" i="15"/>
  <c r="AC25" i="15"/>
  <c r="AC64" i="15"/>
  <c r="AC69" i="15"/>
  <c r="AC38" i="15"/>
  <c r="AC5" i="15"/>
  <c r="AC81" i="15"/>
  <c r="AC39" i="15"/>
  <c r="AC65" i="15"/>
  <c r="AC70" i="15"/>
  <c r="AC26" i="15"/>
  <c r="AC12" i="15"/>
  <c r="AC47" i="15"/>
  <c r="AC27" i="15"/>
  <c r="AC28" i="15"/>
  <c r="AC83" i="15"/>
  <c r="AC31" i="15"/>
  <c r="AC86" i="15"/>
  <c r="AC76" i="15"/>
  <c r="AC11" i="15"/>
  <c r="AC35" i="15"/>
  <c r="AC82" i="15"/>
  <c r="AC14" i="15"/>
  <c r="AC7" i="15"/>
  <c r="AC16" i="15"/>
  <c r="AC17" i="15"/>
  <c r="AC84" i="15"/>
  <c r="AC61" i="15"/>
  <c r="AC50" i="15"/>
  <c r="AC67" i="15"/>
  <c r="AC51" i="15"/>
  <c r="AC43" i="15"/>
  <c r="AC88" i="15"/>
  <c r="AC56" i="15"/>
  <c r="AC57" i="15"/>
  <c r="AC79" i="15"/>
  <c r="AC2" i="15"/>
  <c r="AC52" i="15"/>
  <c r="AC72" i="15"/>
  <c r="AC19" i="15"/>
  <c r="AC20" i="15"/>
  <c r="AC44" i="15"/>
  <c r="AC58" i="15"/>
  <c r="AC73" i="15"/>
  <c r="AC59" i="15"/>
  <c r="AC74" i="15"/>
  <c r="AC21" i="15"/>
  <c r="AC9" i="15"/>
  <c r="AC10" i="15"/>
  <c r="AC22" i="15"/>
  <c r="AC77" i="15"/>
  <c r="AC15" i="15"/>
  <c r="AC6" i="15"/>
  <c r="AC87" i="15"/>
  <c r="Z31" i="14"/>
  <c r="Z32" i="14"/>
  <c r="Z42" i="14"/>
  <c r="Z15" i="14"/>
  <c r="Z50" i="14"/>
  <c r="Z57" i="14"/>
  <c r="Z73" i="14"/>
  <c r="Z43" i="14"/>
  <c r="Z51" i="14"/>
  <c r="Z80" i="14"/>
  <c r="Z10" i="14"/>
  <c r="Z82" i="14"/>
  <c r="Z56" i="14"/>
  <c r="Z65" i="14"/>
  <c r="Z70" i="14"/>
  <c r="Z47" i="14"/>
  <c r="Z48" i="14"/>
  <c r="Z38" i="14"/>
  <c r="Z6" i="14"/>
  <c r="Z87" i="14"/>
  <c r="Z25" i="14"/>
  <c r="Z64" i="14"/>
  <c r="Z55" i="14"/>
  <c r="Z5" i="14"/>
  <c r="Z26" i="14"/>
  <c r="Z34" i="14"/>
  <c r="Z77" i="14"/>
  <c r="Z35" i="14"/>
  <c r="Z36" i="14"/>
  <c r="Z62" i="14"/>
  <c r="Z68" i="14"/>
  <c r="Z44" i="14"/>
  <c r="Z20" i="14"/>
  <c r="Z91" i="14"/>
  <c r="Z39" i="14"/>
  <c r="Z27" i="14"/>
  <c r="Z66" i="14"/>
  <c r="Z71" i="14"/>
  <c r="Z40" i="14"/>
  <c r="Z7" i="14"/>
  <c r="Z83" i="14"/>
  <c r="Z41" i="14"/>
  <c r="Z67" i="14"/>
  <c r="Z72" i="14"/>
  <c r="Z28" i="14"/>
  <c r="Z14" i="14"/>
  <c r="Z49" i="14"/>
  <c r="Z29" i="14"/>
  <c r="Z30" i="14"/>
  <c r="Z85" i="14"/>
  <c r="Z33" i="14"/>
  <c r="Z88" i="14"/>
  <c r="Z78" i="14"/>
  <c r="Z13" i="14"/>
  <c r="Z37" i="14"/>
  <c r="Z84" i="14"/>
  <c r="Z16" i="14"/>
  <c r="Z9" i="14"/>
  <c r="Z18" i="14"/>
  <c r="Z19" i="14"/>
  <c r="Z86" i="14"/>
  <c r="Z63" i="14"/>
  <c r="Z52" i="14"/>
  <c r="Z69" i="14"/>
  <c r="Z53" i="14"/>
  <c r="Z45" i="14"/>
  <c r="Z90" i="14"/>
  <c r="Z58" i="14"/>
  <c r="Z59" i="14"/>
  <c r="Z81" i="14"/>
  <c r="Z4" i="14"/>
  <c r="Z54" i="14"/>
  <c r="Z74" i="14"/>
  <c r="Z21" i="14"/>
  <c r="Z22" i="14"/>
  <c r="Z46" i="14"/>
  <c r="Z60" i="14"/>
  <c r="Z75" i="14"/>
  <c r="Z61" i="14"/>
  <c r="Z76" i="14"/>
  <c r="Z23" i="14"/>
  <c r="Z11" i="14"/>
  <c r="Z12" i="14"/>
  <c r="Z24" i="14"/>
  <c r="Z79" i="14"/>
  <c r="Z17" i="14"/>
  <c r="Z8" i="14"/>
  <c r="Z89" i="14"/>
  <c r="AE453" i="25" l="1"/>
  <c r="D453" i="25"/>
  <c r="E473" i="25" l="1"/>
  <c r="F473" i="25"/>
  <c r="G473" i="25"/>
  <c r="H473" i="25"/>
  <c r="I473" i="25"/>
  <c r="J473" i="25"/>
  <c r="K473" i="25"/>
  <c r="L473" i="25"/>
  <c r="M473" i="25"/>
  <c r="N473" i="25"/>
  <c r="O473" i="25"/>
  <c r="P473" i="25"/>
  <c r="Q473" i="25"/>
  <c r="R473" i="25"/>
  <c r="S473" i="25"/>
  <c r="T473" i="25"/>
  <c r="U473" i="25"/>
  <c r="V473" i="25"/>
  <c r="W473" i="25"/>
  <c r="X473" i="25"/>
  <c r="Y473" i="25"/>
  <c r="Z473" i="25"/>
  <c r="AA473" i="25"/>
  <c r="AB473" i="25"/>
  <c r="AC473" i="25"/>
  <c r="AD473" i="25"/>
  <c r="AE473" i="25"/>
  <c r="AF473" i="25"/>
  <c r="AG473" i="25"/>
  <c r="AH473" i="25"/>
  <c r="AI473" i="25"/>
  <c r="AJ473" i="25"/>
  <c r="AK473" i="25"/>
  <c r="AL473" i="25"/>
  <c r="AM473" i="25"/>
  <c r="AN473" i="25"/>
  <c r="AO473" i="25"/>
  <c r="AP473" i="25"/>
  <c r="AQ473" i="25"/>
  <c r="AR473" i="25"/>
  <c r="AS473" i="25"/>
  <c r="AT473" i="25"/>
  <c r="AU473" i="25"/>
  <c r="AV473" i="25"/>
  <c r="AW473" i="25"/>
  <c r="AX473" i="25"/>
  <c r="AY473" i="25"/>
  <c r="AZ473" i="25"/>
  <c r="BA473" i="25"/>
  <c r="BB473" i="25"/>
  <c r="BC473" i="25"/>
  <c r="BD473" i="25"/>
  <c r="BE473" i="25"/>
  <c r="BF473" i="25"/>
  <c r="BG473" i="25"/>
  <c r="BH473" i="25"/>
  <c r="BI473" i="25"/>
  <c r="BJ473" i="25"/>
  <c r="BK473" i="25"/>
  <c r="BL473" i="25"/>
  <c r="BM473" i="25"/>
  <c r="BN473" i="25"/>
  <c r="BO473" i="25"/>
  <c r="BP473" i="25"/>
  <c r="BQ473" i="25"/>
  <c r="BR473" i="25"/>
  <c r="BS473" i="25"/>
  <c r="BT473" i="25"/>
  <c r="BU473" i="25"/>
  <c r="BV473" i="25"/>
  <c r="BW473" i="25"/>
  <c r="BX473" i="25"/>
  <c r="BY473" i="25"/>
  <c r="BZ473" i="25"/>
  <c r="CA473" i="25"/>
  <c r="CB473" i="25"/>
  <c r="CC473" i="25"/>
  <c r="CD473" i="25"/>
  <c r="CE473" i="25"/>
  <c r="CF473" i="25"/>
  <c r="CG473" i="25"/>
  <c r="CH473" i="25"/>
  <c r="CI473" i="25"/>
  <c r="CJ473" i="25"/>
  <c r="CK473" i="25"/>
  <c r="CL473" i="25"/>
  <c r="CM473" i="25"/>
  <c r="E474" i="25"/>
  <c r="F474" i="25"/>
  <c r="G474" i="25"/>
  <c r="H474" i="25"/>
  <c r="I474" i="25"/>
  <c r="J474" i="25"/>
  <c r="K474" i="25"/>
  <c r="L474" i="25"/>
  <c r="M474" i="25"/>
  <c r="N474" i="25"/>
  <c r="O474" i="25"/>
  <c r="P474" i="25"/>
  <c r="Q474" i="25"/>
  <c r="R474" i="25"/>
  <c r="S474" i="25"/>
  <c r="T474" i="25"/>
  <c r="U474" i="25"/>
  <c r="V474" i="25"/>
  <c r="W474" i="25"/>
  <c r="X474" i="25"/>
  <c r="Y474" i="25"/>
  <c r="Z474" i="25"/>
  <c r="AA474" i="25"/>
  <c r="AB474" i="25"/>
  <c r="AC474" i="25"/>
  <c r="AD474" i="25"/>
  <c r="AE474" i="25"/>
  <c r="AF474" i="25"/>
  <c r="AG474" i="25"/>
  <c r="AH474" i="25"/>
  <c r="AI474" i="25"/>
  <c r="AJ474" i="25"/>
  <c r="AK474" i="25"/>
  <c r="AL474" i="25"/>
  <c r="AM474" i="25"/>
  <c r="AN474" i="25"/>
  <c r="AO474" i="25"/>
  <c r="AP474" i="25"/>
  <c r="AQ474" i="25"/>
  <c r="AR474" i="25"/>
  <c r="AS474" i="25"/>
  <c r="AT474" i="25"/>
  <c r="AU474" i="25"/>
  <c r="AV474" i="25"/>
  <c r="AW474" i="25"/>
  <c r="AX474" i="25"/>
  <c r="AY474" i="25"/>
  <c r="AZ474" i="25"/>
  <c r="BA474" i="25"/>
  <c r="BB474" i="25"/>
  <c r="BC474" i="25"/>
  <c r="BD474" i="25"/>
  <c r="BE474" i="25"/>
  <c r="BF474" i="25"/>
  <c r="BG474" i="25"/>
  <c r="BH474" i="25"/>
  <c r="BI474" i="25"/>
  <c r="BJ474" i="25"/>
  <c r="BK474" i="25"/>
  <c r="BL474" i="25"/>
  <c r="BM474" i="25"/>
  <c r="BN474" i="25"/>
  <c r="BO474" i="25"/>
  <c r="BP474" i="25"/>
  <c r="BQ474" i="25"/>
  <c r="BR474" i="25"/>
  <c r="BS474" i="25"/>
  <c r="BT474" i="25"/>
  <c r="BU474" i="25"/>
  <c r="BV474" i="25"/>
  <c r="BW474" i="25"/>
  <c r="BX474" i="25"/>
  <c r="BY474" i="25"/>
  <c r="BZ474" i="25"/>
  <c r="CA474" i="25"/>
  <c r="CB474" i="25"/>
  <c r="CC474" i="25"/>
  <c r="CD474" i="25"/>
  <c r="CE474" i="25"/>
  <c r="CF474" i="25"/>
  <c r="CG474" i="25"/>
  <c r="CH474" i="25"/>
  <c r="CI474" i="25"/>
  <c r="CJ474" i="25"/>
  <c r="CK474" i="25"/>
  <c r="CL474" i="25"/>
  <c r="CM474" i="25"/>
  <c r="E475" i="25"/>
  <c r="F475" i="25"/>
  <c r="G475" i="25"/>
  <c r="H475" i="25"/>
  <c r="I475" i="25"/>
  <c r="J475" i="25"/>
  <c r="K475" i="25"/>
  <c r="L475" i="25"/>
  <c r="M475" i="25"/>
  <c r="N475" i="25"/>
  <c r="O475" i="25"/>
  <c r="P475" i="25"/>
  <c r="Q475" i="25"/>
  <c r="R475" i="25"/>
  <c r="S475" i="25"/>
  <c r="T475" i="25"/>
  <c r="U475" i="25"/>
  <c r="V475" i="25"/>
  <c r="W475" i="25"/>
  <c r="X475" i="25"/>
  <c r="Y475" i="25"/>
  <c r="Z475" i="25"/>
  <c r="AA475" i="25"/>
  <c r="AB475" i="25"/>
  <c r="AC475" i="25"/>
  <c r="AD475" i="25"/>
  <c r="AE475" i="25"/>
  <c r="AF475" i="25"/>
  <c r="AG475" i="25"/>
  <c r="AH475" i="25"/>
  <c r="AI475" i="25"/>
  <c r="AJ475" i="25"/>
  <c r="AK475" i="25"/>
  <c r="AL475" i="25"/>
  <c r="AM475" i="25"/>
  <c r="AN475" i="25"/>
  <c r="AO475" i="25"/>
  <c r="AP475" i="25"/>
  <c r="AQ475" i="25"/>
  <c r="AR475" i="25"/>
  <c r="AS475" i="25"/>
  <c r="AT475" i="25"/>
  <c r="AU475" i="25"/>
  <c r="AV475" i="25"/>
  <c r="AW475" i="25"/>
  <c r="AX475" i="25"/>
  <c r="AY475" i="25"/>
  <c r="AZ475" i="25"/>
  <c r="BA475" i="25"/>
  <c r="BB475" i="25"/>
  <c r="BC475" i="25"/>
  <c r="BD475" i="25"/>
  <c r="BE475" i="25"/>
  <c r="BF475" i="25"/>
  <c r="BG475" i="25"/>
  <c r="BH475" i="25"/>
  <c r="BI475" i="25"/>
  <c r="BJ475" i="25"/>
  <c r="BK475" i="25"/>
  <c r="BL475" i="25"/>
  <c r="BM475" i="25"/>
  <c r="BN475" i="25"/>
  <c r="BO475" i="25"/>
  <c r="BP475" i="25"/>
  <c r="BQ475" i="25"/>
  <c r="BR475" i="25"/>
  <c r="BS475" i="25"/>
  <c r="BT475" i="25"/>
  <c r="BU475" i="25"/>
  <c r="BV475" i="25"/>
  <c r="BW475" i="25"/>
  <c r="BX475" i="25"/>
  <c r="BY475" i="25"/>
  <c r="BZ475" i="25"/>
  <c r="CA475" i="25"/>
  <c r="CB475" i="25"/>
  <c r="CC475" i="25"/>
  <c r="CD475" i="25"/>
  <c r="CE475" i="25"/>
  <c r="CF475" i="25"/>
  <c r="CG475" i="25"/>
  <c r="CH475" i="25"/>
  <c r="CI475" i="25"/>
  <c r="CJ475" i="25"/>
  <c r="CK475" i="25"/>
  <c r="CL475" i="25"/>
  <c r="CM475" i="25"/>
  <c r="E476" i="25"/>
  <c r="F476" i="25"/>
  <c r="G476" i="25"/>
  <c r="H476" i="25"/>
  <c r="I476" i="25"/>
  <c r="J476" i="25"/>
  <c r="K476" i="25"/>
  <c r="L476" i="25"/>
  <c r="M476" i="25"/>
  <c r="N476" i="25"/>
  <c r="O476" i="25"/>
  <c r="P476" i="25"/>
  <c r="Q476" i="25"/>
  <c r="R476" i="25"/>
  <c r="S476" i="25"/>
  <c r="T476" i="25"/>
  <c r="U476" i="25"/>
  <c r="V476" i="25"/>
  <c r="W476" i="25"/>
  <c r="X476" i="25"/>
  <c r="Y476" i="25"/>
  <c r="Z476" i="25"/>
  <c r="AA476" i="25"/>
  <c r="AB476" i="25"/>
  <c r="AC476" i="25"/>
  <c r="AD476" i="25"/>
  <c r="AE476" i="25"/>
  <c r="AF476" i="25"/>
  <c r="AG476" i="25"/>
  <c r="AH476" i="25"/>
  <c r="AI476" i="25"/>
  <c r="AJ476" i="25"/>
  <c r="AK476" i="25"/>
  <c r="AL476" i="25"/>
  <c r="AM476" i="25"/>
  <c r="AN476" i="25"/>
  <c r="AO476" i="25"/>
  <c r="AP476" i="25"/>
  <c r="AQ476" i="25"/>
  <c r="AR476" i="25"/>
  <c r="AS476" i="25"/>
  <c r="AT476" i="25"/>
  <c r="AU476" i="25"/>
  <c r="AV476" i="25"/>
  <c r="AW476" i="25"/>
  <c r="AX476" i="25"/>
  <c r="AY476" i="25"/>
  <c r="AZ476" i="25"/>
  <c r="BA476" i="25"/>
  <c r="BB476" i="25"/>
  <c r="BC476" i="25"/>
  <c r="BD476" i="25"/>
  <c r="BE476" i="25"/>
  <c r="BF476" i="25"/>
  <c r="BG476" i="25"/>
  <c r="BH476" i="25"/>
  <c r="BI476" i="25"/>
  <c r="BJ476" i="25"/>
  <c r="BK476" i="25"/>
  <c r="BL476" i="25"/>
  <c r="BM476" i="25"/>
  <c r="BN476" i="25"/>
  <c r="BO476" i="25"/>
  <c r="BP476" i="25"/>
  <c r="BQ476" i="25"/>
  <c r="BR476" i="25"/>
  <c r="BS476" i="25"/>
  <c r="BT476" i="25"/>
  <c r="BU476" i="25"/>
  <c r="BV476" i="25"/>
  <c r="BW476" i="25"/>
  <c r="BX476" i="25"/>
  <c r="BY476" i="25"/>
  <c r="BZ476" i="25"/>
  <c r="CA476" i="25"/>
  <c r="CB476" i="25"/>
  <c r="CC476" i="25"/>
  <c r="CD476" i="25"/>
  <c r="CE476" i="25"/>
  <c r="CF476" i="25"/>
  <c r="CG476" i="25"/>
  <c r="CH476" i="25"/>
  <c r="CI476" i="25"/>
  <c r="CJ476" i="25"/>
  <c r="CK476" i="25"/>
  <c r="CL476" i="25"/>
  <c r="CM476" i="25"/>
  <c r="E478" i="25"/>
  <c r="F478" i="25"/>
  <c r="G478" i="25"/>
  <c r="H478" i="25"/>
  <c r="I478" i="25"/>
  <c r="J478" i="25"/>
  <c r="K478" i="25"/>
  <c r="L478" i="25"/>
  <c r="M478" i="25"/>
  <c r="N478" i="25"/>
  <c r="O478" i="25"/>
  <c r="P478" i="25"/>
  <c r="Q478" i="25"/>
  <c r="R478" i="25"/>
  <c r="S478" i="25"/>
  <c r="T478" i="25"/>
  <c r="U478" i="25"/>
  <c r="V478" i="25"/>
  <c r="W478" i="25"/>
  <c r="X478" i="25"/>
  <c r="Y478" i="25"/>
  <c r="Z478" i="25"/>
  <c r="AA478" i="25"/>
  <c r="AB478" i="25"/>
  <c r="AC478" i="25"/>
  <c r="AD478" i="25"/>
  <c r="AE478" i="25"/>
  <c r="AF478" i="25"/>
  <c r="AG478" i="25"/>
  <c r="AH478" i="25"/>
  <c r="AI478" i="25"/>
  <c r="AJ478" i="25"/>
  <c r="AK478" i="25"/>
  <c r="AL478" i="25"/>
  <c r="AM478" i="25"/>
  <c r="AN478" i="25"/>
  <c r="AO478" i="25"/>
  <c r="AP478" i="25"/>
  <c r="AQ478" i="25"/>
  <c r="AR478" i="25"/>
  <c r="AS478" i="25"/>
  <c r="AT478" i="25"/>
  <c r="AU478" i="25"/>
  <c r="AV478" i="25"/>
  <c r="AW478" i="25"/>
  <c r="AX478" i="25"/>
  <c r="AY478" i="25"/>
  <c r="AZ478" i="25"/>
  <c r="BA478" i="25"/>
  <c r="BB478" i="25"/>
  <c r="BC478" i="25"/>
  <c r="BD478" i="25"/>
  <c r="BE478" i="25"/>
  <c r="BF478" i="25"/>
  <c r="BG478" i="25"/>
  <c r="BH478" i="25"/>
  <c r="BI478" i="25"/>
  <c r="BJ478" i="25"/>
  <c r="BK478" i="25"/>
  <c r="BL478" i="25"/>
  <c r="BM478" i="25"/>
  <c r="BN478" i="25"/>
  <c r="BO478" i="25"/>
  <c r="BP478" i="25"/>
  <c r="BQ478" i="25"/>
  <c r="BR478" i="25"/>
  <c r="BS478" i="25"/>
  <c r="BT478" i="25"/>
  <c r="BU478" i="25"/>
  <c r="BV478" i="25"/>
  <c r="BW478" i="25"/>
  <c r="BX478" i="25"/>
  <c r="BY478" i="25"/>
  <c r="BZ478" i="25"/>
  <c r="CA478" i="25"/>
  <c r="CB478" i="25"/>
  <c r="CC478" i="25"/>
  <c r="CD478" i="25"/>
  <c r="CE478" i="25"/>
  <c r="CF478" i="25"/>
  <c r="CG478" i="25"/>
  <c r="CH478" i="25"/>
  <c r="CI478" i="25"/>
  <c r="CJ478" i="25"/>
  <c r="CK478" i="25"/>
  <c r="CL478" i="25"/>
  <c r="CM478" i="25"/>
  <c r="E479" i="25"/>
  <c r="F479" i="25"/>
  <c r="G479" i="25"/>
  <c r="H479" i="25"/>
  <c r="I479" i="25"/>
  <c r="J479" i="25"/>
  <c r="K479" i="25"/>
  <c r="L479" i="25"/>
  <c r="M479" i="25"/>
  <c r="N479" i="25"/>
  <c r="O479" i="25"/>
  <c r="P479" i="25"/>
  <c r="Q479" i="25"/>
  <c r="R479" i="25"/>
  <c r="S479" i="25"/>
  <c r="T479" i="25"/>
  <c r="U479" i="25"/>
  <c r="V479" i="25"/>
  <c r="W479" i="25"/>
  <c r="X479" i="25"/>
  <c r="Y479" i="25"/>
  <c r="Z479" i="25"/>
  <c r="AA479" i="25"/>
  <c r="AB479" i="25"/>
  <c r="AC479" i="25"/>
  <c r="AD479" i="25"/>
  <c r="AE479" i="25"/>
  <c r="AF479" i="25"/>
  <c r="AG479" i="25"/>
  <c r="AH479" i="25"/>
  <c r="AI479" i="25"/>
  <c r="AJ479" i="25"/>
  <c r="AK479" i="25"/>
  <c r="AL479" i="25"/>
  <c r="AM479" i="25"/>
  <c r="AN479" i="25"/>
  <c r="AO479" i="25"/>
  <c r="AP479" i="25"/>
  <c r="AQ479" i="25"/>
  <c r="AR479" i="25"/>
  <c r="AS479" i="25"/>
  <c r="AT479" i="25"/>
  <c r="AU479" i="25"/>
  <c r="AV479" i="25"/>
  <c r="AW479" i="25"/>
  <c r="AX479" i="25"/>
  <c r="AY479" i="25"/>
  <c r="AZ479" i="25"/>
  <c r="BA479" i="25"/>
  <c r="BB479" i="25"/>
  <c r="BC479" i="25"/>
  <c r="BD479" i="25"/>
  <c r="BE479" i="25"/>
  <c r="BF479" i="25"/>
  <c r="BG479" i="25"/>
  <c r="BH479" i="25"/>
  <c r="BI479" i="25"/>
  <c r="BJ479" i="25"/>
  <c r="BK479" i="25"/>
  <c r="BL479" i="25"/>
  <c r="BM479" i="25"/>
  <c r="BN479" i="25"/>
  <c r="BO479" i="25"/>
  <c r="BP479" i="25"/>
  <c r="BQ479" i="25"/>
  <c r="BR479" i="25"/>
  <c r="BS479" i="25"/>
  <c r="BT479" i="25"/>
  <c r="BU479" i="25"/>
  <c r="BV479" i="25"/>
  <c r="BW479" i="25"/>
  <c r="BX479" i="25"/>
  <c r="BY479" i="25"/>
  <c r="BZ479" i="25"/>
  <c r="CA479" i="25"/>
  <c r="CB479" i="25"/>
  <c r="CC479" i="25"/>
  <c r="CD479" i="25"/>
  <c r="CE479" i="25"/>
  <c r="CF479" i="25"/>
  <c r="CG479" i="25"/>
  <c r="CH479" i="25"/>
  <c r="CI479" i="25"/>
  <c r="CJ479" i="25"/>
  <c r="CK479" i="25"/>
  <c r="CL479" i="25"/>
  <c r="CM479" i="25"/>
  <c r="E481" i="25"/>
  <c r="F481" i="25"/>
  <c r="G481" i="25"/>
  <c r="H481" i="25"/>
  <c r="I481" i="25"/>
  <c r="J481" i="25"/>
  <c r="K481" i="25"/>
  <c r="L481" i="25"/>
  <c r="M481" i="25"/>
  <c r="N481" i="25"/>
  <c r="O481" i="25"/>
  <c r="P481" i="25"/>
  <c r="Q481" i="25"/>
  <c r="R481" i="25"/>
  <c r="S481" i="25"/>
  <c r="T481" i="25"/>
  <c r="U481" i="25"/>
  <c r="V481" i="25"/>
  <c r="W481" i="25"/>
  <c r="X481" i="25"/>
  <c r="Y481" i="25"/>
  <c r="Z481" i="25"/>
  <c r="AA481" i="25"/>
  <c r="AB481" i="25"/>
  <c r="AC481" i="25"/>
  <c r="AD481" i="25"/>
  <c r="AE481" i="25"/>
  <c r="AF481" i="25"/>
  <c r="AG481" i="25"/>
  <c r="AH481" i="25"/>
  <c r="AI481" i="25"/>
  <c r="AJ481" i="25"/>
  <c r="AK481" i="25"/>
  <c r="AL481" i="25"/>
  <c r="AM481" i="25"/>
  <c r="AN481" i="25"/>
  <c r="AO481" i="25"/>
  <c r="AP481" i="25"/>
  <c r="AQ481" i="25"/>
  <c r="AR481" i="25"/>
  <c r="AS481" i="25"/>
  <c r="AT481" i="25"/>
  <c r="AU481" i="25"/>
  <c r="AV481" i="25"/>
  <c r="AW481" i="25"/>
  <c r="AX481" i="25"/>
  <c r="AY481" i="25"/>
  <c r="AZ481" i="25"/>
  <c r="BA481" i="25"/>
  <c r="BB481" i="25"/>
  <c r="BC481" i="25"/>
  <c r="BD481" i="25"/>
  <c r="BE481" i="25"/>
  <c r="BF481" i="25"/>
  <c r="BG481" i="25"/>
  <c r="BH481" i="25"/>
  <c r="BI481" i="25"/>
  <c r="BJ481" i="25"/>
  <c r="BK481" i="25"/>
  <c r="BL481" i="25"/>
  <c r="BM481" i="25"/>
  <c r="BN481" i="25"/>
  <c r="BO481" i="25"/>
  <c r="BP481" i="25"/>
  <c r="BQ481" i="25"/>
  <c r="BR481" i="25"/>
  <c r="BS481" i="25"/>
  <c r="BT481" i="25"/>
  <c r="BU481" i="25"/>
  <c r="BV481" i="25"/>
  <c r="BW481" i="25"/>
  <c r="BX481" i="25"/>
  <c r="BY481" i="25"/>
  <c r="BZ481" i="25"/>
  <c r="CA481" i="25"/>
  <c r="CB481" i="25"/>
  <c r="CC481" i="25"/>
  <c r="CD481" i="25"/>
  <c r="CE481" i="25"/>
  <c r="CF481" i="25"/>
  <c r="CG481" i="25"/>
  <c r="CH481" i="25"/>
  <c r="CI481" i="25"/>
  <c r="CJ481" i="25"/>
  <c r="CK481" i="25"/>
  <c r="CL481" i="25"/>
  <c r="CM481" i="25"/>
  <c r="E482" i="25"/>
  <c r="F482" i="25"/>
  <c r="G482" i="25"/>
  <c r="H482" i="25"/>
  <c r="I482" i="25"/>
  <c r="J482" i="25"/>
  <c r="K482" i="25"/>
  <c r="L482" i="25"/>
  <c r="M482" i="25"/>
  <c r="N482" i="25"/>
  <c r="O482" i="25"/>
  <c r="P482" i="25"/>
  <c r="Q482" i="25"/>
  <c r="R482" i="25"/>
  <c r="S482" i="25"/>
  <c r="T482" i="25"/>
  <c r="U482" i="25"/>
  <c r="V482" i="25"/>
  <c r="W482" i="25"/>
  <c r="X482" i="25"/>
  <c r="Y482" i="25"/>
  <c r="Z482" i="25"/>
  <c r="AA482" i="25"/>
  <c r="AB482" i="25"/>
  <c r="AC482" i="25"/>
  <c r="AD482" i="25"/>
  <c r="AE482" i="25"/>
  <c r="AF482" i="25"/>
  <c r="AG482" i="25"/>
  <c r="AH482" i="25"/>
  <c r="AI482" i="25"/>
  <c r="AJ482" i="25"/>
  <c r="AK482" i="25"/>
  <c r="AL482" i="25"/>
  <c r="AM482" i="25"/>
  <c r="AN482" i="25"/>
  <c r="AO482" i="25"/>
  <c r="AP482" i="25"/>
  <c r="AQ482" i="25"/>
  <c r="AR482" i="25"/>
  <c r="AS482" i="25"/>
  <c r="AT482" i="25"/>
  <c r="AU482" i="25"/>
  <c r="AV482" i="25"/>
  <c r="AW482" i="25"/>
  <c r="AX482" i="25"/>
  <c r="AY482" i="25"/>
  <c r="AZ482" i="25"/>
  <c r="BA482" i="25"/>
  <c r="BB482" i="25"/>
  <c r="BC482" i="25"/>
  <c r="BD482" i="25"/>
  <c r="BE482" i="25"/>
  <c r="BF482" i="25"/>
  <c r="BG482" i="25"/>
  <c r="BH482" i="25"/>
  <c r="BI482" i="25"/>
  <c r="BJ482" i="25"/>
  <c r="BK482" i="25"/>
  <c r="BL482" i="25"/>
  <c r="BM482" i="25"/>
  <c r="BN482" i="25"/>
  <c r="BO482" i="25"/>
  <c r="BP482" i="25"/>
  <c r="BQ482" i="25"/>
  <c r="BR482" i="25"/>
  <c r="BS482" i="25"/>
  <c r="BT482" i="25"/>
  <c r="BU482" i="25"/>
  <c r="BV482" i="25"/>
  <c r="BW482" i="25"/>
  <c r="BX482" i="25"/>
  <c r="BY482" i="25"/>
  <c r="BZ482" i="25"/>
  <c r="CA482" i="25"/>
  <c r="CB482" i="25"/>
  <c r="CC482" i="25"/>
  <c r="CD482" i="25"/>
  <c r="CE482" i="25"/>
  <c r="CF482" i="25"/>
  <c r="CG482" i="25"/>
  <c r="CH482" i="25"/>
  <c r="CI482" i="25"/>
  <c r="CJ482" i="25"/>
  <c r="CK482" i="25"/>
  <c r="CL482" i="25"/>
  <c r="CM482" i="25"/>
  <c r="E484" i="25"/>
  <c r="F484" i="25"/>
  <c r="G484" i="25"/>
  <c r="H484" i="25"/>
  <c r="I484" i="25"/>
  <c r="J484" i="25"/>
  <c r="K484" i="25"/>
  <c r="L484" i="25"/>
  <c r="M484" i="25"/>
  <c r="N484" i="25"/>
  <c r="O484" i="25"/>
  <c r="P484" i="25"/>
  <c r="Q484" i="25"/>
  <c r="R484" i="25"/>
  <c r="S484" i="25"/>
  <c r="T484" i="25"/>
  <c r="U484" i="25"/>
  <c r="V484" i="25"/>
  <c r="W484" i="25"/>
  <c r="X484" i="25"/>
  <c r="Y484" i="25"/>
  <c r="Z484" i="25"/>
  <c r="AA484" i="25"/>
  <c r="AB484" i="25"/>
  <c r="AC484" i="25"/>
  <c r="AD484" i="25"/>
  <c r="AE484" i="25"/>
  <c r="AF484" i="25"/>
  <c r="AG484" i="25"/>
  <c r="AH484" i="25"/>
  <c r="AI484" i="25"/>
  <c r="AJ484" i="25"/>
  <c r="AK484" i="25"/>
  <c r="AL484" i="25"/>
  <c r="AM484" i="25"/>
  <c r="AN484" i="25"/>
  <c r="AO484" i="25"/>
  <c r="AP484" i="25"/>
  <c r="AQ484" i="25"/>
  <c r="AR484" i="25"/>
  <c r="AS484" i="25"/>
  <c r="AT484" i="25"/>
  <c r="AU484" i="25"/>
  <c r="AV484" i="25"/>
  <c r="AW484" i="25"/>
  <c r="AX484" i="25"/>
  <c r="AY484" i="25"/>
  <c r="AZ484" i="25"/>
  <c r="BA484" i="25"/>
  <c r="BB484" i="25"/>
  <c r="BC484" i="25"/>
  <c r="BD484" i="25"/>
  <c r="BE484" i="25"/>
  <c r="BF484" i="25"/>
  <c r="BG484" i="25"/>
  <c r="BH484" i="25"/>
  <c r="BI484" i="25"/>
  <c r="BJ484" i="25"/>
  <c r="BK484" i="25"/>
  <c r="BL484" i="25"/>
  <c r="BM484" i="25"/>
  <c r="BN484" i="25"/>
  <c r="BO484" i="25"/>
  <c r="BP484" i="25"/>
  <c r="BQ484" i="25"/>
  <c r="BR484" i="25"/>
  <c r="BS484" i="25"/>
  <c r="BT484" i="25"/>
  <c r="BU484" i="25"/>
  <c r="BV484" i="25"/>
  <c r="BW484" i="25"/>
  <c r="BX484" i="25"/>
  <c r="BY484" i="25"/>
  <c r="BZ484" i="25"/>
  <c r="CA484" i="25"/>
  <c r="CB484" i="25"/>
  <c r="CC484" i="25"/>
  <c r="CD484" i="25"/>
  <c r="CE484" i="25"/>
  <c r="CF484" i="25"/>
  <c r="CG484" i="25"/>
  <c r="CH484" i="25"/>
  <c r="CI484" i="25"/>
  <c r="CJ484" i="25"/>
  <c r="CK484" i="25"/>
  <c r="CL484" i="25"/>
  <c r="CM484" i="25"/>
  <c r="E485" i="25"/>
  <c r="F485" i="25"/>
  <c r="G485" i="25"/>
  <c r="H485" i="25"/>
  <c r="I485" i="25"/>
  <c r="J485" i="25"/>
  <c r="K485" i="25"/>
  <c r="L485" i="25"/>
  <c r="M485" i="25"/>
  <c r="N485" i="25"/>
  <c r="O485" i="25"/>
  <c r="P485" i="25"/>
  <c r="Q485" i="25"/>
  <c r="R485" i="25"/>
  <c r="S485" i="25"/>
  <c r="T485" i="25"/>
  <c r="U485" i="25"/>
  <c r="V485" i="25"/>
  <c r="W485" i="25"/>
  <c r="X485" i="25"/>
  <c r="Y485" i="25"/>
  <c r="Z485" i="25"/>
  <c r="AA485" i="25"/>
  <c r="AB485" i="25"/>
  <c r="AC485" i="25"/>
  <c r="AD485" i="25"/>
  <c r="AE485" i="25"/>
  <c r="AF485" i="25"/>
  <c r="AG485" i="25"/>
  <c r="AH485" i="25"/>
  <c r="AI485" i="25"/>
  <c r="AJ485" i="25"/>
  <c r="AK485" i="25"/>
  <c r="AL485" i="25"/>
  <c r="AM485" i="25"/>
  <c r="AN485" i="25"/>
  <c r="AO485" i="25"/>
  <c r="AP485" i="25"/>
  <c r="AQ485" i="25"/>
  <c r="AR485" i="25"/>
  <c r="AS485" i="25"/>
  <c r="AT485" i="25"/>
  <c r="AU485" i="25"/>
  <c r="AV485" i="25"/>
  <c r="AW485" i="25"/>
  <c r="AX485" i="25"/>
  <c r="AY485" i="25"/>
  <c r="AZ485" i="25"/>
  <c r="BA485" i="25"/>
  <c r="BB485" i="25"/>
  <c r="BC485" i="25"/>
  <c r="BD485" i="25"/>
  <c r="BE485" i="25"/>
  <c r="BF485" i="25"/>
  <c r="BG485" i="25"/>
  <c r="BH485" i="25"/>
  <c r="BI485" i="25"/>
  <c r="BJ485" i="25"/>
  <c r="BK485" i="25"/>
  <c r="BL485" i="25"/>
  <c r="BM485" i="25"/>
  <c r="BN485" i="25"/>
  <c r="BO485" i="25"/>
  <c r="BP485" i="25"/>
  <c r="BQ485" i="25"/>
  <c r="BR485" i="25"/>
  <c r="BS485" i="25"/>
  <c r="BT485" i="25"/>
  <c r="BU485" i="25"/>
  <c r="BV485" i="25"/>
  <c r="BW485" i="25"/>
  <c r="BX485" i="25"/>
  <c r="BY485" i="25"/>
  <c r="BZ485" i="25"/>
  <c r="CA485" i="25"/>
  <c r="CB485" i="25"/>
  <c r="CC485" i="25"/>
  <c r="CD485" i="25"/>
  <c r="CE485" i="25"/>
  <c r="CF485" i="25"/>
  <c r="CG485" i="25"/>
  <c r="CH485" i="25"/>
  <c r="CI485" i="25"/>
  <c r="CJ485" i="25"/>
  <c r="CK485" i="25"/>
  <c r="CL485" i="25"/>
  <c r="CM485" i="25"/>
  <c r="E486" i="25"/>
  <c r="F486" i="25"/>
  <c r="G486" i="25"/>
  <c r="H486" i="25"/>
  <c r="I486" i="25"/>
  <c r="J486" i="25"/>
  <c r="K486" i="25"/>
  <c r="L486" i="25"/>
  <c r="M486" i="25"/>
  <c r="N486" i="25"/>
  <c r="O486" i="25"/>
  <c r="P486" i="25"/>
  <c r="Q486" i="25"/>
  <c r="R486" i="25"/>
  <c r="S486" i="25"/>
  <c r="T486" i="25"/>
  <c r="U486" i="25"/>
  <c r="V486" i="25"/>
  <c r="W486" i="25"/>
  <c r="X486" i="25"/>
  <c r="Y486" i="25"/>
  <c r="Z486" i="25"/>
  <c r="AA486" i="25"/>
  <c r="AB486" i="25"/>
  <c r="AC486" i="25"/>
  <c r="AD486" i="25"/>
  <c r="AE486" i="25"/>
  <c r="AF486" i="25"/>
  <c r="AG486" i="25"/>
  <c r="AH486" i="25"/>
  <c r="AI486" i="25"/>
  <c r="AJ486" i="25"/>
  <c r="AK486" i="25"/>
  <c r="AL486" i="25"/>
  <c r="AM486" i="25"/>
  <c r="AN486" i="25"/>
  <c r="AO486" i="25"/>
  <c r="AP486" i="25"/>
  <c r="AQ486" i="25"/>
  <c r="AR486" i="25"/>
  <c r="AS486" i="25"/>
  <c r="AT486" i="25"/>
  <c r="AU486" i="25"/>
  <c r="AV486" i="25"/>
  <c r="AW486" i="25"/>
  <c r="AX486" i="25"/>
  <c r="AY486" i="25"/>
  <c r="AZ486" i="25"/>
  <c r="BA486" i="25"/>
  <c r="BB486" i="25"/>
  <c r="BC486" i="25"/>
  <c r="BD486" i="25"/>
  <c r="BE486" i="25"/>
  <c r="BF486" i="25"/>
  <c r="BG486" i="25"/>
  <c r="BH486" i="25"/>
  <c r="BI486" i="25"/>
  <c r="BJ486" i="25"/>
  <c r="BK486" i="25"/>
  <c r="BL486" i="25"/>
  <c r="BM486" i="25"/>
  <c r="BN486" i="25"/>
  <c r="BO486" i="25"/>
  <c r="BP486" i="25"/>
  <c r="BQ486" i="25"/>
  <c r="BR486" i="25"/>
  <c r="BS486" i="25"/>
  <c r="BT486" i="25"/>
  <c r="BU486" i="25"/>
  <c r="BV486" i="25"/>
  <c r="BW486" i="25"/>
  <c r="BX486" i="25"/>
  <c r="BY486" i="25"/>
  <c r="BZ486" i="25"/>
  <c r="CA486" i="25"/>
  <c r="CB486" i="25"/>
  <c r="CC486" i="25"/>
  <c r="CD486" i="25"/>
  <c r="CE486" i="25"/>
  <c r="CF486" i="25"/>
  <c r="CG486" i="25"/>
  <c r="CH486" i="25"/>
  <c r="CI486" i="25"/>
  <c r="CJ486" i="25"/>
  <c r="CK486" i="25"/>
  <c r="CL486" i="25"/>
  <c r="CM486" i="25"/>
  <c r="E487" i="25"/>
  <c r="F487" i="25"/>
  <c r="G487" i="25"/>
  <c r="H487" i="25"/>
  <c r="I487" i="25"/>
  <c r="J487" i="25"/>
  <c r="K487" i="25"/>
  <c r="L487" i="25"/>
  <c r="M487" i="25"/>
  <c r="N487" i="25"/>
  <c r="O487" i="25"/>
  <c r="P487" i="25"/>
  <c r="Q487" i="25"/>
  <c r="R487" i="25"/>
  <c r="S487" i="25"/>
  <c r="T487" i="25"/>
  <c r="U487" i="25"/>
  <c r="V487" i="25"/>
  <c r="W487" i="25"/>
  <c r="X487" i="25"/>
  <c r="Y487" i="25"/>
  <c r="Z487" i="25"/>
  <c r="AA487" i="25"/>
  <c r="AB487" i="25"/>
  <c r="AC487" i="25"/>
  <c r="AD487" i="25"/>
  <c r="AE487" i="25"/>
  <c r="AF487" i="25"/>
  <c r="AG487" i="25"/>
  <c r="AH487" i="25"/>
  <c r="AI487" i="25"/>
  <c r="AJ487" i="25"/>
  <c r="AK487" i="25"/>
  <c r="AL487" i="25"/>
  <c r="AM487" i="25"/>
  <c r="AN487" i="25"/>
  <c r="AO487" i="25"/>
  <c r="AP487" i="25"/>
  <c r="AQ487" i="25"/>
  <c r="AR487" i="25"/>
  <c r="AS487" i="25"/>
  <c r="AT487" i="25"/>
  <c r="AU487" i="25"/>
  <c r="AV487" i="25"/>
  <c r="AW487" i="25"/>
  <c r="AX487" i="25"/>
  <c r="AY487" i="25"/>
  <c r="AZ487" i="25"/>
  <c r="BA487" i="25"/>
  <c r="BB487" i="25"/>
  <c r="BC487" i="25"/>
  <c r="BD487" i="25"/>
  <c r="BE487" i="25"/>
  <c r="BF487" i="25"/>
  <c r="BG487" i="25"/>
  <c r="BH487" i="25"/>
  <c r="BI487" i="25"/>
  <c r="BJ487" i="25"/>
  <c r="BK487" i="25"/>
  <c r="BL487" i="25"/>
  <c r="BM487" i="25"/>
  <c r="BN487" i="25"/>
  <c r="BO487" i="25"/>
  <c r="BP487" i="25"/>
  <c r="BQ487" i="25"/>
  <c r="BR487" i="25"/>
  <c r="BS487" i="25"/>
  <c r="BT487" i="25"/>
  <c r="BU487" i="25"/>
  <c r="BV487" i="25"/>
  <c r="BW487" i="25"/>
  <c r="BX487" i="25"/>
  <c r="BY487" i="25"/>
  <c r="BZ487" i="25"/>
  <c r="CA487" i="25"/>
  <c r="CB487" i="25"/>
  <c r="CC487" i="25"/>
  <c r="CD487" i="25"/>
  <c r="CE487" i="25"/>
  <c r="CF487" i="25"/>
  <c r="CG487" i="25"/>
  <c r="CH487" i="25"/>
  <c r="CI487" i="25"/>
  <c r="CJ487" i="25"/>
  <c r="CK487" i="25"/>
  <c r="CL487" i="25"/>
  <c r="CM487" i="25"/>
  <c r="E488" i="25"/>
  <c r="F488" i="25"/>
  <c r="G488" i="25"/>
  <c r="H488" i="25"/>
  <c r="I488" i="25"/>
  <c r="J488" i="25"/>
  <c r="K488" i="25"/>
  <c r="L488" i="25"/>
  <c r="M488" i="25"/>
  <c r="N488" i="25"/>
  <c r="O488" i="25"/>
  <c r="P488" i="25"/>
  <c r="Q488" i="25"/>
  <c r="R488" i="25"/>
  <c r="S488" i="25"/>
  <c r="T488" i="25"/>
  <c r="U488" i="25"/>
  <c r="V488" i="25"/>
  <c r="W488" i="25"/>
  <c r="X488" i="25"/>
  <c r="Y488" i="25"/>
  <c r="Z488" i="25"/>
  <c r="AA488" i="25"/>
  <c r="AB488" i="25"/>
  <c r="AC488" i="25"/>
  <c r="AD488" i="25"/>
  <c r="AE488" i="25"/>
  <c r="AF488" i="25"/>
  <c r="AG488" i="25"/>
  <c r="AH488" i="25"/>
  <c r="AI488" i="25"/>
  <c r="AJ488" i="25"/>
  <c r="AK488" i="25"/>
  <c r="AL488" i="25"/>
  <c r="AM488" i="25"/>
  <c r="AN488" i="25"/>
  <c r="AO488" i="25"/>
  <c r="AP488" i="25"/>
  <c r="AQ488" i="25"/>
  <c r="AR488" i="25"/>
  <c r="AS488" i="25"/>
  <c r="AT488" i="25"/>
  <c r="AU488" i="25"/>
  <c r="AV488" i="25"/>
  <c r="AW488" i="25"/>
  <c r="AX488" i="25"/>
  <c r="AY488" i="25"/>
  <c r="AZ488" i="25"/>
  <c r="BA488" i="25"/>
  <c r="BB488" i="25"/>
  <c r="BC488" i="25"/>
  <c r="BD488" i="25"/>
  <c r="BE488" i="25"/>
  <c r="BF488" i="25"/>
  <c r="BG488" i="25"/>
  <c r="BH488" i="25"/>
  <c r="BI488" i="25"/>
  <c r="BJ488" i="25"/>
  <c r="BK488" i="25"/>
  <c r="BL488" i="25"/>
  <c r="BM488" i="25"/>
  <c r="BN488" i="25"/>
  <c r="BO488" i="25"/>
  <c r="BP488" i="25"/>
  <c r="BQ488" i="25"/>
  <c r="BR488" i="25"/>
  <c r="BS488" i="25"/>
  <c r="BT488" i="25"/>
  <c r="BU488" i="25"/>
  <c r="BV488" i="25"/>
  <c r="BW488" i="25"/>
  <c r="BX488" i="25"/>
  <c r="BY488" i="25"/>
  <c r="BZ488" i="25"/>
  <c r="CA488" i="25"/>
  <c r="CB488" i="25"/>
  <c r="CC488" i="25"/>
  <c r="CD488" i="25"/>
  <c r="CE488" i="25"/>
  <c r="CF488" i="25"/>
  <c r="CG488" i="25"/>
  <c r="CH488" i="25"/>
  <c r="CI488" i="25"/>
  <c r="CJ488" i="25"/>
  <c r="CK488" i="25"/>
  <c r="CL488" i="25"/>
  <c r="CM488" i="25"/>
  <c r="E489" i="25"/>
  <c r="F489" i="25"/>
  <c r="G489" i="25"/>
  <c r="H489" i="25"/>
  <c r="I489" i="25"/>
  <c r="J489" i="25"/>
  <c r="K489" i="25"/>
  <c r="L489" i="25"/>
  <c r="M489" i="25"/>
  <c r="N489" i="25"/>
  <c r="O489" i="25"/>
  <c r="P489" i="25"/>
  <c r="Q489" i="25"/>
  <c r="R489" i="25"/>
  <c r="S489" i="25"/>
  <c r="T489" i="25"/>
  <c r="U489" i="25"/>
  <c r="V489" i="25"/>
  <c r="W489" i="25"/>
  <c r="X489" i="25"/>
  <c r="Y489" i="25"/>
  <c r="Z489" i="25"/>
  <c r="AA489" i="25"/>
  <c r="AB489" i="25"/>
  <c r="AC489" i="25"/>
  <c r="AD489" i="25"/>
  <c r="AE489" i="25"/>
  <c r="AF489" i="25"/>
  <c r="AG489" i="25"/>
  <c r="AH489" i="25"/>
  <c r="AI489" i="25"/>
  <c r="AJ489" i="25"/>
  <c r="AK489" i="25"/>
  <c r="AL489" i="25"/>
  <c r="AM489" i="25"/>
  <c r="AN489" i="25"/>
  <c r="AO489" i="25"/>
  <c r="AP489" i="25"/>
  <c r="AQ489" i="25"/>
  <c r="AR489" i="25"/>
  <c r="AS489" i="25"/>
  <c r="AT489" i="25"/>
  <c r="AU489" i="25"/>
  <c r="AV489" i="25"/>
  <c r="AW489" i="25"/>
  <c r="AX489" i="25"/>
  <c r="AY489" i="25"/>
  <c r="AZ489" i="25"/>
  <c r="BA489" i="25"/>
  <c r="BB489" i="25"/>
  <c r="BC489" i="25"/>
  <c r="BD489" i="25"/>
  <c r="BE489" i="25"/>
  <c r="BF489" i="25"/>
  <c r="BG489" i="25"/>
  <c r="BH489" i="25"/>
  <c r="BI489" i="25"/>
  <c r="BJ489" i="25"/>
  <c r="BK489" i="25"/>
  <c r="BL489" i="25"/>
  <c r="BM489" i="25"/>
  <c r="BN489" i="25"/>
  <c r="BO489" i="25"/>
  <c r="BP489" i="25"/>
  <c r="BQ489" i="25"/>
  <c r="BR489" i="25"/>
  <c r="BS489" i="25"/>
  <c r="BT489" i="25"/>
  <c r="BU489" i="25"/>
  <c r="BV489" i="25"/>
  <c r="BW489" i="25"/>
  <c r="BX489" i="25"/>
  <c r="BY489" i="25"/>
  <c r="BZ489" i="25"/>
  <c r="CA489" i="25"/>
  <c r="CB489" i="25"/>
  <c r="CC489" i="25"/>
  <c r="CD489" i="25"/>
  <c r="CE489" i="25"/>
  <c r="CF489" i="25"/>
  <c r="CG489" i="25"/>
  <c r="CH489" i="25"/>
  <c r="CI489" i="25"/>
  <c r="CJ489" i="25"/>
  <c r="CK489" i="25"/>
  <c r="CL489" i="25"/>
  <c r="CM489" i="25"/>
  <c r="E490" i="25"/>
  <c r="F490" i="25"/>
  <c r="G490" i="25"/>
  <c r="H490" i="25"/>
  <c r="I490" i="25"/>
  <c r="J490" i="25"/>
  <c r="K490" i="25"/>
  <c r="L490" i="25"/>
  <c r="M490" i="25"/>
  <c r="N490" i="25"/>
  <c r="O490" i="25"/>
  <c r="P490" i="25"/>
  <c r="Q490" i="25"/>
  <c r="R490" i="25"/>
  <c r="S490" i="25"/>
  <c r="T490" i="25"/>
  <c r="U490" i="25"/>
  <c r="V490" i="25"/>
  <c r="W490" i="25"/>
  <c r="X490" i="25"/>
  <c r="Y490" i="25"/>
  <c r="Z490" i="25"/>
  <c r="AA490" i="25"/>
  <c r="AB490" i="25"/>
  <c r="AC490" i="25"/>
  <c r="AD490" i="25"/>
  <c r="AE490" i="25"/>
  <c r="AF490" i="25"/>
  <c r="AG490" i="25"/>
  <c r="AH490" i="25"/>
  <c r="AI490" i="25"/>
  <c r="AJ490" i="25"/>
  <c r="AK490" i="25"/>
  <c r="AL490" i="25"/>
  <c r="AM490" i="25"/>
  <c r="AN490" i="25"/>
  <c r="AO490" i="25"/>
  <c r="AP490" i="25"/>
  <c r="AQ490" i="25"/>
  <c r="AR490" i="25"/>
  <c r="AS490" i="25"/>
  <c r="AT490" i="25"/>
  <c r="AU490" i="25"/>
  <c r="AV490" i="25"/>
  <c r="AW490" i="25"/>
  <c r="AX490" i="25"/>
  <c r="AY490" i="25"/>
  <c r="AZ490" i="25"/>
  <c r="BA490" i="25"/>
  <c r="BB490" i="25"/>
  <c r="BC490" i="25"/>
  <c r="BD490" i="25"/>
  <c r="BE490" i="25"/>
  <c r="BF490" i="25"/>
  <c r="BG490" i="25"/>
  <c r="BH490" i="25"/>
  <c r="BI490" i="25"/>
  <c r="BJ490" i="25"/>
  <c r="BK490" i="25"/>
  <c r="BL490" i="25"/>
  <c r="BM490" i="25"/>
  <c r="BN490" i="25"/>
  <c r="BO490" i="25"/>
  <c r="BP490" i="25"/>
  <c r="BQ490" i="25"/>
  <c r="BR490" i="25"/>
  <c r="BS490" i="25"/>
  <c r="BT490" i="25"/>
  <c r="BU490" i="25"/>
  <c r="BV490" i="25"/>
  <c r="BW490" i="25"/>
  <c r="BX490" i="25"/>
  <c r="BY490" i="25"/>
  <c r="BZ490" i="25"/>
  <c r="CA490" i="25"/>
  <c r="CB490" i="25"/>
  <c r="CC490" i="25"/>
  <c r="CD490" i="25"/>
  <c r="CE490" i="25"/>
  <c r="CF490" i="25"/>
  <c r="CG490" i="25"/>
  <c r="CH490" i="25"/>
  <c r="CI490" i="25"/>
  <c r="CJ490" i="25"/>
  <c r="CK490" i="25"/>
  <c r="CL490" i="25"/>
  <c r="CM490" i="25"/>
  <c r="E491" i="25"/>
  <c r="F491" i="25"/>
  <c r="G491" i="25"/>
  <c r="H491" i="25"/>
  <c r="I491" i="25"/>
  <c r="J491" i="25"/>
  <c r="K491" i="25"/>
  <c r="L491" i="25"/>
  <c r="M491" i="25"/>
  <c r="N491" i="25"/>
  <c r="O491" i="25"/>
  <c r="P491" i="25"/>
  <c r="Q491" i="25"/>
  <c r="R491" i="25"/>
  <c r="S491" i="25"/>
  <c r="T491" i="25"/>
  <c r="U491" i="25"/>
  <c r="V491" i="25"/>
  <c r="W491" i="25"/>
  <c r="X491" i="25"/>
  <c r="Y491" i="25"/>
  <c r="Z491" i="25"/>
  <c r="AA491" i="25"/>
  <c r="AB491" i="25"/>
  <c r="AC491" i="25"/>
  <c r="AD491" i="25"/>
  <c r="AE491" i="25"/>
  <c r="AF491" i="25"/>
  <c r="AG491" i="25"/>
  <c r="AH491" i="25"/>
  <c r="AI491" i="25"/>
  <c r="AJ491" i="25"/>
  <c r="AK491" i="25"/>
  <c r="AL491" i="25"/>
  <c r="AM491" i="25"/>
  <c r="AN491" i="25"/>
  <c r="AO491" i="25"/>
  <c r="AP491" i="25"/>
  <c r="AQ491" i="25"/>
  <c r="AR491" i="25"/>
  <c r="AS491" i="25"/>
  <c r="AT491" i="25"/>
  <c r="AU491" i="25"/>
  <c r="AV491" i="25"/>
  <c r="AW491" i="25"/>
  <c r="AX491" i="25"/>
  <c r="AY491" i="25"/>
  <c r="AZ491" i="25"/>
  <c r="BA491" i="25"/>
  <c r="BB491" i="25"/>
  <c r="BC491" i="25"/>
  <c r="BD491" i="25"/>
  <c r="BE491" i="25"/>
  <c r="BF491" i="25"/>
  <c r="BG491" i="25"/>
  <c r="BH491" i="25"/>
  <c r="BI491" i="25"/>
  <c r="BJ491" i="25"/>
  <c r="BK491" i="25"/>
  <c r="BL491" i="25"/>
  <c r="BM491" i="25"/>
  <c r="BN491" i="25"/>
  <c r="BO491" i="25"/>
  <c r="BP491" i="25"/>
  <c r="BQ491" i="25"/>
  <c r="BR491" i="25"/>
  <c r="BS491" i="25"/>
  <c r="BT491" i="25"/>
  <c r="BU491" i="25"/>
  <c r="BV491" i="25"/>
  <c r="BW491" i="25"/>
  <c r="BX491" i="25"/>
  <c r="BY491" i="25"/>
  <c r="BZ491" i="25"/>
  <c r="CA491" i="25"/>
  <c r="CB491" i="25"/>
  <c r="CC491" i="25"/>
  <c r="CD491" i="25"/>
  <c r="CE491" i="25"/>
  <c r="CF491" i="25"/>
  <c r="CG491" i="25"/>
  <c r="CH491" i="25"/>
  <c r="CI491" i="25"/>
  <c r="CJ491" i="25"/>
  <c r="CK491" i="25"/>
  <c r="CL491" i="25"/>
  <c r="CM491" i="25"/>
  <c r="E492" i="25"/>
  <c r="F492" i="25"/>
  <c r="G492" i="25"/>
  <c r="H492" i="25"/>
  <c r="I492" i="25"/>
  <c r="J492" i="25"/>
  <c r="K492" i="25"/>
  <c r="L492" i="25"/>
  <c r="M492" i="25"/>
  <c r="N492" i="25"/>
  <c r="O492" i="25"/>
  <c r="P492" i="25"/>
  <c r="Q492" i="25"/>
  <c r="R492" i="25"/>
  <c r="S492" i="25"/>
  <c r="T492" i="25"/>
  <c r="U492" i="25"/>
  <c r="V492" i="25"/>
  <c r="W492" i="25"/>
  <c r="X492" i="25"/>
  <c r="Y492" i="25"/>
  <c r="Z492" i="25"/>
  <c r="AA492" i="25"/>
  <c r="AB492" i="25"/>
  <c r="AC492" i="25"/>
  <c r="AD492" i="25"/>
  <c r="AE492" i="25"/>
  <c r="AF492" i="25"/>
  <c r="AG492" i="25"/>
  <c r="AH492" i="25"/>
  <c r="AI492" i="25"/>
  <c r="AJ492" i="25"/>
  <c r="AK492" i="25"/>
  <c r="AL492" i="25"/>
  <c r="AM492" i="25"/>
  <c r="AN492" i="25"/>
  <c r="AO492" i="25"/>
  <c r="AP492" i="25"/>
  <c r="AQ492" i="25"/>
  <c r="AR492" i="25"/>
  <c r="AS492" i="25"/>
  <c r="AT492" i="25"/>
  <c r="AU492" i="25"/>
  <c r="AV492" i="25"/>
  <c r="AW492" i="25"/>
  <c r="AX492" i="25"/>
  <c r="AY492" i="25"/>
  <c r="AZ492" i="25"/>
  <c r="BA492" i="25"/>
  <c r="BB492" i="25"/>
  <c r="BC492" i="25"/>
  <c r="BD492" i="25"/>
  <c r="BE492" i="25"/>
  <c r="BF492" i="25"/>
  <c r="BG492" i="25"/>
  <c r="BH492" i="25"/>
  <c r="BI492" i="25"/>
  <c r="BJ492" i="25"/>
  <c r="BK492" i="25"/>
  <c r="BL492" i="25"/>
  <c r="BM492" i="25"/>
  <c r="BN492" i="25"/>
  <c r="BO492" i="25"/>
  <c r="BP492" i="25"/>
  <c r="BQ492" i="25"/>
  <c r="BR492" i="25"/>
  <c r="BS492" i="25"/>
  <c r="BT492" i="25"/>
  <c r="BU492" i="25"/>
  <c r="BV492" i="25"/>
  <c r="BW492" i="25"/>
  <c r="BX492" i="25"/>
  <c r="BY492" i="25"/>
  <c r="BZ492" i="25"/>
  <c r="CA492" i="25"/>
  <c r="CB492" i="25"/>
  <c r="CC492" i="25"/>
  <c r="CD492" i="25"/>
  <c r="CE492" i="25"/>
  <c r="CF492" i="25"/>
  <c r="CG492" i="25"/>
  <c r="CH492" i="25"/>
  <c r="CI492" i="25"/>
  <c r="CJ492" i="25"/>
  <c r="CK492" i="25"/>
  <c r="CL492" i="25"/>
  <c r="CM492" i="25"/>
  <c r="E493" i="25"/>
  <c r="F493" i="25"/>
  <c r="G493" i="25"/>
  <c r="H493" i="25"/>
  <c r="I493" i="25"/>
  <c r="J493" i="25"/>
  <c r="K493" i="25"/>
  <c r="L493" i="25"/>
  <c r="M493" i="25"/>
  <c r="N493" i="25"/>
  <c r="O493" i="25"/>
  <c r="P493" i="25"/>
  <c r="Q493" i="25"/>
  <c r="R493" i="25"/>
  <c r="S493" i="25"/>
  <c r="T493" i="25"/>
  <c r="U493" i="25"/>
  <c r="V493" i="25"/>
  <c r="W493" i="25"/>
  <c r="X493" i="25"/>
  <c r="Y493" i="25"/>
  <c r="Z493" i="25"/>
  <c r="AA493" i="25"/>
  <c r="AB493" i="25"/>
  <c r="AC493" i="25"/>
  <c r="AD493" i="25"/>
  <c r="AE493" i="25"/>
  <c r="AF493" i="25"/>
  <c r="AG493" i="25"/>
  <c r="AH493" i="25"/>
  <c r="AI493" i="25"/>
  <c r="AJ493" i="25"/>
  <c r="AK493" i="25"/>
  <c r="AL493" i="25"/>
  <c r="AM493" i="25"/>
  <c r="AN493" i="25"/>
  <c r="AO493" i="25"/>
  <c r="AP493" i="25"/>
  <c r="AQ493" i="25"/>
  <c r="AR493" i="25"/>
  <c r="AS493" i="25"/>
  <c r="AT493" i="25"/>
  <c r="AU493" i="25"/>
  <c r="AV493" i="25"/>
  <c r="AW493" i="25"/>
  <c r="AX493" i="25"/>
  <c r="AY493" i="25"/>
  <c r="AZ493" i="25"/>
  <c r="BA493" i="25"/>
  <c r="BB493" i="25"/>
  <c r="BC493" i="25"/>
  <c r="BD493" i="25"/>
  <c r="BE493" i="25"/>
  <c r="BF493" i="25"/>
  <c r="BG493" i="25"/>
  <c r="BH493" i="25"/>
  <c r="BI493" i="25"/>
  <c r="BJ493" i="25"/>
  <c r="BK493" i="25"/>
  <c r="BL493" i="25"/>
  <c r="BM493" i="25"/>
  <c r="BN493" i="25"/>
  <c r="BO493" i="25"/>
  <c r="BP493" i="25"/>
  <c r="BQ493" i="25"/>
  <c r="BR493" i="25"/>
  <c r="BS493" i="25"/>
  <c r="BT493" i="25"/>
  <c r="BU493" i="25"/>
  <c r="BV493" i="25"/>
  <c r="BW493" i="25"/>
  <c r="BX493" i="25"/>
  <c r="BY493" i="25"/>
  <c r="BZ493" i="25"/>
  <c r="CA493" i="25"/>
  <c r="CB493" i="25"/>
  <c r="CC493" i="25"/>
  <c r="CD493" i="25"/>
  <c r="CE493" i="25"/>
  <c r="CF493" i="25"/>
  <c r="CG493" i="25"/>
  <c r="CH493" i="25"/>
  <c r="CI493" i="25"/>
  <c r="CJ493" i="25"/>
  <c r="CK493" i="25"/>
  <c r="CL493" i="25"/>
  <c r="CM493" i="25"/>
  <c r="E494" i="25"/>
  <c r="F494" i="25"/>
  <c r="G494" i="25"/>
  <c r="H494" i="25"/>
  <c r="I494" i="25"/>
  <c r="J494" i="25"/>
  <c r="K494" i="25"/>
  <c r="L494" i="25"/>
  <c r="M494" i="25"/>
  <c r="N494" i="25"/>
  <c r="O494" i="25"/>
  <c r="P494" i="25"/>
  <c r="Q494" i="25"/>
  <c r="R494" i="25"/>
  <c r="S494" i="25"/>
  <c r="T494" i="25"/>
  <c r="U494" i="25"/>
  <c r="V494" i="25"/>
  <c r="W494" i="25"/>
  <c r="X494" i="25"/>
  <c r="Y494" i="25"/>
  <c r="Z494" i="25"/>
  <c r="AA494" i="25"/>
  <c r="AB494" i="25"/>
  <c r="AC494" i="25"/>
  <c r="AD494" i="25"/>
  <c r="AE494" i="25"/>
  <c r="AF494" i="25"/>
  <c r="AG494" i="25"/>
  <c r="AH494" i="25"/>
  <c r="AI494" i="25"/>
  <c r="AJ494" i="25"/>
  <c r="AK494" i="25"/>
  <c r="AL494" i="25"/>
  <c r="AM494" i="25"/>
  <c r="AN494" i="25"/>
  <c r="AO494" i="25"/>
  <c r="AP494" i="25"/>
  <c r="AQ494" i="25"/>
  <c r="AR494" i="25"/>
  <c r="AS494" i="25"/>
  <c r="AT494" i="25"/>
  <c r="AU494" i="25"/>
  <c r="AV494" i="25"/>
  <c r="AW494" i="25"/>
  <c r="AX494" i="25"/>
  <c r="AY494" i="25"/>
  <c r="AZ494" i="25"/>
  <c r="BA494" i="25"/>
  <c r="BB494" i="25"/>
  <c r="BC494" i="25"/>
  <c r="BD494" i="25"/>
  <c r="BE494" i="25"/>
  <c r="BF494" i="25"/>
  <c r="BG494" i="25"/>
  <c r="BH494" i="25"/>
  <c r="BI494" i="25"/>
  <c r="BJ494" i="25"/>
  <c r="BK494" i="25"/>
  <c r="BL494" i="25"/>
  <c r="BM494" i="25"/>
  <c r="BN494" i="25"/>
  <c r="BO494" i="25"/>
  <c r="BP494" i="25"/>
  <c r="BQ494" i="25"/>
  <c r="BR494" i="25"/>
  <c r="BS494" i="25"/>
  <c r="BT494" i="25"/>
  <c r="BU494" i="25"/>
  <c r="BV494" i="25"/>
  <c r="BW494" i="25"/>
  <c r="BX494" i="25"/>
  <c r="BY494" i="25"/>
  <c r="BZ494" i="25"/>
  <c r="CA494" i="25"/>
  <c r="CB494" i="25"/>
  <c r="CC494" i="25"/>
  <c r="CD494" i="25"/>
  <c r="CE494" i="25"/>
  <c r="CF494" i="25"/>
  <c r="CG494" i="25"/>
  <c r="CH494" i="25"/>
  <c r="CI494" i="25"/>
  <c r="CJ494" i="25"/>
  <c r="CK494" i="25"/>
  <c r="CL494" i="25"/>
  <c r="CM494" i="25"/>
  <c r="D494" i="25"/>
  <c r="D493" i="25"/>
  <c r="D492" i="25"/>
  <c r="D491" i="25"/>
  <c r="D490" i="25"/>
  <c r="D489" i="25"/>
  <c r="D488" i="25"/>
  <c r="D487" i="25"/>
  <c r="D486" i="25"/>
  <c r="D485" i="25"/>
  <c r="D484" i="25"/>
  <c r="D482" i="25"/>
  <c r="D481" i="25"/>
  <c r="D479" i="25"/>
  <c r="D478" i="25"/>
  <c r="D473" i="25"/>
  <c r="D474" i="25"/>
  <c r="D475" i="25"/>
  <c r="D476" i="25"/>
  <c r="F454" i="25"/>
  <c r="G454" i="25"/>
  <c r="H454" i="25"/>
  <c r="I454" i="25"/>
  <c r="J454" i="25"/>
  <c r="K454" i="25"/>
  <c r="L454" i="25"/>
  <c r="M454" i="25"/>
  <c r="N454" i="25"/>
  <c r="O454" i="25"/>
  <c r="P454" i="25"/>
  <c r="Q454" i="25"/>
  <c r="R454" i="25"/>
  <c r="S454" i="25"/>
  <c r="T454" i="25"/>
  <c r="U454" i="25"/>
  <c r="V454" i="25"/>
  <c r="W454" i="25"/>
  <c r="X454" i="25"/>
  <c r="Y454" i="25"/>
  <c r="Z454" i="25"/>
  <c r="AA454" i="25"/>
  <c r="AB454" i="25"/>
  <c r="AC454" i="25"/>
  <c r="AD454" i="25"/>
  <c r="AE454" i="25"/>
  <c r="AF454" i="25"/>
  <c r="AG454" i="25"/>
  <c r="AH454" i="25"/>
  <c r="AI454" i="25"/>
  <c r="AJ454" i="25"/>
  <c r="AK454" i="25"/>
  <c r="AL454" i="25"/>
  <c r="AM454" i="25"/>
  <c r="AN454" i="25"/>
  <c r="AO454" i="25"/>
  <c r="AP454" i="25"/>
  <c r="AQ454" i="25"/>
  <c r="AR454" i="25"/>
  <c r="AS454" i="25"/>
  <c r="AT454" i="25"/>
  <c r="AU454" i="25"/>
  <c r="AV454" i="25"/>
  <c r="AW454" i="25"/>
  <c r="AX454" i="25"/>
  <c r="AY454" i="25"/>
  <c r="AZ454" i="25"/>
  <c r="BA454" i="25"/>
  <c r="BB454" i="25"/>
  <c r="BC454" i="25"/>
  <c r="BD454" i="25"/>
  <c r="BE454" i="25"/>
  <c r="BG454" i="25"/>
  <c r="BH454" i="25"/>
  <c r="BI454" i="25"/>
  <c r="BJ454" i="25"/>
  <c r="BK454" i="25"/>
  <c r="BL454" i="25"/>
  <c r="BM454" i="25"/>
  <c r="BN454" i="25"/>
  <c r="BO454" i="25"/>
  <c r="BP454" i="25"/>
  <c r="BQ454" i="25"/>
  <c r="BR454" i="25"/>
  <c r="BS454" i="25"/>
  <c r="BT454" i="25"/>
  <c r="BU454" i="25"/>
  <c r="BV454" i="25"/>
  <c r="BW454" i="25"/>
  <c r="BX454" i="25"/>
  <c r="BY454" i="25"/>
  <c r="BZ454" i="25"/>
  <c r="CA454" i="25"/>
  <c r="CB454" i="25"/>
  <c r="CC454" i="25"/>
  <c r="CD454" i="25"/>
  <c r="CE454" i="25"/>
  <c r="CF454" i="25"/>
  <c r="CG454" i="25"/>
  <c r="CH454" i="25"/>
  <c r="CI454" i="25"/>
  <c r="CJ454" i="25"/>
  <c r="CK454" i="25"/>
  <c r="CL454" i="25"/>
  <c r="CM454" i="25"/>
  <c r="F455" i="25"/>
  <c r="G455" i="25"/>
  <c r="H455" i="25"/>
  <c r="I455" i="25"/>
  <c r="J455" i="25"/>
  <c r="K455" i="25"/>
  <c r="L455" i="25"/>
  <c r="M455" i="25"/>
  <c r="N455" i="25"/>
  <c r="O455" i="25"/>
  <c r="P455" i="25"/>
  <c r="Q455" i="25"/>
  <c r="R455" i="25"/>
  <c r="S455" i="25"/>
  <c r="T455" i="25"/>
  <c r="U455" i="25"/>
  <c r="V455" i="25"/>
  <c r="W455" i="25"/>
  <c r="X455" i="25"/>
  <c r="Y455" i="25"/>
  <c r="Z455" i="25"/>
  <c r="AA455" i="25"/>
  <c r="AB455" i="25"/>
  <c r="AC455" i="25"/>
  <c r="AD455" i="25"/>
  <c r="AE455" i="25"/>
  <c r="AF455" i="25"/>
  <c r="AG455" i="25"/>
  <c r="AH455" i="25"/>
  <c r="AI455" i="25"/>
  <c r="AJ455" i="25"/>
  <c r="AK455" i="25"/>
  <c r="AL455" i="25"/>
  <c r="AM455" i="25"/>
  <c r="AN455" i="25"/>
  <c r="AO455" i="25"/>
  <c r="AP455" i="25"/>
  <c r="AQ455" i="25"/>
  <c r="AR455" i="25"/>
  <c r="AS455" i="25"/>
  <c r="AT455" i="25"/>
  <c r="AU455" i="25"/>
  <c r="AV455" i="25"/>
  <c r="AW455" i="25"/>
  <c r="AX455" i="25"/>
  <c r="AY455" i="25"/>
  <c r="AZ455" i="25"/>
  <c r="BA455" i="25"/>
  <c r="BB455" i="25"/>
  <c r="BC455" i="25"/>
  <c r="BD455" i="25"/>
  <c r="BE455" i="25"/>
  <c r="BF455" i="25"/>
  <c r="BG455" i="25"/>
  <c r="BH455" i="25"/>
  <c r="BI455" i="25"/>
  <c r="BJ455" i="25"/>
  <c r="BK455" i="25"/>
  <c r="BL455" i="25"/>
  <c r="BM455" i="25"/>
  <c r="BN455" i="25"/>
  <c r="BO455" i="25"/>
  <c r="BP455" i="25"/>
  <c r="BQ455" i="25"/>
  <c r="BR455" i="25"/>
  <c r="BS455" i="25"/>
  <c r="BT455" i="25"/>
  <c r="BU455" i="25"/>
  <c r="BV455" i="25"/>
  <c r="BW455" i="25"/>
  <c r="BX455" i="25"/>
  <c r="BY455" i="25"/>
  <c r="BZ455" i="25"/>
  <c r="CA455" i="25"/>
  <c r="CB455" i="25"/>
  <c r="CC455" i="25"/>
  <c r="CD455" i="25"/>
  <c r="CE455" i="25"/>
  <c r="CF455" i="25"/>
  <c r="CG455" i="25"/>
  <c r="CH455" i="25"/>
  <c r="CI455" i="25"/>
  <c r="CJ455" i="25"/>
  <c r="CK455" i="25"/>
  <c r="CL455" i="25"/>
  <c r="CM455" i="25"/>
  <c r="F456" i="25"/>
  <c r="G456" i="25"/>
  <c r="H456" i="25"/>
  <c r="I456" i="25"/>
  <c r="J456" i="25"/>
  <c r="K456" i="25"/>
  <c r="L456" i="25"/>
  <c r="M456" i="25"/>
  <c r="N456" i="25"/>
  <c r="O456" i="25"/>
  <c r="P456" i="25"/>
  <c r="Q456" i="25"/>
  <c r="R456" i="25"/>
  <c r="S456" i="25"/>
  <c r="T456" i="25"/>
  <c r="U456" i="25"/>
  <c r="V456" i="25"/>
  <c r="W456" i="25"/>
  <c r="X456" i="25"/>
  <c r="Y456" i="25"/>
  <c r="Z456" i="25"/>
  <c r="AA456" i="25"/>
  <c r="AB456" i="25"/>
  <c r="AC456" i="25"/>
  <c r="AD456" i="25"/>
  <c r="AE456" i="25"/>
  <c r="AF456" i="25"/>
  <c r="AG456" i="25"/>
  <c r="AH456" i="25"/>
  <c r="AI456" i="25"/>
  <c r="AJ456" i="25"/>
  <c r="AK456" i="25"/>
  <c r="AL456" i="25"/>
  <c r="AM456" i="25"/>
  <c r="AN456" i="25"/>
  <c r="AO456" i="25"/>
  <c r="AP456" i="25"/>
  <c r="AQ456" i="25"/>
  <c r="AR456" i="25"/>
  <c r="AS456" i="25"/>
  <c r="AT456" i="25"/>
  <c r="AU456" i="25"/>
  <c r="AV456" i="25"/>
  <c r="AW456" i="25"/>
  <c r="AX456" i="25"/>
  <c r="AY456" i="25"/>
  <c r="AZ456" i="25"/>
  <c r="BA456" i="25"/>
  <c r="BB456" i="25"/>
  <c r="BC456" i="25"/>
  <c r="BD456" i="25"/>
  <c r="BE456" i="25"/>
  <c r="BF456" i="25"/>
  <c r="BG456" i="25"/>
  <c r="BH456" i="25"/>
  <c r="BI456" i="25"/>
  <c r="BJ456" i="25"/>
  <c r="BK456" i="25"/>
  <c r="BL456" i="25"/>
  <c r="BM456" i="25"/>
  <c r="BN456" i="25"/>
  <c r="BO456" i="25"/>
  <c r="BP456" i="25"/>
  <c r="BQ456" i="25"/>
  <c r="BR456" i="25"/>
  <c r="BS456" i="25"/>
  <c r="BT456" i="25"/>
  <c r="BU456" i="25"/>
  <c r="BV456" i="25"/>
  <c r="BW456" i="25"/>
  <c r="BX456" i="25"/>
  <c r="BY456" i="25"/>
  <c r="BZ456" i="25"/>
  <c r="CA456" i="25"/>
  <c r="CB456" i="25"/>
  <c r="CC456" i="25"/>
  <c r="CD456" i="25"/>
  <c r="CE456" i="25"/>
  <c r="CF456" i="25"/>
  <c r="CG456" i="25"/>
  <c r="CH456" i="25"/>
  <c r="CI456" i="25"/>
  <c r="CJ456" i="25"/>
  <c r="CK456" i="25"/>
  <c r="CL456" i="25"/>
  <c r="CM456" i="25"/>
  <c r="F457" i="25"/>
  <c r="G457" i="25"/>
  <c r="H457" i="25"/>
  <c r="I457" i="25"/>
  <c r="J457" i="25"/>
  <c r="K457" i="25"/>
  <c r="L457" i="25"/>
  <c r="M457" i="25"/>
  <c r="N457" i="25"/>
  <c r="O457" i="25"/>
  <c r="P457" i="25"/>
  <c r="Q457" i="25"/>
  <c r="R457" i="25"/>
  <c r="S457" i="25"/>
  <c r="T457" i="25"/>
  <c r="U457" i="25"/>
  <c r="V457" i="25"/>
  <c r="W457" i="25"/>
  <c r="X457" i="25"/>
  <c r="Y457" i="25"/>
  <c r="Z457" i="25"/>
  <c r="AA457" i="25"/>
  <c r="AB457" i="25"/>
  <c r="AC457" i="25"/>
  <c r="AD457" i="25"/>
  <c r="AE457" i="25"/>
  <c r="AF457" i="25"/>
  <c r="AG457" i="25"/>
  <c r="AH457" i="25"/>
  <c r="AI457" i="25"/>
  <c r="AJ457" i="25"/>
  <c r="AK457" i="25"/>
  <c r="AL457" i="25"/>
  <c r="AM457" i="25"/>
  <c r="AN457" i="25"/>
  <c r="AO457" i="25"/>
  <c r="AP457" i="25"/>
  <c r="AQ457" i="25"/>
  <c r="AR457" i="25"/>
  <c r="AS457" i="25"/>
  <c r="AT457" i="25"/>
  <c r="AU457" i="25"/>
  <c r="AV457" i="25"/>
  <c r="AW457" i="25"/>
  <c r="AX457" i="25"/>
  <c r="AY457" i="25"/>
  <c r="AZ457" i="25"/>
  <c r="BA457" i="25"/>
  <c r="BB457" i="25"/>
  <c r="BC457" i="25"/>
  <c r="BD457" i="25"/>
  <c r="BE457" i="25"/>
  <c r="BF457" i="25"/>
  <c r="BG457" i="25"/>
  <c r="BH457" i="25"/>
  <c r="BI457" i="25"/>
  <c r="BJ457" i="25"/>
  <c r="BK457" i="25"/>
  <c r="BL457" i="25"/>
  <c r="BM457" i="25"/>
  <c r="BN457" i="25"/>
  <c r="BO457" i="25"/>
  <c r="BP457" i="25"/>
  <c r="BQ457" i="25"/>
  <c r="BR457" i="25"/>
  <c r="BS457" i="25"/>
  <c r="BT457" i="25"/>
  <c r="BU457" i="25"/>
  <c r="BV457" i="25"/>
  <c r="BW457" i="25"/>
  <c r="BX457" i="25"/>
  <c r="BY457" i="25"/>
  <c r="BZ457" i="25"/>
  <c r="CA457" i="25"/>
  <c r="CB457" i="25"/>
  <c r="CC457" i="25"/>
  <c r="CD457" i="25"/>
  <c r="CE457" i="25"/>
  <c r="CF457" i="25"/>
  <c r="CG457" i="25"/>
  <c r="CH457" i="25"/>
  <c r="CI457" i="25"/>
  <c r="CJ457" i="25"/>
  <c r="CK457" i="25"/>
  <c r="CL457" i="25"/>
  <c r="CM457" i="25"/>
  <c r="F458" i="25"/>
  <c r="G458" i="25"/>
  <c r="H458" i="25"/>
  <c r="I458" i="25"/>
  <c r="J458" i="25"/>
  <c r="K458" i="25"/>
  <c r="L458" i="25"/>
  <c r="M458" i="25"/>
  <c r="N458" i="25"/>
  <c r="O458" i="25"/>
  <c r="P458" i="25"/>
  <c r="Q458" i="25"/>
  <c r="R458" i="25"/>
  <c r="S458" i="25"/>
  <c r="T458" i="25"/>
  <c r="U458" i="25"/>
  <c r="V458" i="25"/>
  <c r="W458" i="25"/>
  <c r="X458" i="25"/>
  <c r="Y458" i="25"/>
  <c r="Z458" i="25"/>
  <c r="AA458" i="25"/>
  <c r="AB458" i="25"/>
  <c r="AC458" i="25"/>
  <c r="AD458" i="25"/>
  <c r="AE458" i="25"/>
  <c r="AF458" i="25"/>
  <c r="AG458" i="25"/>
  <c r="AH458" i="25"/>
  <c r="AI458" i="25"/>
  <c r="AJ458" i="25"/>
  <c r="AK458" i="25"/>
  <c r="AL458" i="25"/>
  <c r="AM458" i="25"/>
  <c r="AN458" i="25"/>
  <c r="AO458" i="25"/>
  <c r="AP458" i="25"/>
  <c r="AQ458" i="25"/>
  <c r="AR458" i="25"/>
  <c r="AS458" i="25"/>
  <c r="AT458" i="25"/>
  <c r="AU458" i="25"/>
  <c r="AV458" i="25"/>
  <c r="AW458" i="25"/>
  <c r="AX458" i="25"/>
  <c r="AY458" i="25"/>
  <c r="AZ458" i="25"/>
  <c r="BA458" i="25"/>
  <c r="BB458" i="25"/>
  <c r="BC458" i="25"/>
  <c r="BD458" i="25"/>
  <c r="BE458" i="25"/>
  <c r="BF458" i="25"/>
  <c r="BG458" i="25"/>
  <c r="BH458" i="25"/>
  <c r="BI458" i="25"/>
  <c r="BJ458" i="25"/>
  <c r="BK458" i="25"/>
  <c r="BL458" i="25"/>
  <c r="BM458" i="25"/>
  <c r="BN458" i="25"/>
  <c r="BO458" i="25"/>
  <c r="BP458" i="25"/>
  <c r="BQ458" i="25"/>
  <c r="BR458" i="25"/>
  <c r="BS458" i="25"/>
  <c r="BT458" i="25"/>
  <c r="BU458" i="25"/>
  <c r="BV458" i="25"/>
  <c r="BW458" i="25"/>
  <c r="BX458" i="25"/>
  <c r="BY458" i="25"/>
  <c r="BZ458" i="25"/>
  <c r="CA458" i="25"/>
  <c r="CB458" i="25"/>
  <c r="CC458" i="25"/>
  <c r="CD458" i="25"/>
  <c r="CE458" i="25"/>
  <c r="CF458" i="25"/>
  <c r="CG458" i="25"/>
  <c r="CH458" i="25"/>
  <c r="CI458" i="25"/>
  <c r="CJ458" i="25"/>
  <c r="CK458" i="25"/>
  <c r="CL458" i="25"/>
  <c r="CM458" i="25"/>
  <c r="F459" i="25"/>
  <c r="G459" i="25"/>
  <c r="H459" i="25"/>
  <c r="I459" i="25"/>
  <c r="J459" i="25"/>
  <c r="K459" i="25"/>
  <c r="L459" i="25"/>
  <c r="M459" i="25"/>
  <c r="N459" i="25"/>
  <c r="O459" i="25"/>
  <c r="P459" i="25"/>
  <c r="Q459" i="25"/>
  <c r="R459" i="25"/>
  <c r="S459" i="25"/>
  <c r="T459" i="25"/>
  <c r="U459" i="25"/>
  <c r="V459" i="25"/>
  <c r="W459" i="25"/>
  <c r="X459" i="25"/>
  <c r="Y459" i="25"/>
  <c r="Z459" i="25"/>
  <c r="AA459" i="25"/>
  <c r="AB459" i="25"/>
  <c r="AC459" i="25"/>
  <c r="AD459" i="25"/>
  <c r="AE459" i="25"/>
  <c r="AF459" i="25"/>
  <c r="AG459" i="25"/>
  <c r="AH459" i="25"/>
  <c r="AI459" i="25"/>
  <c r="AJ459" i="25"/>
  <c r="AK459" i="25"/>
  <c r="AL459" i="25"/>
  <c r="AM459" i="25"/>
  <c r="AN459" i="25"/>
  <c r="AO459" i="25"/>
  <c r="AP459" i="25"/>
  <c r="AQ459" i="25"/>
  <c r="AR459" i="25"/>
  <c r="AS459" i="25"/>
  <c r="AT459" i="25"/>
  <c r="AU459" i="25"/>
  <c r="AV459" i="25"/>
  <c r="AW459" i="25"/>
  <c r="AX459" i="25"/>
  <c r="AY459" i="25"/>
  <c r="AZ459" i="25"/>
  <c r="BA459" i="25"/>
  <c r="BB459" i="25"/>
  <c r="BC459" i="25"/>
  <c r="BD459" i="25"/>
  <c r="BE459" i="25"/>
  <c r="BF459" i="25"/>
  <c r="BG459" i="25"/>
  <c r="BH459" i="25"/>
  <c r="BI459" i="25"/>
  <c r="BJ459" i="25"/>
  <c r="BK459" i="25"/>
  <c r="BL459" i="25"/>
  <c r="BM459" i="25"/>
  <c r="BN459" i="25"/>
  <c r="BO459" i="25"/>
  <c r="BP459" i="25"/>
  <c r="BQ459" i="25"/>
  <c r="BR459" i="25"/>
  <c r="BS459" i="25"/>
  <c r="BT459" i="25"/>
  <c r="BU459" i="25"/>
  <c r="BV459" i="25"/>
  <c r="BW459" i="25"/>
  <c r="BX459" i="25"/>
  <c r="BY459" i="25"/>
  <c r="BZ459" i="25"/>
  <c r="CA459" i="25"/>
  <c r="CB459" i="25"/>
  <c r="CC459" i="25"/>
  <c r="CD459" i="25"/>
  <c r="CE459" i="25"/>
  <c r="CF459" i="25"/>
  <c r="CG459" i="25"/>
  <c r="CH459" i="25"/>
  <c r="CI459" i="25"/>
  <c r="CJ459" i="25"/>
  <c r="CK459" i="25"/>
  <c r="CL459" i="25"/>
  <c r="CM459" i="25"/>
  <c r="F460" i="25"/>
  <c r="G460" i="25"/>
  <c r="H460" i="25"/>
  <c r="I460" i="25"/>
  <c r="J460" i="25"/>
  <c r="K460" i="25"/>
  <c r="L460" i="25"/>
  <c r="M460" i="25"/>
  <c r="N460" i="25"/>
  <c r="O460" i="25"/>
  <c r="P460" i="25"/>
  <c r="Q460" i="25"/>
  <c r="R460" i="25"/>
  <c r="S460" i="25"/>
  <c r="T460" i="25"/>
  <c r="U460" i="25"/>
  <c r="V460" i="25"/>
  <c r="W460" i="25"/>
  <c r="X460" i="25"/>
  <c r="Y460" i="25"/>
  <c r="Z460" i="25"/>
  <c r="AA460" i="25"/>
  <c r="AB460" i="25"/>
  <c r="AC460" i="25"/>
  <c r="AD460" i="25"/>
  <c r="AE460" i="25"/>
  <c r="AF460" i="25"/>
  <c r="AG460" i="25"/>
  <c r="AH460" i="25"/>
  <c r="AI460" i="25"/>
  <c r="AJ460" i="25"/>
  <c r="AK460" i="25"/>
  <c r="AL460" i="25"/>
  <c r="AM460" i="25"/>
  <c r="AN460" i="25"/>
  <c r="AO460" i="25"/>
  <c r="AP460" i="25"/>
  <c r="AQ460" i="25"/>
  <c r="AR460" i="25"/>
  <c r="AS460" i="25"/>
  <c r="AT460" i="25"/>
  <c r="AU460" i="25"/>
  <c r="AV460" i="25"/>
  <c r="AW460" i="25"/>
  <c r="AX460" i="25"/>
  <c r="AY460" i="25"/>
  <c r="AZ460" i="25"/>
  <c r="BA460" i="25"/>
  <c r="BB460" i="25"/>
  <c r="BC460" i="25"/>
  <c r="BD460" i="25"/>
  <c r="BE460" i="25"/>
  <c r="BF460" i="25"/>
  <c r="BG460" i="25"/>
  <c r="BH460" i="25"/>
  <c r="BI460" i="25"/>
  <c r="BJ460" i="25"/>
  <c r="BK460" i="25"/>
  <c r="BL460" i="25"/>
  <c r="BM460" i="25"/>
  <c r="BN460" i="25"/>
  <c r="BO460" i="25"/>
  <c r="BP460" i="25"/>
  <c r="BQ460" i="25"/>
  <c r="BR460" i="25"/>
  <c r="BS460" i="25"/>
  <c r="BT460" i="25"/>
  <c r="BU460" i="25"/>
  <c r="BV460" i="25"/>
  <c r="BW460" i="25"/>
  <c r="BX460" i="25"/>
  <c r="BY460" i="25"/>
  <c r="BZ460" i="25"/>
  <c r="CA460" i="25"/>
  <c r="CB460" i="25"/>
  <c r="CC460" i="25"/>
  <c r="CD460" i="25"/>
  <c r="CE460" i="25"/>
  <c r="CF460" i="25"/>
  <c r="CG460" i="25"/>
  <c r="CH460" i="25"/>
  <c r="CI460" i="25"/>
  <c r="CJ460" i="25"/>
  <c r="CK460" i="25"/>
  <c r="CL460" i="25"/>
  <c r="CM460" i="25"/>
  <c r="F461" i="25"/>
  <c r="G461" i="25"/>
  <c r="H461" i="25"/>
  <c r="I461" i="25"/>
  <c r="J461" i="25"/>
  <c r="K461" i="25"/>
  <c r="L461" i="25"/>
  <c r="M461" i="25"/>
  <c r="N461" i="25"/>
  <c r="O461" i="25"/>
  <c r="P461" i="25"/>
  <c r="Q461" i="25"/>
  <c r="R461" i="25"/>
  <c r="S461" i="25"/>
  <c r="T461" i="25"/>
  <c r="U461" i="25"/>
  <c r="V461" i="25"/>
  <c r="W461" i="25"/>
  <c r="X461" i="25"/>
  <c r="Y461" i="25"/>
  <c r="Z461" i="25"/>
  <c r="AA461" i="25"/>
  <c r="AB461" i="25"/>
  <c r="AC461" i="25"/>
  <c r="AD461" i="25"/>
  <c r="AE461" i="25"/>
  <c r="AF461" i="25"/>
  <c r="AG461" i="25"/>
  <c r="AH461" i="25"/>
  <c r="AI461" i="25"/>
  <c r="AJ461" i="25"/>
  <c r="AK461" i="25"/>
  <c r="AL461" i="25"/>
  <c r="AM461" i="25"/>
  <c r="AN461" i="25"/>
  <c r="AO461" i="25"/>
  <c r="AP461" i="25"/>
  <c r="AQ461" i="25"/>
  <c r="AR461" i="25"/>
  <c r="AS461" i="25"/>
  <c r="AT461" i="25"/>
  <c r="AU461" i="25"/>
  <c r="AV461" i="25"/>
  <c r="AW461" i="25"/>
  <c r="AX461" i="25"/>
  <c r="AY461" i="25"/>
  <c r="AZ461" i="25"/>
  <c r="BA461" i="25"/>
  <c r="BB461" i="25"/>
  <c r="BC461" i="25"/>
  <c r="BD461" i="25"/>
  <c r="BE461" i="25"/>
  <c r="BF461" i="25"/>
  <c r="BG461" i="25"/>
  <c r="BH461" i="25"/>
  <c r="BI461" i="25"/>
  <c r="BJ461" i="25"/>
  <c r="BK461" i="25"/>
  <c r="BL461" i="25"/>
  <c r="BM461" i="25"/>
  <c r="BN461" i="25"/>
  <c r="BO461" i="25"/>
  <c r="BP461" i="25"/>
  <c r="BQ461" i="25"/>
  <c r="BR461" i="25"/>
  <c r="BS461" i="25"/>
  <c r="BT461" i="25"/>
  <c r="BU461" i="25"/>
  <c r="BV461" i="25"/>
  <c r="BW461" i="25"/>
  <c r="BX461" i="25"/>
  <c r="BY461" i="25"/>
  <c r="BZ461" i="25"/>
  <c r="CA461" i="25"/>
  <c r="CB461" i="25"/>
  <c r="CC461" i="25"/>
  <c r="CD461" i="25"/>
  <c r="CE461" i="25"/>
  <c r="CF461" i="25"/>
  <c r="CG461" i="25"/>
  <c r="CH461" i="25"/>
  <c r="CI461" i="25"/>
  <c r="CJ461" i="25"/>
  <c r="CK461" i="25"/>
  <c r="CL461" i="25"/>
  <c r="CM461" i="25"/>
  <c r="F462" i="25"/>
  <c r="G462" i="25"/>
  <c r="H462" i="25"/>
  <c r="I462" i="25"/>
  <c r="J462" i="25"/>
  <c r="K462" i="25"/>
  <c r="L462" i="25"/>
  <c r="M462" i="25"/>
  <c r="N462" i="25"/>
  <c r="O462" i="25"/>
  <c r="P462" i="25"/>
  <c r="Q462" i="25"/>
  <c r="R462" i="25"/>
  <c r="S462" i="25"/>
  <c r="T462" i="25"/>
  <c r="U462" i="25"/>
  <c r="V462" i="25"/>
  <c r="W462" i="25"/>
  <c r="X462" i="25"/>
  <c r="Y462" i="25"/>
  <c r="Z462" i="25"/>
  <c r="AA462" i="25"/>
  <c r="AB462" i="25"/>
  <c r="AC462" i="25"/>
  <c r="AD462" i="25"/>
  <c r="AE462" i="25"/>
  <c r="AF462" i="25"/>
  <c r="AG462" i="25"/>
  <c r="AH462" i="25"/>
  <c r="AI462" i="25"/>
  <c r="AJ462" i="25"/>
  <c r="AK462" i="25"/>
  <c r="AL462" i="25"/>
  <c r="AM462" i="25"/>
  <c r="AN462" i="25"/>
  <c r="AO462" i="25"/>
  <c r="AP462" i="25"/>
  <c r="AQ462" i="25"/>
  <c r="AR462" i="25"/>
  <c r="AS462" i="25"/>
  <c r="AT462" i="25"/>
  <c r="AU462" i="25"/>
  <c r="AV462" i="25"/>
  <c r="AW462" i="25"/>
  <c r="AX462" i="25"/>
  <c r="AY462" i="25"/>
  <c r="AZ462" i="25"/>
  <c r="BA462" i="25"/>
  <c r="BB462" i="25"/>
  <c r="BC462" i="25"/>
  <c r="BD462" i="25"/>
  <c r="BE462" i="25"/>
  <c r="BF462" i="25"/>
  <c r="BG462" i="25"/>
  <c r="BH462" i="25"/>
  <c r="BI462" i="25"/>
  <c r="BJ462" i="25"/>
  <c r="BK462" i="25"/>
  <c r="BL462" i="25"/>
  <c r="BM462" i="25"/>
  <c r="BN462" i="25"/>
  <c r="BO462" i="25"/>
  <c r="BP462" i="25"/>
  <c r="BQ462" i="25"/>
  <c r="BR462" i="25"/>
  <c r="BS462" i="25"/>
  <c r="BT462" i="25"/>
  <c r="BU462" i="25"/>
  <c r="BV462" i="25"/>
  <c r="BW462" i="25"/>
  <c r="BX462" i="25"/>
  <c r="BY462" i="25"/>
  <c r="BZ462" i="25"/>
  <c r="CA462" i="25"/>
  <c r="CB462" i="25"/>
  <c r="CC462" i="25"/>
  <c r="CD462" i="25"/>
  <c r="CE462" i="25"/>
  <c r="CF462" i="25"/>
  <c r="CG462" i="25"/>
  <c r="CH462" i="25"/>
  <c r="CI462" i="25"/>
  <c r="CJ462" i="25"/>
  <c r="CK462" i="25"/>
  <c r="CL462" i="25"/>
  <c r="CM462" i="25"/>
  <c r="F463" i="25"/>
  <c r="G463" i="25"/>
  <c r="H463" i="25"/>
  <c r="I463" i="25"/>
  <c r="J463" i="25"/>
  <c r="K463" i="25"/>
  <c r="L463" i="25"/>
  <c r="M463" i="25"/>
  <c r="N463" i="25"/>
  <c r="O463" i="25"/>
  <c r="P463" i="25"/>
  <c r="Q463" i="25"/>
  <c r="R463" i="25"/>
  <c r="S463" i="25"/>
  <c r="T463" i="25"/>
  <c r="U463" i="25"/>
  <c r="V463" i="25"/>
  <c r="W463" i="25"/>
  <c r="X463" i="25"/>
  <c r="Y463" i="25"/>
  <c r="Z463" i="25"/>
  <c r="AA463" i="25"/>
  <c r="AB463" i="25"/>
  <c r="AC463" i="25"/>
  <c r="AD463" i="25"/>
  <c r="AE463" i="25"/>
  <c r="AF463" i="25"/>
  <c r="AG463" i="25"/>
  <c r="AH463" i="25"/>
  <c r="AI463" i="25"/>
  <c r="AJ463" i="25"/>
  <c r="AK463" i="25"/>
  <c r="AL463" i="25"/>
  <c r="AM463" i="25"/>
  <c r="AN463" i="25"/>
  <c r="AO463" i="25"/>
  <c r="AP463" i="25"/>
  <c r="AQ463" i="25"/>
  <c r="AR463" i="25"/>
  <c r="AS463" i="25"/>
  <c r="AT463" i="25"/>
  <c r="AU463" i="25"/>
  <c r="AV463" i="25"/>
  <c r="AW463" i="25"/>
  <c r="AX463" i="25"/>
  <c r="AY463" i="25"/>
  <c r="AZ463" i="25"/>
  <c r="BA463" i="25"/>
  <c r="BB463" i="25"/>
  <c r="BC463" i="25"/>
  <c r="BD463" i="25"/>
  <c r="BE463" i="25"/>
  <c r="BF463" i="25"/>
  <c r="BG463" i="25"/>
  <c r="BH463" i="25"/>
  <c r="BI463" i="25"/>
  <c r="BJ463" i="25"/>
  <c r="BK463" i="25"/>
  <c r="BL463" i="25"/>
  <c r="BM463" i="25"/>
  <c r="BN463" i="25"/>
  <c r="BO463" i="25"/>
  <c r="BP463" i="25"/>
  <c r="BQ463" i="25"/>
  <c r="BR463" i="25"/>
  <c r="BS463" i="25"/>
  <c r="BT463" i="25"/>
  <c r="BU463" i="25"/>
  <c r="BV463" i="25"/>
  <c r="BW463" i="25"/>
  <c r="BX463" i="25"/>
  <c r="BY463" i="25"/>
  <c r="BZ463" i="25"/>
  <c r="CA463" i="25"/>
  <c r="CB463" i="25"/>
  <c r="CC463" i="25"/>
  <c r="CD463" i="25"/>
  <c r="CE463" i="25"/>
  <c r="CF463" i="25"/>
  <c r="CG463" i="25"/>
  <c r="CH463" i="25"/>
  <c r="CI463" i="25"/>
  <c r="CJ463" i="25"/>
  <c r="CK463" i="25"/>
  <c r="CL463" i="25"/>
  <c r="CM463" i="25"/>
  <c r="F464" i="25"/>
  <c r="G464" i="25"/>
  <c r="H464" i="25"/>
  <c r="I464" i="25"/>
  <c r="J464" i="25"/>
  <c r="K464" i="25"/>
  <c r="L464" i="25"/>
  <c r="M464" i="25"/>
  <c r="N464" i="25"/>
  <c r="O464" i="25"/>
  <c r="P464" i="25"/>
  <c r="Q464" i="25"/>
  <c r="R464" i="25"/>
  <c r="S464" i="25"/>
  <c r="T464" i="25"/>
  <c r="U464" i="25"/>
  <c r="V464" i="25"/>
  <c r="W464" i="25"/>
  <c r="X464" i="25"/>
  <c r="Y464" i="25"/>
  <c r="Z464" i="25"/>
  <c r="AA464" i="25"/>
  <c r="AB464" i="25"/>
  <c r="AC464" i="25"/>
  <c r="AD464" i="25"/>
  <c r="AE464" i="25"/>
  <c r="AF464" i="25"/>
  <c r="AG464" i="25"/>
  <c r="AH464" i="25"/>
  <c r="AI464" i="25"/>
  <c r="AJ464" i="25"/>
  <c r="AK464" i="25"/>
  <c r="AL464" i="25"/>
  <c r="AM464" i="25"/>
  <c r="AN464" i="25"/>
  <c r="AO464" i="25"/>
  <c r="AP464" i="25"/>
  <c r="AQ464" i="25"/>
  <c r="AR464" i="25"/>
  <c r="AS464" i="25"/>
  <c r="AT464" i="25"/>
  <c r="AU464" i="25"/>
  <c r="AV464" i="25"/>
  <c r="AW464" i="25"/>
  <c r="AX464" i="25"/>
  <c r="AY464" i="25"/>
  <c r="AZ464" i="25"/>
  <c r="BA464" i="25"/>
  <c r="BB464" i="25"/>
  <c r="BC464" i="25"/>
  <c r="BD464" i="25"/>
  <c r="BE464" i="25"/>
  <c r="BF464" i="25"/>
  <c r="BG464" i="25"/>
  <c r="BH464" i="25"/>
  <c r="BI464" i="25"/>
  <c r="BJ464" i="25"/>
  <c r="BK464" i="25"/>
  <c r="BL464" i="25"/>
  <c r="BM464" i="25"/>
  <c r="BN464" i="25"/>
  <c r="BO464" i="25"/>
  <c r="BP464" i="25"/>
  <c r="BQ464" i="25"/>
  <c r="BR464" i="25"/>
  <c r="BS464" i="25"/>
  <c r="BT464" i="25"/>
  <c r="BU464" i="25"/>
  <c r="BV464" i="25"/>
  <c r="BW464" i="25"/>
  <c r="BX464" i="25"/>
  <c r="BY464" i="25"/>
  <c r="BZ464" i="25"/>
  <c r="CA464" i="25"/>
  <c r="CB464" i="25"/>
  <c r="CC464" i="25"/>
  <c r="CD464" i="25"/>
  <c r="CE464" i="25"/>
  <c r="CF464" i="25"/>
  <c r="CG464" i="25"/>
  <c r="CH464" i="25"/>
  <c r="CI464" i="25"/>
  <c r="CJ464" i="25"/>
  <c r="CK464" i="25"/>
  <c r="CL464" i="25"/>
  <c r="CM464" i="25"/>
  <c r="F465" i="25"/>
  <c r="G465" i="25"/>
  <c r="H465" i="25"/>
  <c r="I465" i="25"/>
  <c r="J465" i="25"/>
  <c r="K465" i="25"/>
  <c r="L465" i="25"/>
  <c r="M465" i="25"/>
  <c r="N465" i="25"/>
  <c r="O465" i="25"/>
  <c r="P465" i="25"/>
  <c r="Q465" i="25"/>
  <c r="R465" i="25"/>
  <c r="S465" i="25"/>
  <c r="T465" i="25"/>
  <c r="U465" i="25"/>
  <c r="V465" i="25"/>
  <c r="W465" i="25"/>
  <c r="X465" i="25"/>
  <c r="Y465" i="25"/>
  <c r="Z465" i="25"/>
  <c r="AA465" i="25"/>
  <c r="AB465" i="25"/>
  <c r="AC465" i="25"/>
  <c r="AD465" i="25"/>
  <c r="AE465" i="25"/>
  <c r="AF465" i="25"/>
  <c r="AG465" i="25"/>
  <c r="AH465" i="25"/>
  <c r="AI465" i="25"/>
  <c r="AJ465" i="25"/>
  <c r="AK465" i="25"/>
  <c r="AL465" i="25"/>
  <c r="AM465" i="25"/>
  <c r="AN465" i="25"/>
  <c r="AO465" i="25"/>
  <c r="AP465" i="25"/>
  <c r="AQ465" i="25"/>
  <c r="AR465" i="25"/>
  <c r="AS465" i="25"/>
  <c r="AT465" i="25"/>
  <c r="AU465" i="25"/>
  <c r="AV465" i="25"/>
  <c r="AW465" i="25"/>
  <c r="AX465" i="25"/>
  <c r="AY465" i="25"/>
  <c r="AZ465" i="25"/>
  <c r="BA465" i="25"/>
  <c r="BB465" i="25"/>
  <c r="BC465" i="25"/>
  <c r="BD465" i="25"/>
  <c r="BE465" i="25"/>
  <c r="BF465" i="25"/>
  <c r="BG465" i="25"/>
  <c r="BH465" i="25"/>
  <c r="BI465" i="25"/>
  <c r="BJ465" i="25"/>
  <c r="BK465" i="25"/>
  <c r="BL465" i="25"/>
  <c r="BM465" i="25"/>
  <c r="BN465" i="25"/>
  <c r="BO465" i="25"/>
  <c r="BP465" i="25"/>
  <c r="BQ465" i="25"/>
  <c r="BR465" i="25"/>
  <c r="BS465" i="25"/>
  <c r="BT465" i="25"/>
  <c r="BU465" i="25"/>
  <c r="BV465" i="25"/>
  <c r="BW465" i="25"/>
  <c r="BX465" i="25"/>
  <c r="BY465" i="25"/>
  <c r="BZ465" i="25"/>
  <c r="CA465" i="25"/>
  <c r="CB465" i="25"/>
  <c r="CC465" i="25"/>
  <c r="CD465" i="25"/>
  <c r="CE465" i="25"/>
  <c r="CF465" i="25"/>
  <c r="CG465" i="25"/>
  <c r="CH465" i="25"/>
  <c r="CI465" i="25"/>
  <c r="CJ465" i="25"/>
  <c r="CK465" i="25"/>
  <c r="CL465" i="25"/>
  <c r="CM465" i="25"/>
  <c r="F466" i="25"/>
  <c r="G466" i="25"/>
  <c r="H466" i="25"/>
  <c r="I466" i="25"/>
  <c r="J466" i="25"/>
  <c r="K466" i="25"/>
  <c r="L466" i="25"/>
  <c r="M466" i="25"/>
  <c r="N466" i="25"/>
  <c r="O466" i="25"/>
  <c r="P466" i="25"/>
  <c r="Q466" i="25"/>
  <c r="R466" i="25"/>
  <c r="S466" i="25"/>
  <c r="T466" i="25"/>
  <c r="U466" i="25"/>
  <c r="V466" i="25"/>
  <c r="W466" i="25"/>
  <c r="X466" i="25"/>
  <c r="Y466" i="25"/>
  <c r="Z466" i="25"/>
  <c r="AA466" i="25"/>
  <c r="AB466" i="25"/>
  <c r="AC466" i="25"/>
  <c r="AD466" i="25"/>
  <c r="AE466" i="25"/>
  <c r="AF466" i="25"/>
  <c r="AG466" i="25"/>
  <c r="AH466" i="25"/>
  <c r="AI466" i="25"/>
  <c r="AJ466" i="25"/>
  <c r="AK466" i="25"/>
  <c r="AL466" i="25"/>
  <c r="AM466" i="25"/>
  <c r="AN466" i="25"/>
  <c r="AO466" i="25"/>
  <c r="AP466" i="25"/>
  <c r="AQ466" i="25"/>
  <c r="AR466" i="25"/>
  <c r="AS466" i="25"/>
  <c r="AT466" i="25"/>
  <c r="AU466" i="25"/>
  <c r="AV466" i="25"/>
  <c r="AW466" i="25"/>
  <c r="AX466" i="25"/>
  <c r="AY466" i="25"/>
  <c r="AZ466" i="25"/>
  <c r="BA466" i="25"/>
  <c r="BB466" i="25"/>
  <c r="BC466" i="25"/>
  <c r="BD466" i="25"/>
  <c r="BE466" i="25"/>
  <c r="BF466" i="25"/>
  <c r="BG466" i="25"/>
  <c r="BH466" i="25"/>
  <c r="BI466" i="25"/>
  <c r="BJ466" i="25"/>
  <c r="BK466" i="25"/>
  <c r="BL466" i="25"/>
  <c r="BM466" i="25"/>
  <c r="BN466" i="25"/>
  <c r="BO466" i="25"/>
  <c r="BP466" i="25"/>
  <c r="BQ466" i="25"/>
  <c r="BR466" i="25"/>
  <c r="BS466" i="25"/>
  <c r="BT466" i="25"/>
  <c r="BU466" i="25"/>
  <c r="BV466" i="25"/>
  <c r="BW466" i="25"/>
  <c r="BX466" i="25"/>
  <c r="BY466" i="25"/>
  <c r="BZ466" i="25"/>
  <c r="CA466" i="25"/>
  <c r="CB466" i="25"/>
  <c r="CC466" i="25"/>
  <c r="CD466" i="25"/>
  <c r="CE466" i="25"/>
  <c r="CF466" i="25"/>
  <c r="CG466" i="25"/>
  <c r="CH466" i="25"/>
  <c r="CI466" i="25"/>
  <c r="CJ466" i="25"/>
  <c r="CK466" i="25"/>
  <c r="CL466" i="25"/>
  <c r="CM466" i="25"/>
  <c r="F467" i="25"/>
  <c r="G467" i="25"/>
  <c r="H467" i="25"/>
  <c r="I467" i="25"/>
  <c r="J467" i="25"/>
  <c r="K467" i="25"/>
  <c r="L467" i="25"/>
  <c r="M467" i="25"/>
  <c r="N467" i="25"/>
  <c r="O467" i="25"/>
  <c r="P467" i="25"/>
  <c r="Q467" i="25"/>
  <c r="R467" i="25"/>
  <c r="S467" i="25"/>
  <c r="T467" i="25"/>
  <c r="U467" i="25"/>
  <c r="V467" i="25"/>
  <c r="W467" i="25"/>
  <c r="X467" i="25"/>
  <c r="Y467" i="25"/>
  <c r="Z467" i="25"/>
  <c r="AA467" i="25"/>
  <c r="AB467" i="25"/>
  <c r="AC467" i="25"/>
  <c r="AD467" i="25"/>
  <c r="AE467" i="25"/>
  <c r="AF467" i="25"/>
  <c r="AG467" i="25"/>
  <c r="AH467" i="25"/>
  <c r="AI467" i="25"/>
  <c r="AJ467" i="25"/>
  <c r="AK467" i="25"/>
  <c r="AL467" i="25"/>
  <c r="AM467" i="25"/>
  <c r="AN467" i="25"/>
  <c r="AO467" i="25"/>
  <c r="AP467" i="25"/>
  <c r="AQ467" i="25"/>
  <c r="AR467" i="25"/>
  <c r="AS467" i="25"/>
  <c r="AT467" i="25"/>
  <c r="AU467" i="25"/>
  <c r="AV467" i="25"/>
  <c r="AW467" i="25"/>
  <c r="AX467" i="25"/>
  <c r="AY467" i="25"/>
  <c r="AZ467" i="25"/>
  <c r="BA467" i="25"/>
  <c r="BB467" i="25"/>
  <c r="BC467" i="25"/>
  <c r="BD467" i="25"/>
  <c r="BE467" i="25"/>
  <c r="BF467" i="25"/>
  <c r="BG467" i="25"/>
  <c r="BH467" i="25"/>
  <c r="BI467" i="25"/>
  <c r="BJ467" i="25"/>
  <c r="BK467" i="25"/>
  <c r="BL467" i="25"/>
  <c r="BM467" i="25"/>
  <c r="BN467" i="25"/>
  <c r="BO467" i="25"/>
  <c r="BP467" i="25"/>
  <c r="BQ467" i="25"/>
  <c r="BR467" i="25"/>
  <c r="BS467" i="25"/>
  <c r="BT467" i="25"/>
  <c r="BU467" i="25"/>
  <c r="BV467" i="25"/>
  <c r="BW467" i="25"/>
  <c r="BX467" i="25"/>
  <c r="BY467" i="25"/>
  <c r="BZ467" i="25"/>
  <c r="CA467" i="25"/>
  <c r="CB467" i="25"/>
  <c r="CC467" i="25"/>
  <c r="CD467" i="25"/>
  <c r="CE467" i="25"/>
  <c r="CF467" i="25"/>
  <c r="CG467" i="25"/>
  <c r="CH467" i="25"/>
  <c r="CI467" i="25"/>
  <c r="CJ467" i="25"/>
  <c r="CK467" i="25"/>
  <c r="CL467" i="25"/>
  <c r="CM467" i="25"/>
  <c r="F468" i="25"/>
  <c r="G468" i="25"/>
  <c r="H468" i="25"/>
  <c r="I468" i="25"/>
  <c r="J468" i="25"/>
  <c r="K468" i="25"/>
  <c r="L468" i="25"/>
  <c r="M468" i="25"/>
  <c r="N468" i="25"/>
  <c r="O468" i="25"/>
  <c r="P468" i="25"/>
  <c r="Q468" i="25"/>
  <c r="R468" i="25"/>
  <c r="S468" i="25"/>
  <c r="T468" i="25"/>
  <c r="U468" i="25"/>
  <c r="V468" i="25"/>
  <c r="W468" i="25"/>
  <c r="X468" i="25"/>
  <c r="Y468" i="25"/>
  <c r="Z468" i="25"/>
  <c r="AA468" i="25"/>
  <c r="AB468" i="25"/>
  <c r="AC468" i="25"/>
  <c r="AD468" i="25"/>
  <c r="AE468" i="25"/>
  <c r="AF468" i="25"/>
  <c r="AG468" i="25"/>
  <c r="AH468" i="25"/>
  <c r="AI468" i="25"/>
  <c r="AJ468" i="25"/>
  <c r="AK468" i="25"/>
  <c r="AL468" i="25"/>
  <c r="AM468" i="25"/>
  <c r="AN468" i="25"/>
  <c r="AO468" i="25"/>
  <c r="AP468" i="25"/>
  <c r="AQ468" i="25"/>
  <c r="AR468" i="25"/>
  <c r="AS468" i="25"/>
  <c r="AT468" i="25"/>
  <c r="AU468" i="25"/>
  <c r="AV468" i="25"/>
  <c r="AW468" i="25"/>
  <c r="AX468" i="25"/>
  <c r="AY468" i="25"/>
  <c r="AZ468" i="25"/>
  <c r="BA468" i="25"/>
  <c r="BB468" i="25"/>
  <c r="BC468" i="25"/>
  <c r="BD468" i="25"/>
  <c r="BE468" i="25"/>
  <c r="BF468" i="25"/>
  <c r="BG468" i="25"/>
  <c r="BH468" i="25"/>
  <c r="BI468" i="25"/>
  <c r="BJ468" i="25"/>
  <c r="BK468" i="25"/>
  <c r="BL468" i="25"/>
  <c r="BM468" i="25"/>
  <c r="BN468" i="25"/>
  <c r="BO468" i="25"/>
  <c r="BP468" i="25"/>
  <c r="BQ468" i="25"/>
  <c r="BR468" i="25"/>
  <c r="BS468" i="25"/>
  <c r="BT468" i="25"/>
  <c r="BU468" i="25"/>
  <c r="BV468" i="25"/>
  <c r="BW468" i="25"/>
  <c r="BX468" i="25"/>
  <c r="BY468" i="25"/>
  <c r="BZ468" i="25"/>
  <c r="CA468" i="25"/>
  <c r="CB468" i="25"/>
  <c r="CC468" i="25"/>
  <c r="CD468" i="25"/>
  <c r="CE468" i="25"/>
  <c r="CF468" i="25"/>
  <c r="CG468" i="25"/>
  <c r="CH468" i="25"/>
  <c r="CI468" i="25"/>
  <c r="CJ468" i="25"/>
  <c r="CK468" i="25"/>
  <c r="CL468" i="25"/>
  <c r="CM468" i="25"/>
  <c r="F469" i="25"/>
  <c r="G469" i="25"/>
  <c r="H469" i="25"/>
  <c r="I469" i="25"/>
  <c r="J469" i="25"/>
  <c r="K469" i="25"/>
  <c r="L469" i="25"/>
  <c r="M469" i="25"/>
  <c r="N469" i="25"/>
  <c r="O469" i="25"/>
  <c r="P469" i="25"/>
  <c r="Q469" i="25"/>
  <c r="R469" i="25"/>
  <c r="S469" i="25"/>
  <c r="T469" i="25"/>
  <c r="U469" i="25"/>
  <c r="V469" i="25"/>
  <c r="W469" i="25"/>
  <c r="X469" i="25"/>
  <c r="Y469" i="25"/>
  <c r="Z469" i="25"/>
  <c r="AA469" i="25"/>
  <c r="AB469" i="25"/>
  <c r="AC469" i="25"/>
  <c r="AD469" i="25"/>
  <c r="AE469" i="25"/>
  <c r="AF469" i="25"/>
  <c r="AG469" i="25"/>
  <c r="AH469" i="25"/>
  <c r="AI469" i="25"/>
  <c r="AJ469" i="25"/>
  <c r="AK469" i="25"/>
  <c r="AL469" i="25"/>
  <c r="AM469" i="25"/>
  <c r="AN469" i="25"/>
  <c r="AO469" i="25"/>
  <c r="AP469" i="25"/>
  <c r="AQ469" i="25"/>
  <c r="AR469" i="25"/>
  <c r="AS469" i="25"/>
  <c r="AT469" i="25"/>
  <c r="AU469" i="25"/>
  <c r="AV469" i="25"/>
  <c r="AW469" i="25"/>
  <c r="AX469" i="25"/>
  <c r="AY469" i="25"/>
  <c r="AZ469" i="25"/>
  <c r="BA469" i="25"/>
  <c r="BB469" i="25"/>
  <c r="BC469" i="25"/>
  <c r="BD469" i="25"/>
  <c r="BE469" i="25"/>
  <c r="BF469" i="25"/>
  <c r="BG469" i="25"/>
  <c r="BH469" i="25"/>
  <c r="BI469" i="25"/>
  <c r="BJ469" i="25"/>
  <c r="BK469" i="25"/>
  <c r="BL469" i="25"/>
  <c r="BM469" i="25"/>
  <c r="BN469" i="25"/>
  <c r="BO469" i="25"/>
  <c r="BP469" i="25"/>
  <c r="BQ469" i="25"/>
  <c r="BR469" i="25"/>
  <c r="BS469" i="25"/>
  <c r="BT469" i="25"/>
  <c r="BU469" i="25"/>
  <c r="BV469" i="25"/>
  <c r="BW469" i="25"/>
  <c r="BX469" i="25"/>
  <c r="BY469" i="25"/>
  <c r="BZ469" i="25"/>
  <c r="CA469" i="25"/>
  <c r="CB469" i="25"/>
  <c r="CC469" i="25"/>
  <c r="CD469" i="25"/>
  <c r="CE469" i="25"/>
  <c r="CF469" i="25"/>
  <c r="CG469" i="25"/>
  <c r="CH469" i="25"/>
  <c r="CI469" i="25"/>
  <c r="CJ469" i="25"/>
  <c r="CK469" i="25"/>
  <c r="CL469" i="25"/>
  <c r="CM469" i="25"/>
  <c r="F470" i="25"/>
  <c r="G470" i="25"/>
  <c r="H470" i="25"/>
  <c r="I470" i="25"/>
  <c r="J470" i="25"/>
  <c r="K470" i="25"/>
  <c r="L470" i="25"/>
  <c r="M470" i="25"/>
  <c r="N470" i="25"/>
  <c r="O470" i="25"/>
  <c r="P470" i="25"/>
  <c r="Q470" i="25"/>
  <c r="R470" i="25"/>
  <c r="S470" i="25"/>
  <c r="T470" i="25"/>
  <c r="U470" i="25"/>
  <c r="V470" i="25"/>
  <c r="W470" i="25"/>
  <c r="X470" i="25"/>
  <c r="Y470" i="25"/>
  <c r="Z470" i="25"/>
  <c r="AA470" i="25"/>
  <c r="AB470" i="25"/>
  <c r="AC470" i="25"/>
  <c r="AD470" i="25"/>
  <c r="AE470" i="25"/>
  <c r="AF470" i="25"/>
  <c r="AG470" i="25"/>
  <c r="AH470" i="25"/>
  <c r="AI470" i="25"/>
  <c r="AJ470" i="25"/>
  <c r="AK470" i="25"/>
  <c r="AL470" i="25"/>
  <c r="AM470" i="25"/>
  <c r="AN470" i="25"/>
  <c r="AO470" i="25"/>
  <c r="AP470" i="25"/>
  <c r="AQ470" i="25"/>
  <c r="AR470" i="25"/>
  <c r="AS470" i="25"/>
  <c r="AT470" i="25"/>
  <c r="AU470" i="25"/>
  <c r="AV470" i="25"/>
  <c r="AW470" i="25"/>
  <c r="AX470" i="25"/>
  <c r="AY470" i="25"/>
  <c r="AZ470" i="25"/>
  <c r="BA470" i="25"/>
  <c r="BB470" i="25"/>
  <c r="BC470" i="25"/>
  <c r="BD470" i="25"/>
  <c r="BE470" i="25"/>
  <c r="BF470" i="25"/>
  <c r="BG470" i="25"/>
  <c r="BH470" i="25"/>
  <c r="BI470" i="25"/>
  <c r="BJ470" i="25"/>
  <c r="BK470" i="25"/>
  <c r="BL470" i="25"/>
  <c r="BM470" i="25"/>
  <c r="BN470" i="25"/>
  <c r="BO470" i="25"/>
  <c r="BP470" i="25"/>
  <c r="BQ470" i="25"/>
  <c r="BR470" i="25"/>
  <c r="BS470" i="25"/>
  <c r="BT470" i="25"/>
  <c r="BU470" i="25"/>
  <c r="BV470" i="25"/>
  <c r="BW470" i="25"/>
  <c r="BX470" i="25"/>
  <c r="BY470" i="25"/>
  <c r="BZ470" i="25"/>
  <c r="CA470" i="25"/>
  <c r="CB470" i="25"/>
  <c r="CC470" i="25"/>
  <c r="CD470" i="25"/>
  <c r="CE470" i="25"/>
  <c r="CF470" i="25"/>
  <c r="CG470" i="25"/>
  <c r="CH470" i="25"/>
  <c r="CI470" i="25"/>
  <c r="CJ470" i="25"/>
  <c r="CK470" i="25"/>
  <c r="CL470" i="25"/>
  <c r="CM470" i="25"/>
  <c r="F471" i="25"/>
  <c r="G471" i="25"/>
  <c r="H471" i="25"/>
  <c r="I471" i="25"/>
  <c r="J471" i="25"/>
  <c r="K471" i="25"/>
  <c r="L471" i="25"/>
  <c r="M471" i="25"/>
  <c r="N471" i="25"/>
  <c r="O471" i="25"/>
  <c r="P471" i="25"/>
  <c r="Q471" i="25"/>
  <c r="R471" i="25"/>
  <c r="S471" i="25"/>
  <c r="T471" i="25"/>
  <c r="U471" i="25"/>
  <c r="V471" i="25"/>
  <c r="W471" i="25"/>
  <c r="X471" i="25"/>
  <c r="Y471" i="25"/>
  <c r="Z471" i="25"/>
  <c r="AA471" i="25"/>
  <c r="AB471" i="25"/>
  <c r="AC471" i="25"/>
  <c r="AD471" i="25"/>
  <c r="AE471" i="25"/>
  <c r="AF471" i="25"/>
  <c r="AG471" i="25"/>
  <c r="AH471" i="25"/>
  <c r="AI471" i="25"/>
  <c r="AJ471" i="25"/>
  <c r="AK471" i="25"/>
  <c r="AL471" i="25"/>
  <c r="AM471" i="25"/>
  <c r="AN471" i="25"/>
  <c r="AO471" i="25"/>
  <c r="AP471" i="25"/>
  <c r="AQ471" i="25"/>
  <c r="AR471" i="25"/>
  <c r="AS471" i="25"/>
  <c r="AT471" i="25"/>
  <c r="AU471" i="25"/>
  <c r="AV471" i="25"/>
  <c r="AW471" i="25"/>
  <c r="AX471" i="25"/>
  <c r="AY471" i="25"/>
  <c r="AZ471" i="25"/>
  <c r="BA471" i="25"/>
  <c r="BB471" i="25"/>
  <c r="BC471" i="25"/>
  <c r="BD471" i="25"/>
  <c r="BE471" i="25"/>
  <c r="BF471" i="25"/>
  <c r="BG471" i="25"/>
  <c r="BH471" i="25"/>
  <c r="BI471" i="25"/>
  <c r="BJ471" i="25"/>
  <c r="BK471" i="25"/>
  <c r="BL471" i="25"/>
  <c r="BM471" i="25"/>
  <c r="BN471" i="25"/>
  <c r="BO471" i="25"/>
  <c r="BP471" i="25"/>
  <c r="BQ471" i="25"/>
  <c r="BR471" i="25"/>
  <c r="BS471" i="25"/>
  <c r="BT471" i="25"/>
  <c r="BU471" i="25"/>
  <c r="BV471" i="25"/>
  <c r="BW471" i="25"/>
  <c r="BX471" i="25"/>
  <c r="BY471" i="25"/>
  <c r="BZ471" i="25"/>
  <c r="CA471" i="25"/>
  <c r="CB471" i="25"/>
  <c r="CC471" i="25"/>
  <c r="CD471" i="25"/>
  <c r="CE471" i="25"/>
  <c r="CF471" i="25"/>
  <c r="CG471" i="25"/>
  <c r="CH471" i="25"/>
  <c r="CI471" i="25"/>
  <c r="CJ471" i="25"/>
  <c r="CK471" i="25"/>
  <c r="CL471" i="25"/>
  <c r="CM471" i="25"/>
  <c r="E454" i="25"/>
  <c r="E455" i="25"/>
  <c r="E456" i="25"/>
  <c r="E457" i="25"/>
  <c r="E458" i="25"/>
  <c r="E459" i="25"/>
  <c r="E460" i="25"/>
  <c r="E461" i="25"/>
  <c r="E462" i="25"/>
  <c r="E463" i="25"/>
  <c r="E464" i="25"/>
  <c r="E465" i="25"/>
  <c r="E466" i="25"/>
  <c r="E467" i="25"/>
  <c r="E468" i="25"/>
  <c r="E469" i="25"/>
  <c r="E470" i="25"/>
  <c r="E471" i="25"/>
  <c r="D460" i="25"/>
  <c r="D461" i="25"/>
  <c r="D462" i="25"/>
  <c r="D463" i="25"/>
  <c r="D464" i="25"/>
  <c r="D465" i="25"/>
  <c r="D466" i="25"/>
  <c r="D467" i="25"/>
  <c r="D468" i="25"/>
  <c r="D469" i="25"/>
  <c r="D470" i="25"/>
  <c r="D471" i="25"/>
  <c r="D455" i="25"/>
  <c r="D456" i="25"/>
  <c r="D457" i="25"/>
  <c r="D458" i="25"/>
  <c r="D459" i="25"/>
  <c r="F453" i="25"/>
  <c r="E453" i="25"/>
  <c r="D454" i="25"/>
  <c r="G453" i="25"/>
  <c r="H453" i="25"/>
  <c r="I453" i="25"/>
  <c r="J453" i="25"/>
  <c r="K453" i="25"/>
  <c r="L453" i="25"/>
  <c r="M453" i="25"/>
  <c r="N453" i="25"/>
  <c r="O453" i="25"/>
  <c r="P453" i="25"/>
  <c r="Q453" i="25"/>
  <c r="R453" i="25"/>
  <c r="S453" i="25"/>
  <c r="T453" i="25"/>
  <c r="U453" i="25"/>
  <c r="V453" i="25"/>
  <c r="W453" i="25"/>
  <c r="X453" i="25"/>
  <c r="Y453" i="25"/>
  <c r="Z453" i="25"/>
  <c r="AA453" i="25"/>
  <c r="AB453" i="25"/>
  <c r="AC453" i="25"/>
  <c r="AD453" i="25"/>
  <c r="AF453" i="25"/>
  <c r="AG453" i="25"/>
  <c r="AH453" i="25"/>
  <c r="AI453" i="25"/>
  <c r="AJ453" i="25"/>
  <c r="AK453" i="25"/>
  <c r="AL453" i="25"/>
  <c r="AM453" i="25"/>
  <c r="AN453" i="25"/>
  <c r="AO453" i="25"/>
  <c r="AP453" i="25"/>
  <c r="AQ453" i="25"/>
  <c r="AR453" i="25"/>
  <c r="AS453" i="25"/>
  <c r="AT453" i="25"/>
  <c r="AU453" i="25"/>
  <c r="AV453" i="25"/>
  <c r="AW453" i="25"/>
  <c r="AX453" i="25"/>
  <c r="AY453" i="25"/>
  <c r="AZ453" i="25"/>
  <c r="BA453" i="25"/>
  <c r="BB453" i="25"/>
  <c r="BC453" i="25"/>
  <c r="BD453" i="25"/>
  <c r="BE453" i="25"/>
  <c r="BF453" i="25"/>
  <c r="BG453" i="25"/>
  <c r="BH453" i="25"/>
  <c r="BI453" i="25"/>
  <c r="BJ453" i="25"/>
  <c r="BK453" i="25"/>
  <c r="BL453" i="25"/>
  <c r="BM453" i="25"/>
  <c r="BN453" i="25"/>
  <c r="BO453" i="25"/>
  <c r="BP453" i="25"/>
  <c r="BQ453" i="25"/>
  <c r="BR453" i="25"/>
  <c r="BS453" i="25"/>
  <c r="BT453" i="25"/>
  <c r="BU453" i="25"/>
  <c r="BV453" i="25"/>
  <c r="BW453" i="25"/>
  <c r="BX453" i="25"/>
  <c r="BY453" i="25"/>
  <c r="BZ453" i="25"/>
  <c r="CA453" i="25"/>
  <c r="CB453" i="25"/>
  <c r="CC453" i="25"/>
  <c r="CD453" i="25"/>
  <c r="CE453" i="25"/>
  <c r="CF453" i="25"/>
  <c r="CG453" i="25"/>
  <c r="CH453" i="25"/>
  <c r="CI453" i="25"/>
  <c r="CJ453" i="25"/>
  <c r="CK453" i="25"/>
  <c r="CL453" i="25"/>
  <c r="CM453" i="25"/>
  <c r="CD483" i="25" l="1"/>
  <c r="BF483" i="25"/>
  <c r="AH483" i="25"/>
  <c r="J483" i="25"/>
  <c r="AY477" i="25"/>
  <c r="CJ477" i="25"/>
  <c r="BX477" i="25"/>
  <c r="AZ477" i="25"/>
  <c r="AN477" i="25"/>
  <c r="AB477" i="25"/>
  <c r="CE477" i="25"/>
  <c r="BS477" i="25"/>
  <c r="BG477" i="25"/>
  <c r="AU477" i="25"/>
  <c r="AI477" i="25"/>
  <c r="W477" i="25"/>
  <c r="K477" i="25"/>
  <c r="CH477" i="25"/>
  <c r="AX477" i="25"/>
  <c r="Z477" i="25"/>
  <c r="BW477" i="25"/>
  <c r="BJ477" i="25"/>
  <c r="AL477" i="25"/>
  <c r="N477" i="25"/>
  <c r="AA477" i="25"/>
  <c r="BQ483" i="25"/>
  <c r="AG483" i="25"/>
  <c r="I483" i="25"/>
  <c r="CI477" i="25"/>
  <c r="BP483" i="25"/>
  <c r="AR483" i="25"/>
  <c r="T483" i="25"/>
  <c r="AM477" i="25"/>
  <c r="CH483" i="25"/>
  <c r="BV483" i="25"/>
  <c r="BJ483" i="25"/>
  <c r="AX483" i="25"/>
  <c r="AL483" i="25"/>
  <c r="Z483" i="25"/>
  <c r="N483" i="25"/>
  <c r="BK477" i="25"/>
  <c r="CG483" i="25"/>
  <c r="BU483" i="25"/>
  <c r="BI483" i="25"/>
  <c r="AW483" i="25"/>
  <c r="AK483" i="25"/>
  <c r="Y483" i="25"/>
  <c r="M483" i="25"/>
  <c r="O477" i="25"/>
  <c r="CC483" i="25"/>
  <c r="BE483" i="25"/>
  <c r="AS483" i="25"/>
  <c r="U483" i="25"/>
  <c r="CF483" i="25"/>
  <c r="BT483" i="25"/>
  <c r="BH483" i="25"/>
  <c r="AV483" i="25"/>
  <c r="AJ483" i="25"/>
  <c r="X483" i="25"/>
  <c r="L483" i="25"/>
  <c r="P477" i="25"/>
  <c r="CB483" i="25"/>
  <c r="BD483" i="25"/>
  <c r="AF483" i="25"/>
  <c r="H483" i="25"/>
  <c r="CE483" i="25"/>
  <c r="BS483" i="25"/>
  <c r="BG483" i="25"/>
  <c r="AU483" i="25"/>
  <c r="AI483" i="25"/>
  <c r="W483" i="25"/>
  <c r="K483" i="25"/>
  <c r="CG477" i="25"/>
  <c r="BU477" i="25"/>
  <c r="BI477" i="25"/>
  <c r="AW477" i="25"/>
  <c r="AK477" i="25"/>
  <c r="Y477" i="25"/>
  <c r="M477" i="25"/>
  <c r="BL477" i="25"/>
  <c r="BR483" i="25"/>
  <c r="AT483" i="25"/>
  <c r="V483" i="25"/>
  <c r="CF477" i="25"/>
  <c r="BT477" i="25"/>
  <c r="BH477" i="25"/>
  <c r="AV477" i="25"/>
  <c r="AJ477" i="25"/>
  <c r="X477" i="25"/>
  <c r="L477" i="25"/>
  <c r="V477" i="25"/>
  <c r="CC477" i="25"/>
  <c r="BQ477" i="25"/>
  <c r="BE477" i="25"/>
  <c r="AS477" i="25"/>
  <c r="AG477" i="25"/>
  <c r="U477" i="25"/>
  <c r="I477" i="25"/>
  <c r="AH477" i="25"/>
  <c r="CK477" i="25"/>
  <c r="BY477" i="25"/>
  <c r="BM477" i="25"/>
  <c r="BA477" i="25"/>
  <c r="AO477" i="25"/>
  <c r="AC477" i="25"/>
  <c r="Q477" i="25"/>
  <c r="E477" i="25"/>
  <c r="CB477" i="25"/>
  <c r="BP477" i="25"/>
  <c r="BD477" i="25"/>
  <c r="AR477" i="25"/>
  <c r="AF477" i="25"/>
  <c r="T477" i="25"/>
  <c r="H477" i="25"/>
  <c r="CD477" i="25"/>
  <c r="CM483" i="25"/>
  <c r="CA483" i="25"/>
  <c r="BO483" i="25"/>
  <c r="BC483" i="25"/>
  <c r="AQ483" i="25"/>
  <c r="AE483" i="25"/>
  <c r="S483" i="25"/>
  <c r="G483" i="25"/>
  <c r="CM477" i="25"/>
  <c r="CA477" i="25"/>
  <c r="BO477" i="25"/>
  <c r="BC477" i="25"/>
  <c r="AQ477" i="25"/>
  <c r="AE477" i="25"/>
  <c r="S477" i="25"/>
  <c r="G477" i="25"/>
  <c r="CL483" i="25"/>
  <c r="BN483" i="25"/>
  <c r="AP483" i="25"/>
  <c r="R483" i="25"/>
  <c r="CL477" i="25"/>
  <c r="BZ477" i="25"/>
  <c r="BN477" i="25"/>
  <c r="BB477" i="25"/>
  <c r="AP477" i="25"/>
  <c r="AD477" i="25"/>
  <c r="R477" i="25"/>
  <c r="F477" i="25"/>
  <c r="J477" i="25"/>
  <c r="BZ483" i="25"/>
  <c r="BB483" i="25"/>
  <c r="AD483" i="25"/>
  <c r="F483" i="25"/>
  <c r="CK483" i="25"/>
  <c r="BY483" i="25"/>
  <c r="BM483" i="25"/>
  <c r="BA483" i="25"/>
  <c r="AO483" i="25"/>
  <c r="AC483" i="25"/>
  <c r="Q483" i="25"/>
  <c r="E483" i="25"/>
  <c r="AT477" i="25"/>
  <c r="CJ483" i="25"/>
  <c r="BX483" i="25"/>
  <c r="BL483" i="25"/>
  <c r="AZ483" i="25"/>
  <c r="AN483" i="25"/>
  <c r="AB483" i="25"/>
  <c r="P483" i="25"/>
  <c r="BF477" i="25"/>
  <c r="CI483" i="25"/>
  <c r="BW483" i="25"/>
  <c r="BK483" i="25"/>
  <c r="AY483" i="25"/>
  <c r="AM483" i="25"/>
  <c r="AA483" i="25"/>
  <c r="O483" i="25"/>
  <c r="BR477" i="25"/>
  <c r="J93" i="26" l="1"/>
  <c r="D483" i="25" l="1"/>
  <c r="D477" i="25"/>
  <c r="CB495" i="25"/>
  <c r="BP495" i="25"/>
  <c r="AR495" i="25"/>
  <c r="AF495" i="25"/>
  <c r="T495" i="25"/>
  <c r="BW495" i="25"/>
  <c r="O495" i="25"/>
  <c r="D495" i="25" l="1"/>
  <c r="BD495" i="25"/>
  <c r="CJ495" i="25"/>
  <c r="CK495" i="25"/>
  <c r="AA495" i="25"/>
  <c r="H495" i="25"/>
  <c r="AV495" i="25"/>
  <c r="BK495" i="25"/>
  <c r="CL495" i="25"/>
  <c r="BZ495" i="25"/>
  <c r="BT495" i="25"/>
  <c r="BN495" i="25"/>
  <c r="AO495" i="25"/>
  <c r="X495" i="25"/>
  <c r="AJ495" i="25"/>
  <c r="AC495" i="25"/>
  <c r="S495" i="25"/>
  <c r="L495" i="25"/>
  <c r="W495" i="25"/>
  <c r="BG495" i="25"/>
  <c r="BS495" i="25"/>
  <c r="AP495" i="25"/>
  <c r="CE495" i="25"/>
  <c r="BE495" i="25"/>
  <c r="E495" i="25"/>
  <c r="BH495" i="25"/>
  <c r="K495" i="25"/>
  <c r="CF495" i="25"/>
  <c r="AI495" i="25"/>
  <c r="AU495" i="25"/>
  <c r="BB495" i="25"/>
  <c r="BX495" i="25"/>
  <c r="Q495" i="25"/>
  <c r="BF495" i="25"/>
  <c r="CA495" i="25"/>
  <c r="CD495" i="25"/>
  <c r="CM495" i="25"/>
  <c r="R495" i="25"/>
  <c r="BA495" i="25"/>
  <c r="AE495" i="25"/>
  <c r="BM495" i="25"/>
  <c r="BY495" i="25"/>
  <c r="I495" i="25"/>
  <c r="AQ495" i="25"/>
  <c r="BC495" i="25"/>
  <c r="U495" i="25"/>
  <c r="CG495" i="25"/>
  <c r="BO495" i="25"/>
  <c r="F495" i="25"/>
  <c r="AB495" i="25"/>
  <c r="AD495" i="25"/>
  <c r="CI495" i="25"/>
  <c r="AZ495" i="25"/>
  <c r="AG495" i="25"/>
  <c r="AN495" i="25"/>
  <c r="BL495" i="25"/>
  <c r="AS495" i="25"/>
  <c r="BQ495" i="25"/>
  <c r="CC495" i="25"/>
  <c r="Y495" i="25"/>
  <c r="G495" i="25"/>
  <c r="AK495" i="25"/>
  <c r="AW495" i="25"/>
  <c r="AM495" i="25"/>
  <c r="AY495" i="25"/>
  <c r="P495" i="25"/>
  <c r="BI495" i="25"/>
  <c r="CH495" i="25"/>
  <c r="BU495" i="25"/>
  <c r="AH495" i="25"/>
  <c r="J495" i="25"/>
  <c r="BR495" i="25"/>
  <c r="M495" i="25"/>
  <c r="BV495" i="25"/>
  <c r="V495" i="25"/>
  <c r="N495" i="25"/>
  <c r="Z495" i="25"/>
  <c r="AL495" i="25"/>
  <c r="AX495" i="25"/>
  <c r="BJ495" i="25"/>
  <c r="AT495" i="25"/>
  <c r="H24" i="11"/>
  <c r="K93" i="26" l="1"/>
  <c r="A151" i="20"/>
  <c r="A150" i="20"/>
  <c r="A142" i="20"/>
  <c r="A143" i="20"/>
  <c r="A144" i="20"/>
  <c r="A141" i="20"/>
  <c r="A132" i="20"/>
  <c r="A133" i="20"/>
  <c r="A134" i="20"/>
  <c r="A135" i="20"/>
  <c r="A131" i="20"/>
  <c r="A120" i="20"/>
  <c r="A121" i="20"/>
  <c r="A122" i="20"/>
  <c r="A123" i="20"/>
  <c r="A124" i="20"/>
  <c r="A125" i="20"/>
  <c r="A119" i="20"/>
  <c r="A110" i="20"/>
  <c r="A111" i="20"/>
  <c r="A112" i="20"/>
  <c r="A113" i="20"/>
  <c r="A109" i="20"/>
  <c r="A99" i="20"/>
  <c r="A100" i="20"/>
  <c r="A101" i="20"/>
  <c r="A102" i="20"/>
  <c r="A103" i="20"/>
  <c r="A98" i="20"/>
  <c r="A89" i="20"/>
  <c r="A90" i="20"/>
  <c r="A91" i="20"/>
  <c r="A92" i="20"/>
  <c r="A88" i="20"/>
  <c r="A78" i="20"/>
  <c r="A79" i="20"/>
  <c r="A80" i="20"/>
  <c r="A81" i="20"/>
  <c r="A82" i="20"/>
  <c r="A77" i="20"/>
  <c r="A67" i="20"/>
  <c r="A68" i="20"/>
  <c r="A69" i="20"/>
  <c r="A70" i="20"/>
  <c r="A71" i="20"/>
  <c r="A66" i="20"/>
  <c r="A50" i="20"/>
  <c r="A51" i="20"/>
  <c r="A52" i="20"/>
  <c r="A53" i="20"/>
  <c r="A54" i="20"/>
  <c r="A55" i="20"/>
  <c r="A56" i="20"/>
  <c r="A57" i="20"/>
  <c r="A58" i="20"/>
  <c r="A59" i="20"/>
  <c r="A60" i="20"/>
  <c r="A49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31" i="20"/>
  <c r="A17" i="20"/>
  <c r="A18" i="20"/>
  <c r="A19" i="20"/>
  <c r="A20" i="20"/>
  <c r="A21" i="20"/>
  <c r="A22" i="20"/>
  <c r="A23" i="20"/>
  <c r="A24" i="20"/>
  <c r="A25" i="20"/>
  <c r="A16" i="20"/>
  <c r="A5" i="20"/>
  <c r="A6" i="20"/>
  <c r="A7" i="20"/>
  <c r="A8" i="20"/>
  <c r="A9" i="20"/>
  <c r="A10" i="20"/>
  <c r="A4" i="20"/>
  <c r="B151" i="20"/>
  <c r="N151" i="20" s="1"/>
  <c r="B150" i="20"/>
  <c r="N150" i="20" s="1"/>
  <c r="B142" i="20"/>
  <c r="A43" i="23" s="1"/>
  <c r="B143" i="20"/>
  <c r="A76" i="23" s="1"/>
  <c r="B144" i="20"/>
  <c r="A15" i="23" s="1"/>
  <c r="B141" i="20"/>
  <c r="A85" i="23" s="1"/>
  <c r="B132" i="20"/>
  <c r="A26" i="23" s="1"/>
  <c r="B133" i="20"/>
  <c r="A62" i="23" s="1"/>
  <c r="B134" i="20"/>
  <c r="A75" i="23" s="1"/>
  <c r="B135" i="20"/>
  <c r="A63" i="23" s="1"/>
  <c r="B131" i="20"/>
  <c r="A108" i="23" s="1"/>
  <c r="B120" i="20"/>
  <c r="A105" i="23" s="1"/>
  <c r="B121" i="20"/>
  <c r="A106" i="23" s="1"/>
  <c r="B122" i="20"/>
  <c r="A42" i="23" s="1"/>
  <c r="B123" i="20"/>
  <c r="A74" i="23" s="1"/>
  <c r="B124" i="20"/>
  <c r="A107" i="23" s="1"/>
  <c r="B125" i="20"/>
  <c r="A14" i="23" s="1"/>
  <c r="B119" i="20"/>
  <c r="A104" i="23" s="1"/>
  <c r="B110" i="20"/>
  <c r="A25" i="23" s="1"/>
  <c r="B111" i="20"/>
  <c r="A60" i="23" s="1"/>
  <c r="B112" i="20"/>
  <c r="A61" i="23" s="1"/>
  <c r="B113" i="20"/>
  <c r="A13" i="23" s="1"/>
  <c r="B109" i="20"/>
  <c r="A84" i="23" s="1"/>
  <c r="B99" i="20"/>
  <c r="A40" i="23" s="1"/>
  <c r="B100" i="20"/>
  <c r="A24" i="23" s="1"/>
  <c r="B101" i="20"/>
  <c r="A58" i="23" s="1"/>
  <c r="B102" i="20"/>
  <c r="A59" i="23" s="1"/>
  <c r="B103" i="20"/>
  <c r="A41" i="23" s="1"/>
  <c r="B98" i="20"/>
  <c r="A83" i="23" s="1"/>
  <c r="B89" i="20"/>
  <c r="A101" i="23" s="1"/>
  <c r="B90" i="20"/>
  <c r="A102" i="23" s="1"/>
  <c r="B91" i="20"/>
  <c r="A103" i="23" s="1"/>
  <c r="B92" i="20"/>
  <c r="A39" i="23" s="1"/>
  <c r="B88" i="20"/>
  <c r="A100" i="23" s="1"/>
  <c r="B78" i="20"/>
  <c r="A82" i="23" s="1"/>
  <c r="B79" i="20"/>
  <c r="A99" i="23" s="1"/>
  <c r="B80" i="20"/>
  <c r="A38" i="23" s="1"/>
  <c r="B81" i="20"/>
  <c r="A23" i="23" s="1"/>
  <c r="B82" i="20"/>
  <c r="A12" i="23" s="1"/>
  <c r="B77" i="20"/>
  <c r="A81" i="23" s="1"/>
  <c r="B67" i="20"/>
  <c r="A21" i="23" s="1"/>
  <c r="B68" i="20"/>
  <c r="A22" i="23" s="1"/>
  <c r="B69" i="20"/>
  <c r="A57" i="23" s="1"/>
  <c r="B70" i="20"/>
  <c r="A10" i="23" s="1"/>
  <c r="B71" i="20"/>
  <c r="A11" i="23" s="1"/>
  <c r="B66" i="20"/>
  <c r="A98" i="23" s="1"/>
  <c r="B50" i="20"/>
  <c r="A35" i="23" s="1"/>
  <c r="B51" i="20"/>
  <c r="A36" i="23" s="1"/>
  <c r="B52" i="20"/>
  <c r="A73" i="23" s="1"/>
  <c r="B53" i="20"/>
  <c r="A20" i="23" s="1"/>
  <c r="B54" i="20"/>
  <c r="A54" i="23" s="1"/>
  <c r="B55" i="20"/>
  <c r="A55" i="23" s="1"/>
  <c r="B56" i="20"/>
  <c r="A56" i="23" s="1"/>
  <c r="B57" i="20"/>
  <c r="A8" i="23" s="1"/>
  <c r="B58" i="20"/>
  <c r="A9" i="23" s="1"/>
  <c r="B59" i="20"/>
  <c r="A37" i="23" s="1"/>
  <c r="B60" i="20"/>
  <c r="A80" i="23" s="1"/>
  <c r="B49" i="20"/>
  <c r="A34" i="23" s="1"/>
  <c r="B32" i="20"/>
  <c r="A95" i="23" s="1"/>
  <c r="B33" i="20"/>
  <c r="A96" i="23" s="1"/>
  <c r="B34" i="20"/>
  <c r="A97" i="23" s="1"/>
  <c r="B35" i="20"/>
  <c r="A32" i="23" s="1"/>
  <c r="B36" i="20"/>
  <c r="A33" i="23" s="1"/>
  <c r="B37" i="20"/>
  <c r="A49" i="23" s="1"/>
  <c r="B38" i="20"/>
  <c r="A50" i="23" s="1"/>
  <c r="B39" i="20"/>
  <c r="A51" i="23" s="1"/>
  <c r="B40" i="20"/>
  <c r="A52" i="23" s="1"/>
  <c r="B41" i="20"/>
  <c r="A6" i="23" s="1"/>
  <c r="B42" i="20"/>
  <c r="A7" i="23" s="1"/>
  <c r="B43" i="20"/>
  <c r="A53" i="23" s="1"/>
  <c r="B31" i="20"/>
  <c r="A94" i="23" s="1"/>
  <c r="B17" i="20"/>
  <c r="A92" i="23" s="1"/>
  <c r="B18" i="20"/>
  <c r="A69" i="23" s="1"/>
  <c r="B19" i="20"/>
  <c r="A48" i="23" s="1"/>
  <c r="B20" i="20"/>
  <c r="A5" i="23" s="1"/>
  <c r="B21" i="20"/>
  <c r="A70" i="23" s="1"/>
  <c r="B22" i="20"/>
  <c r="A93" i="23" s="1"/>
  <c r="B23" i="20"/>
  <c r="A71" i="23" s="1"/>
  <c r="B24" i="20"/>
  <c r="A72" i="23" s="1"/>
  <c r="B25" i="20"/>
  <c r="A31" i="23" s="1"/>
  <c r="B16" i="20"/>
  <c r="A91" i="23" s="1"/>
  <c r="B5" i="20"/>
  <c r="A30" i="23" s="1"/>
  <c r="B6" i="20"/>
  <c r="A19" i="23" s="1"/>
  <c r="B7" i="20"/>
  <c r="A47" i="23" s="1"/>
  <c r="B8" i="20"/>
  <c r="A90" i="23" s="1"/>
  <c r="B9" i="20"/>
  <c r="A68" i="23" s="1"/>
  <c r="B10" i="20"/>
  <c r="A4" i="23" s="1"/>
  <c r="B4" i="20"/>
  <c r="A89" i="23" s="1"/>
  <c r="B151" i="3"/>
  <c r="A64" i="18" s="1"/>
  <c r="B150" i="3"/>
  <c r="A109" i="18" s="1"/>
  <c r="B142" i="3"/>
  <c r="A43" i="18" s="1"/>
  <c r="B143" i="3"/>
  <c r="A76" i="18" s="1"/>
  <c r="B144" i="3"/>
  <c r="A15" i="18" s="1"/>
  <c r="B141" i="3"/>
  <c r="A85" i="18" s="1"/>
  <c r="B132" i="3"/>
  <c r="A26" i="18" s="1"/>
  <c r="B133" i="3"/>
  <c r="A62" i="18" s="1"/>
  <c r="B134" i="3"/>
  <c r="A75" i="18" s="1"/>
  <c r="B135" i="3"/>
  <c r="A63" i="18" s="1"/>
  <c r="B131" i="3"/>
  <c r="A108" i="18" s="1"/>
  <c r="B120" i="3"/>
  <c r="A105" i="18" s="1"/>
  <c r="B121" i="3"/>
  <c r="A106" i="18" s="1"/>
  <c r="B122" i="3"/>
  <c r="A42" i="18" s="1"/>
  <c r="B123" i="3"/>
  <c r="A74" i="18" s="1"/>
  <c r="B124" i="3"/>
  <c r="A107" i="18" s="1"/>
  <c r="B125" i="3"/>
  <c r="A14" i="18" s="1"/>
  <c r="B119" i="3"/>
  <c r="A104" i="18" s="1"/>
  <c r="B110" i="3"/>
  <c r="A25" i="18" s="1"/>
  <c r="B111" i="3"/>
  <c r="A60" i="18" s="1"/>
  <c r="B112" i="3"/>
  <c r="A61" i="18" s="1"/>
  <c r="B113" i="3"/>
  <c r="A13" i="18" s="1"/>
  <c r="B109" i="3"/>
  <c r="A84" i="18" s="1"/>
  <c r="B99" i="3"/>
  <c r="A40" i="18" s="1"/>
  <c r="B100" i="3"/>
  <c r="A24" i="18" s="1"/>
  <c r="B101" i="3"/>
  <c r="A58" i="18" s="1"/>
  <c r="B102" i="3"/>
  <c r="A59" i="18" s="1"/>
  <c r="B103" i="3"/>
  <c r="A41" i="18" s="1"/>
  <c r="B98" i="3"/>
  <c r="A83" i="18" s="1"/>
  <c r="B89" i="3"/>
  <c r="A101" i="18" s="1"/>
  <c r="B90" i="3"/>
  <c r="A102" i="18" s="1"/>
  <c r="B91" i="3"/>
  <c r="A103" i="18" s="1"/>
  <c r="B92" i="3"/>
  <c r="A39" i="18" s="1"/>
  <c r="B88" i="3"/>
  <c r="A100" i="18" s="1"/>
  <c r="B78" i="3"/>
  <c r="A82" i="18" s="1"/>
  <c r="B79" i="3"/>
  <c r="A99" i="18" s="1"/>
  <c r="B80" i="3"/>
  <c r="A38" i="18" s="1"/>
  <c r="B81" i="3"/>
  <c r="A23" i="18" s="1"/>
  <c r="B82" i="3"/>
  <c r="A12" i="18" s="1"/>
  <c r="B77" i="3"/>
  <c r="J77" i="3" s="1"/>
  <c r="B67" i="3"/>
  <c r="A21" i="18" s="1"/>
  <c r="B68" i="3"/>
  <c r="A22" i="18" s="1"/>
  <c r="B69" i="3"/>
  <c r="A57" i="18" s="1"/>
  <c r="B70" i="3"/>
  <c r="A10" i="18" s="1"/>
  <c r="B71" i="3"/>
  <c r="A11" i="18" s="1"/>
  <c r="B66" i="3"/>
  <c r="A98" i="18" s="1"/>
  <c r="B50" i="3"/>
  <c r="A35" i="18" s="1"/>
  <c r="B51" i="3"/>
  <c r="A36" i="18" s="1"/>
  <c r="B52" i="3"/>
  <c r="A73" i="18" s="1"/>
  <c r="B53" i="3"/>
  <c r="A20" i="18" s="1"/>
  <c r="B54" i="3"/>
  <c r="A54" i="18" s="1"/>
  <c r="B55" i="3"/>
  <c r="A55" i="18" s="1"/>
  <c r="B56" i="3"/>
  <c r="A56" i="18" s="1"/>
  <c r="B57" i="3"/>
  <c r="A8" i="18" s="1"/>
  <c r="B58" i="3"/>
  <c r="A9" i="18" s="1"/>
  <c r="B59" i="3"/>
  <c r="A37" i="18" s="1"/>
  <c r="B60" i="3"/>
  <c r="A80" i="18" s="1"/>
  <c r="B49" i="3"/>
  <c r="A34" i="18" s="1"/>
  <c r="B32" i="3"/>
  <c r="A95" i="18" s="1"/>
  <c r="B33" i="3"/>
  <c r="A96" i="18" s="1"/>
  <c r="B34" i="3"/>
  <c r="A97" i="18" s="1"/>
  <c r="B35" i="3"/>
  <c r="A32" i="18" s="1"/>
  <c r="B36" i="3"/>
  <c r="A33" i="18" s="1"/>
  <c r="B37" i="3"/>
  <c r="A49" i="18" s="1"/>
  <c r="B38" i="3"/>
  <c r="A50" i="18" s="1"/>
  <c r="B39" i="3"/>
  <c r="A51" i="18" s="1"/>
  <c r="B40" i="3"/>
  <c r="A52" i="18" s="1"/>
  <c r="B41" i="3"/>
  <c r="A6" i="18" s="1"/>
  <c r="B42" i="3"/>
  <c r="A7" i="18" s="1"/>
  <c r="B43" i="3"/>
  <c r="A53" i="18" s="1"/>
  <c r="B31" i="3"/>
  <c r="A94" i="18" s="1"/>
  <c r="B17" i="3"/>
  <c r="A92" i="18" s="1"/>
  <c r="B18" i="3"/>
  <c r="A69" i="18" s="1"/>
  <c r="B19" i="3"/>
  <c r="A48" i="18" s="1"/>
  <c r="B20" i="3"/>
  <c r="A5" i="18" s="1"/>
  <c r="B21" i="3"/>
  <c r="A70" i="18" s="1"/>
  <c r="B22" i="3"/>
  <c r="A93" i="18" s="1"/>
  <c r="B23" i="3"/>
  <c r="A71" i="18" s="1"/>
  <c r="B24" i="3"/>
  <c r="A72" i="18" s="1"/>
  <c r="B25" i="3"/>
  <c r="A31" i="18" s="1"/>
  <c r="B16" i="3"/>
  <c r="A91" i="18" s="1"/>
  <c r="B5" i="3"/>
  <c r="A30" i="18" s="1"/>
  <c r="B6" i="3"/>
  <c r="A19" i="18" s="1"/>
  <c r="B7" i="3"/>
  <c r="A47" i="18" s="1"/>
  <c r="B8" i="3"/>
  <c r="A90" i="18" s="1"/>
  <c r="B9" i="3"/>
  <c r="A68" i="18" s="1"/>
  <c r="B10" i="3"/>
  <c r="A4" i="18" s="1"/>
  <c r="B4" i="3"/>
  <c r="A89" i="18" s="1"/>
  <c r="U4" i="11"/>
  <c r="V4" i="11"/>
  <c r="U5" i="11"/>
  <c r="V5" i="11"/>
  <c r="U6" i="11"/>
  <c r="V6" i="11"/>
  <c r="U7" i="11"/>
  <c r="V7" i="11"/>
  <c r="U8" i="11"/>
  <c r="V8" i="11"/>
  <c r="U9" i="11"/>
  <c r="V9" i="11"/>
  <c r="U10" i="11"/>
  <c r="V10" i="11"/>
  <c r="U11" i="11"/>
  <c r="V11" i="11"/>
  <c r="U12" i="11"/>
  <c r="V12" i="11"/>
  <c r="U13" i="11"/>
  <c r="V13" i="11"/>
  <c r="U14" i="11"/>
  <c r="V14" i="11"/>
  <c r="U15" i="11"/>
  <c r="V15" i="11"/>
  <c r="U16" i="11"/>
  <c r="V16" i="11"/>
  <c r="U17" i="11"/>
  <c r="V17" i="11"/>
  <c r="U18" i="11"/>
  <c r="V18" i="11"/>
  <c r="U19" i="11"/>
  <c r="V19" i="11"/>
  <c r="U20" i="11"/>
  <c r="V20" i="11"/>
  <c r="U21" i="11"/>
  <c r="V21" i="11"/>
  <c r="U22" i="11"/>
  <c r="V22" i="11"/>
  <c r="U23" i="11"/>
  <c r="V23" i="11"/>
  <c r="U24" i="11"/>
  <c r="V24" i="11"/>
  <c r="U25" i="11"/>
  <c r="V25" i="11"/>
  <c r="U26" i="11"/>
  <c r="V26" i="11"/>
  <c r="U27" i="11"/>
  <c r="V27" i="11"/>
  <c r="U28" i="11"/>
  <c r="V28" i="11"/>
  <c r="U29" i="11"/>
  <c r="V29" i="11"/>
  <c r="U30" i="11"/>
  <c r="V30" i="11"/>
  <c r="U31" i="11"/>
  <c r="V31" i="11"/>
  <c r="U32" i="11"/>
  <c r="V32" i="11"/>
  <c r="U33" i="11"/>
  <c r="V33" i="11"/>
  <c r="U34" i="11"/>
  <c r="V34" i="11"/>
  <c r="U35" i="11"/>
  <c r="V35" i="11"/>
  <c r="U36" i="11"/>
  <c r="V36" i="11"/>
  <c r="U37" i="11"/>
  <c r="V37" i="11"/>
  <c r="U38" i="11"/>
  <c r="V38" i="11"/>
  <c r="U39" i="11"/>
  <c r="V39" i="11"/>
  <c r="U40" i="11"/>
  <c r="V40" i="11"/>
  <c r="U41" i="11"/>
  <c r="V41" i="11"/>
  <c r="U42" i="11"/>
  <c r="V42" i="11"/>
  <c r="U43" i="11"/>
  <c r="V43" i="11"/>
  <c r="U44" i="11"/>
  <c r="V44" i="11"/>
  <c r="U45" i="11"/>
  <c r="V45" i="11"/>
  <c r="U46" i="11"/>
  <c r="V46" i="11"/>
  <c r="U47" i="11"/>
  <c r="V47" i="11"/>
  <c r="U48" i="11"/>
  <c r="V48" i="11"/>
  <c r="U49" i="11"/>
  <c r="V49" i="11"/>
  <c r="U50" i="11"/>
  <c r="V50" i="11"/>
  <c r="U51" i="11"/>
  <c r="V51" i="11"/>
  <c r="U52" i="11"/>
  <c r="V52" i="11"/>
  <c r="U53" i="11"/>
  <c r="V53" i="11"/>
  <c r="U54" i="11"/>
  <c r="V54" i="11"/>
  <c r="U55" i="11"/>
  <c r="V55" i="11"/>
  <c r="U56" i="11"/>
  <c r="V56" i="11"/>
  <c r="U57" i="11"/>
  <c r="V57" i="11"/>
  <c r="U58" i="11"/>
  <c r="V58" i="11"/>
  <c r="U59" i="11"/>
  <c r="V59" i="11"/>
  <c r="U60" i="11"/>
  <c r="V60" i="11"/>
  <c r="U61" i="11"/>
  <c r="V61" i="11"/>
  <c r="U62" i="11"/>
  <c r="V62" i="11"/>
  <c r="U63" i="11"/>
  <c r="V63" i="11"/>
  <c r="U64" i="11"/>
  <c r="V64" i="11"/>
  <c r="U65" i="11"/>
  <c r="V65" i="11"/>
  <c r="U66" i="11"/>
  <c r="V66" i="11"/>
  <c r="U67" i="11"/>
  <c r="V67" i="11"/>
  <c r="U68" i="11"/>
  <c r="V68" i="11"/>
  <c r="U69" i="11"/>
  <c r="V69" i="11"/>
  <c r="U70" i="11"/>
  <c r="V70" i="11"/>
  <c r="U71" i="11"/>
  <c r="V71" i="11"/>
  <c r="U72" i="11"/>
  <c r="V72" i="11"/>
  <c r="U73" i="11"/>
  <c r="V73" i="11"/>
  <c r="U74" i="11"/>
  <c r="V74" i="11"/>
  <c r="U75" i="11"/>
  <c r="V75" i="11"/>
  <c r="U76" i="11"/>
  <c r="V76" i="11"/>
  <c r="U77" i="11"/>
  <c r="V77" i="11"/>
  <c r="U78" i="11"/>
  <c r="V78" i="11"/>
  <c r="U79" i="11"/>
  <c r="V79" i="11"/>
  <c r="U80" i="11"/>
  <c r="V80" i="11"/>
  <c r="U81" i="11"/>
  <c r="V81" i="11"/>
  <c r="U82" i="11"/>
  <c r="V82" i="11"/>
  <c r="U83" i="11"/>
  <c r="V83" i="11"/>
  <c r="U84" i="11"/>
  <c r="V84" i="11"/>
  <c r="U85" i="11"/>
  <c r="V85" i="11"/>
  <c r="U86" i="11"/>
  <c r="V86" i="11"/>
  <c r="U87" i="11"/>
  <c r="V87" i="11"/>
  <c r="U88" i="11"/>
  <c r="V88" i="11"/>
  <c r="U89" i="11"/>
  <c r="V89" i="11"/>
  <c r="U90" i="11"/>
  <c r="V90" i="11"/>
  <c r="V3" i="11"/>
  <c r="U3" i="1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3" i="11"/>
  <c r="K4" i="11"/>
  <c r="L4" i="11"/>
  <c r="I5" i="11"/>
  <c r="J5" i="11"/>
  <c r="K5" i="11"/>
  <c r="L5" i="11"/>
  <c r="I6" i="11"/>
  <c r="J6" i="11"/>
  <c r="K6" i="11"/>
  <c r="L6" i="11"/>
  <c r="I7" i="11"/>
  <c r="J7" i="11"/>
  <c r="K7" i="11"/>
  <c r="L7" i="11"/>
  <c r="I8" i="11"/>
  <c r="J8" i="11"/>
  <c r="K8" i="11"/>
  <c r="L8" i="11"/>
  <c r="I9" i="11"/>
  <c r="J9" i="11"/>
  <c r="K9" i="11"/>
  <c r="L9" i="11"/>
  <c r="I10" i="11"/>
  <c r="J10" i="11"/>
  <c r="K10" i="11"/>
  <c r="L10" i="11"/>
  <c r="I11" i="11"/>
  <c r="N11" i="11" s="1"/>
  <c r="J11" i="11"/>
  <c r="K11" i="11"/>
  <c r="L11" i="11"/>
  <c r="I12" i="11"/>
  <c r="M12" i="11" s="1"/>
  <c r="J12" i="11"/>
  <c r="K12" i="11"/>
  <c r="L12" i="11"/>
  <c r="I13" i="11"/>
  <c r="M13" i="11" s="1"/>
  <c r="J13" i="11"/>
  <c r="K13" i="11"/>
  <c r="L13" i="11"/>
  <c r="I14" i="11"/>
  <c r="J14" i="11"/>
  <c r="K14" i="11"/>
  <c r="L14" i="11"/>
  <c r="I15" i="11"/>
  <c r="J15" i="11"/>
  <c r="K15" i="11"/>
  <c r="L15" i="11"/>
  <c r="I16" i="11"/>
  <c r="J16" i="11"/>
  <c r="K16" i="11"/>
  <c r="L16" i="11"/>
  <c r="I17" i="11"/>
  <c r="M17" i="11" s="1"/>
  <c r="J17" i="11"/>
  <c r="K17" i="11"/>
  <c r="L17" i="11"/>
  <c r="I18" i="11"/>
  <c r="J18" i="11"/>
  <c r="K18" i="11"/>
  <c r="L18" i="11"/>
  <c r="I19" i="11"/>
  <c r="M19" i="11" s="1"/>
  <c r="J19" i="11"/>
  <c r="K19" i="11"/>
  <c r="L19" i="11"/>
  <c r="I20" i="11"/>
  <c r="J20" i="11"/>
  <c r="K20" i="11"/>
  <c r="L20" i="11"/>
  <c r="I21" i="11"/>
  <c r="M21" i="11" s="1"/>
  <c r="J21" i="11"/>
  <c r="K21" i="11"/>
  <c r="L21" i="11"/>
  <c r="I22" i="11"/>
  <c r="J22" i="11"/>
  <c r="K22" i="11"/>
  <c r="L22" i="11"/>
  <c r="I23" i="11"/>
  <c r="J23" i="11"/>
  <c r="K23" i="11"/>
  <c r="L23" i="11"/>
  <c r="I24" i="11"/>
  <c r="J24" i="11"/>
  <c r="O24" i="11" s="1"/>
  <c r="E35" i="3" s="1"/>
  <c r="D32" i="18" s="1"/>
  <c r="K24" i="11"/>
  <c r="P24" i="11" s="1"/>
  <c r="F35" i="3" s="1"/>
  <c r="E32" i="18" s="1"/>
  <c r="L24" i="11"/>
  <c r="I25" i="11"/>
  <c r="N25" i="11" s="1"/>
  <c r="J25" i="11"/>
  <c r="K25" i="11"/>
  <c r="L25" i="11"/>
  <c r="I26" i="11"/>
  <c r="J26" i="11"/>
  <c r="K26" i="11"/>
  <c r="L26" i="11"/>
  <c r="I27" i="11"/>
  <c r="N27" i="11" s="1"/>
  <c r="J27" i="11"/>
  <c r="K27" i="11"/>
  <c r="L27" i="11"/>
  <c r="I28" i="11"/>
  <c r="M28" i="11" s="1"/>
  <c r="J28" i="11"/>
  <c r="K28" i="11"/>
  <c r="L28" i="11"/>
  <c r="I29" i="11"/>
  <c r="M29" i="11" s="1"/>
  <c r="J29" i="11"/>
  <c r="K29" i="11"/>
  <c r="L29" i="11"/>
  <c r="I30" i="11"/>
  <c r="M30" i="11" s="1"/>
  <c r="J30" i="11"/>
  <c r="K30" i="11"/>
  <c r="L30" i="11"/>
  <c r="I31" i="11"/>
  <c r="J31" i="11"/>
  <c r="K31" i="11"/>
  <c r="L31" i="11"/>
  <c r="I32" i="11"/>
  <c r="J32" i="11"/>
  <c r="K32" i="11"/>
  <c r="L32" i="11"/>
  <c r="I33" i="11"/>
  <c r="M33" i="11" s="1"/>
  <c r="J33" i="11"/>
  <c r="K33" i="11"/>
  <c r="L33" i="11"/>
  <c r="I34" i="11"/>
  <c r="J34" i="11"/>
  <c r="K34" i="11"/>
  <c r="L34" i="11"/>
  <c r="I35" i="11"/>
  <c r="N35" i="11" s="1"/>
  <c r="J35" i="11"/>
  <c r="K35" i="11"/>
  <c r="L35" i="11"/>
  <c r="I36" i="11"/>
  <c r="J36" i="11"/>
  <c r="K36" i="11"/>
  <c r="P36" i="11" s="1"/>
  <c r="L36" i="11"/>
  <c r="I37" i="11"/>
  <c r="J37" i="11"/>
  <c r="K37" i="11"/>
  <c r="L37" i="11"/>
  <c r="I38" i="11"/>
  <c r="J38" i="11"/>
  <c r="O38" i="11" s="1"/>
  <c r="E54" i="3" s="1"/>
  <c r="D54" i="18" s="1"/>
  <c r="K38" i="11"/>
  <c r="P38" i="11" s="1"/>
  <c r="F54" i="3" s="1"/>
  <c r="E54" i="18" s="1"/>
  <c r="L38" i="11"/>
  <c r="I39" i="11"/>
  <c r="J39" i="11"/>
  <c r="K39" i="11"/>
  <c r="L39" i="11"/>
  <c r="I40" i="11"/>
  <c r="J40" i="11"/>
  <c r="K40" i="11"/>
  <c r="L40" i="11"/>
  <c r="I41" i="11"/>
  <c r="M41" i="11" s="1"/>
  <c r="J41" i="11"/>
  <c r="K41" i="11"/>
  <c r="L41" i="11"/>
  <c r="I42" i="11"/>
  <c r="M42" i="11" s="1"/>
  <c r="J42" i="11"/>
  <c r="K42" i="11"/>
  <c r="L42" i="11"/>
  <c r="I43" i="11"/>
  <c r="M43" i="11" s="1"/>
  <c r="J43" i="11"/>
  <c r="K43" i="11"/>
  <c r="L43" i="11"/>
  <c r="I44" i="11"/>
  <c r="J44" i="11"/>
  <c r="K44" i="11"/>
  <c r="L44" i="11"/>
  <c r="I45" i="11"/>
  <c r="N45" i="11" s="1"/>
  <c r="J45" i="11"/>
  <c r="K45" i="11"/>
  <c r="P45" i="11" s="1"/>
  <c r="L45" i="11"/>
  <c r="I46" i="11"/>
  <c r="J46" i="11"/>
  <c r="K46" i="11"/>
  <c r="L46" i="11"/>
  <c r="I47" i="11"/>
  <c r="J47" i="11"/>
  <c r="K47" i="11"/>
  <c r="L47" i="11"/>
  <c r="I48" i="11"/>
  <c r="J48" i="11"/>
  <c r="K48" i="11"/>
  <c r="L48" i="11"/>
  <c r="I49" i="11"/>
  <c r="M49" i="11" s="1"/>
  <c r="J49" i="11"/>
  <c r="O49" i="11" s="1"/>
  <c r="K49" i="11"/>
  <c r="P49" i="11" s="1"/>
  <c r="L49" i="11"/>
  <c r="I50" i="11"/>
  <c r="J50" i="11"/>
  <c r="K50" i="11"/>
  <c r="L50" i="11"/>
  <c r="I51" i="11"/>
  <c r="N51" i="11" s="1"/>
  <c r="J51" i="11"/>
  <c r="K51" i="11"/>
  <c r="L51" i="11"/>
  <c r="I52" i="11"/>
  <c r="N52" i="11" s="1"/>
  <c r="J52" i="11"/>
  <c r="K52" i="11"/>
  <c r="L52" i="11"/>
  <c r="I53" i="11"/>
  <c r="N53" i="11" s="1"/>
  <c r="J53" i="11"/>
  <c r="K53" i="11"/>
  <c r="L53" i="11"/>
  <c r="I54" i="11"/>
  <c r="J54" i="11"/>
  <c r="K54" i="11"/>
  <c r="L54" i="11"/>
  <c r="I55" i="11"/>
  <c r="J55" i="11"/>
  <c r="K55" i="11"/>
  <c r="L55" i="11"/>
  <c r="I56" i="11"/>
  <c r="J56" i="11"/>
  <c r="K56" i="11"/>
  <c r="L56" i="11"/>
  <c r="I57" i="11"/>
  <c r="J57" i="11"/>
  <c r="K57" i="11"/>
  <c r="L57" i="11"/>
  <c r="I58" i="11"/>
  <c r="J58" i="11"/>
  <c r="K58" i="11"/>
  <c r="L58" i="11"/>
  <c r="I59" i="11"/>
  <c r="N59" i="11" s="1"/>
  <c r="J59" i="11"/>
  <c r="K59" i="11"/>
  <c r="L59" i="11"/>
  <c r="I60" i="11"/>
  <c r="J60" i="11"/>
  <c r="K60" i="11"/>
  <c r="L60" i="11"/>
  <c r="I61" i="11"/>
  <c r="N61" i="11" s="1"/>
  <c r="J61" i="11"/>
  <c r="K61" i="11"/>
  <c r="L61" i="11"/>
  <c r="I62" i="11"/>
  <c r="J62" i="11"/>
  <c r="K62" i="11"/>
  <c r="L62" i="11"/>
  <c r="I63" i="11"/>
  <c r="J63" i="11"/>
  <c r="K63" i="11"/>
  <c r="L63" i="11"/>
  <c r="I64" i="11"/>
  <c r="J64" i="11"/>
  <c r="K64" i="11"/>
  <c r="L64" i="11"/>
  <c r="I65" i="11"/>
  <c r="N65" i="11" s="1"/>
  <c r="J65" i="11"/>
  <c r="K65" i="11"/>
  <c r="L65" i="11"/>
  <c r="I66" i="11"/>
  <c r="J66" i="11"/>
  <c r="K66" i="11"/>
  <c r="L66" i="11"/>
  <c r="I67" i="11"/>
  <c r="J67" i="11"/>
  <c r="K67" i="11"/>
  <c r="L67" i="11"/>
  <c r="I68" i="11"/>
  <c r="J68" i="11"/>
  <c r="K68" i="11"/>
  <c r="L68" i="11"/>
  <c r="I69" i="11"/>
  <c r="M69" i="11" s="1"/>
  <c r="J69" i="11"/>
  <c r="K69" i="11"/>
  <c r="P69" i="11" s="1"/>
  <c r="L69" i="11"/>
  <c r="I70" i="11"/>
  <c r="J70" i="11"/>
  <c r="K70" i="11"/>
  <c r="L70" i="11"/>
  <c r="I71" i="11"/>
  <c r="J71" i="11"/>
  <c r="K71" i="11"/>
  <c r="L71" i="11"/>
  <c r="I72" i="11"/>
  <c r="J72" i="11"/>
  <c r="K72" i="11"/>
  <c r="L72" i="11"/>
  <c r="I73" i="11"/>
  <c r="M73" i="11" s="1"/>
  <c r="J73" i="11"/>
  <c r="K73" i="11"/>
  <c r="L73" i="11"/>
  <c r="I74" i="11"/>
  <c r="J74" i="11"/>
  <c r="K74" i="11"/>
  <c r="L74" i="11"/>
  <c r="I75" i="11"/>
  <c r="M75" i="11" s="1"/>
  <c r="J75" i="11"/>
  <c r="O75" i="11" s="1"/>
  <c r="K75" i="11"/>
  <c r="P75" i="11" s="1"/>
  <c r="L75" i="11"/>
  <c r="I76" i="11"/>
  <c r="N76" i="11" s="1"/>
  <c r="J76" i="11"/>
  <c r="K76" i="11"/>
  <c r="L76" i="11"/>
  <c r="I77" i="11"/>
  <c r="M77" i="11" s="1"/>
  <c r="J77" i="11"/>
  <c r="K77" i="11"/>
  <c r="L77" i="11"/>
  <c r="I78" i="11"/>
  <c r="J78" i="11"/>
  <c r="K78" i="11"/>
  <c r="L78" i="11"/>
  <c r="I79" i="11"/>
  <c r="J79" i="11"/>
  <c r="O13" i="11" s="1"/>
  <c r="K79" i="11"/>
  <c r="P13" i="11" s="1"/>
  <c r="L79" i="11"/>
  <c r="I80" i="11"/>
  <c r="J80" i="11"/>
  <c r="K80" i="11"/>
  <c r="L80" i="11"/>
  <c r="I81" i="11"/>
  <c r="S15" i="11" s="1"/>
  <c r="J81" i="11"/>
  <c r="O15" i="11" s="1"/>
  <c r="K81" i="11"/>
  <c r="L81" i="11"/>
  <c r="I82" i="11"/>
  <c r="J82" i="11"/>
  <c r="K82" i="11"/>
  <c r="L82" i="11"/>
  <c r="I83" i="11"/>
  <c r="J83" i="11"/>
  <c r="K83" i="11"/>
  <c r="L83" i="11"/>
  <c r="I84" i="11"/>
  <c r="J84" i="11"/>
  <c r="K84" i="11"/>
  <c r="L84" i="11"/>
  <c r="I85" i="11"/>
  <c r="M85" i="11" s="1"/>
  <c r="J85" i="11"/>
  <c r="K85" i="11"/>
  <c r="P85" i="11" s="1"/>
  <c r="L85" i="11"/>
  <c r="I86" i="11"/>
  <c r="J86" i="11"/>
  <c r="K86" i="11"/>
  <c r="L86" i="11"/>
  <c r="I87" i="11"/>
  <c r="J87" i="11"/>
  <c r="K87" i="11"/>
  <c r="L87" i="11"/>
  <c r="I88" i="11"/>
  <c r="J88" i="11"/>
  <c r="K88" i="11"/>
  <c r="L88" i="11"/>
  <c r="I89" i="11"/>
  <c r="M89" i="11" s="1"/>
  <c r="J89" i="11"/>
  <c r="K89" i="11"/>
  <c r="L89" i="11"/>
  <c r="I90" i="11"/>
  <c r="N90" i="11" s="1"/>
  <c r="J90" i="11"/>
  <c r="K90" i="11"/>
  <c r="L90" i="11"/>
  <c r="J3" i="11"/>
  <c r="O3" i="11" s="1"/>
  <c r="K3" i="11"/>
  <c r="L3" i="11"/>
  <c r="I3" i="11"/>
  <c r="M3" i="11" s="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5" i="11"/>
  <c r="H26" i="11"/>
  <c r="H27" i="11"/>
  <c r="H28" i="11"/>
  <c r="H29" i="11"/>
  <c r="H30" i="11"/>
  <c r="H31" i="11"/>
  <c r="H32" i="11"/>
  <c r="H33" i="11"/>
  <c r="H34" i="11"/>
  <c r="H35" i="11"/>
  <c r="Q35" i="11" s="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R83" i="11" s="1"/>
  <c r="H84" i="11"/>
  <c r="H85" i="11"/>
  <c r="H86" i="11"/>
  <c r="H87" i="11"/>
  <c r="H88" i="11"/>
  <c r="H89" i="11"/>
  <c r="H90" i="11"/>
  <c r="H3" i="11"/>
  <c r="H93" i="26"/>
  <c r="I4" i="11" s="1"/>
  <c r="O47" i="11" l="1"/>
  <c r="S59" i="11"/>
  <c r="O88" i="11"/>
  <c r="Q60" i="11"/>
  <c r="Q29" i="11"/>
  <c r="R28" i="11"/>
  <c r="P3" i="11"/>
  <c r="R20" i="11"/>
  <c r="Q19" i="11"/>
  <c r="R4" i="11"/>
  <c r="S5" i="11"/>
  <c r="P58" i="11"/>
  <c r="F89" i="3" s="1"/>
  <c r="E101" i="18" s="1"/>
  <c r="Q85" i="11"/>
  <c r="N88" i="11"/>
  <c r="M88" i="11"/>
  <c r="R84" i="11"/>
  <c r="Q59" i="11"/>
  <c r="Q10" i="11"/>
  <c r="P21" i="11"/>
  <c r="Q34" i="11"/>
  <c r="R9" i="11"/>
  <c r="S18" i="11"/>
  <c r="P59" i="11"/>
  <c r="P44" i="11"/>
  <c r="F110" i="3" s="1"/>
  <c r="E25" i="18" s="1"/>
  <c r="P11" i="11"/>
  <c r="R17" i="11"/>
  <c r="O35" i="11"/>
  <c r="S3" i="11"/>
  <c r="P25" i="11"/>
  <c r="P19" i="11"/>
  <c r="F52" i="3" s="1"/>
  <c r="E73" i="18" s="1"/>
  <c r="P10" i="11"/>
  <c r="F141" i="3" s="1"/>
  <c r="E85" i="18" s="1"/>
  <c r="O25" i="11"/>
  <c r="Q73" i="11"/>
  <c r="W3" i="11"/>
  <c r="N3" i="11"/>
  <c r="P15" i="11"/>
  <c r="A81" i="18"/>
  <c r="A109" i="23"/>
  <c r="A64" i="23"/>
  <c r="O12" i="11"/>
  <c r="S25" i="11"/>
  <c r="O33" i="11"/>
  <c r="S46" i="11"/>
  <c r="P30" i="11"/>
  <c r="P33" i="11"/>
  <c r="P47" i="11"/>
  <c r="O55" i="11"/>
  <c r="O10" i="11"/>
  <c r="O46" i="11"/>
  <c r="P55" i="11"/>
  <c r="P4" i="11"/>
  <c r="S21" i="11"/>
  <c r="W28" i="11"/>
  <c r="P5" i="11"/>
  <c r="O44" i="11"/>
  <c r="O5" i="11"/>
  <c r="P26" i="11"/>
  <c r="O26" i="11"/>
  <c r="O29" i="11"/>
  <c r="Q4" i="11"/>
  <c r="P29" i="11"/>
  <c r="F40" i="3" s="1"/>
  <c r="E52" i="18" s="1"/>
  <c r="P46" i="11"/>
  <c r="C40" i="3"/>
  <c r="B52" i="18" s="1"/>
  <c r="R21" i="11"/>
  <c r="R35" i="11"/>
  <c r="S19" i="11"/>
  <c r="I25" i="3" s="1"/>
  <c r="H31" i="18" s="1"/>
  <c r="W51" i="11"/>
  <c r="W75" i="11"/>
  <c r="W83" i="11"/>
  <c r="AB83" i="11" s="1"/>
  <c r="W67" i="11"/>
  <c r="W35" i="11"/>
  <c r="Q43" i="11"/>
  <c r="G51" i="3" s="1"/>
  <c r="F36" i="18" s="1"/>
  <c r="W43" i="11"/>
  <c r="Q11" i="11"/>
  <c r="W59" i="11"/>
  <c r="W19" i="11"/>
  <c r="P23" i="11"/>
  <c r="P53" i="11"/>
  <c r="F121" i="3" s="1"/>
  <c r="P41" i="11"/>
  <c r="P65" i="11"/>
  <c r="W50" i="11"/>
  <c r="W42" i="11"/>
  <c r="W34" i="11"/>
  <c r="W26" i="11"/>
  <c r="W10" i="11"/>
  <c r="W90" i="11"/>
  <c r="W82" i="11"/>
  <c r="W66" i="11"/>
  <c r="P7" i="11"/>
  <c r="Q26" i="11"/>
  <c r="P67" i="11"/>
  <c r="P17" i="11"/>
  <c r="P31" i="11"/>
  <c r="P39" i="11"/>
  <c r="O23" i="11"/>
  <c r="O53" i="11"/>
  <c r="E121" i="3" s="1"/>
  <c r="O41" i="11"/>
  <c r="O17" i="11"/>
  <c r="O9" i="11"/>
  <c r="O19" i="11"/>
  <c r="O11" i="11"/>
  <c r="P37" i="11"/>
  <c r="Q41" i="11"/>
  <c r="Q33" i="11"/>
  <c r="R49" i="11"/>
  <c r="O73" i="11"/>
  <c r="O67" i="11"/>
  <c r="O45" i="11"/>
  <c r="O7" i="11"/>
  <c r="Q65" i="11"/>
  <c r="O65" i="11"/>
  <c r="R34" i="11"/>
  <c r="W11" i="11"/>
  <c r="P51" i="11"/>
  <c r="P63" i="11"/>
  <c r="P57" i="11"/>
  <c r="P43" i="11"/>
  <c r="P27" i="11"/>
  <c r="W89" i="11"/>
  <c r="W81" i="11"/>
  <c r="W73" i="11"/>
  <c r="W65" i="11"/>
  <c r="W57" i="11"/>
  <c r="W49" i="11"/>
  <c r="W41" i="11"/>
  <c r="W33" i="11"/>
  <c r="W17" i="11"/>
  <c r="W9" i="11"/>
  <c r="O69" i="11"/>
  <c r="E110" i="3" s="1"/>
  <c r="D25" i="18" s="1"/>
  <c r="O51" i="11"/>
  <c r="O39" i="11"/>
  <c r="Q58" i="11"/>
  <c r="M61" i="11"/>
  <c r="C49" i="3" s="1"/>
  <c r="B34" i="18" s="1"/>
  <c r="N77" i="11"/>
  <c r="N13" i="11"/>
  <c r="Q3" i="11"/>
  <c r="W18" i="11"/>
  <c r="N41" i="11"/>
  <c r="S13" i="11"/>
  <c r="M11" i="11"/>
  <c r="C17" i="3" s="1"/>
  <c r="B92" i="18" s="1"/>
  <c r="R73" i="11"/>
  <c r="O63" i="11"/>
  <c r="O89" i="11"/>
  <c r="O57" i="11"/>
  <c r="O85" i="11"/>
  <c r="O61" i="11"/>
  <c r="O43" i="11"/>
  <c r="O27" i="11"/>
  <c r="M53" i="11"/>
  <c r="C121" i="3" s="1"/>
  <c r="N75" i="11"/>
  <c r="D121" i="3" s="1"/>
  <c r="Q84" i="11"/>
  <c r="R29" i="11"/>
  <c r="S69" i="11"/>
  <c r="M51" i="11"/>
  <c r="C77" i="3" s="1"/>
  <c r="B81" i="18" s="1"/>
  <c r="N73" i="11"/>
  <c r="D122" i="3" s="1"/>
  <c r="R19" i="11"/>
  <c r="R81" i="11"/>
  <c r="M25" i="11"/>
  <c r="C39" i="3" s="1"/>
  <c r="B51" i="18" s="1"/>
  <c r="N49" i="11"/>
  <c r="D70" i="3" s="1"/>
  <c r="C10" i="18" s="1"/>
  <c r="S83" i="11"/>
  <c r="P88" i="11"/>
  <c r="P12" i="11"/>
  <c r="P50" i="11"/>
  <c r="O84" i="11"/>
  <c r="O77" i="11"/>
  <c r="O20" i="11"/>
  <c r="E31" i="3" s="1"/>
  <c r="D94" i="18" s="1"/>
  <c r="W77" i="11"/>
  <c r="W61" i="11"/>
  <c r="W53" i="11"/>
  <c r="W37" i="11"/>
  <c r="W29" i="11"/>
  <c r="W13" i="11"/>
  <c r="P84" i="11"/>
  <c r="P54" i="11"/>
  <c r="O30" i="11"/>
  <c r="O76" i="11"/>
  <c r="O72" i="11"/>
  <c r="O58" i="11"/>
  <c r="P81" i="11"/>
  <c r="P74" i="11"/>
  <c r="F120" i="3" s="1"/>
  <c r="P72" i="11"/>
  <c r="P77" i="11"/>
  <c r="P20" i="11"/>
  <c r="R5" i="11"/>
  <c r="Q5" i="11"/>
  <c r="O37" i="11"/>
  <c r="O90" i="11"/>
  <c r="O31" i="11"/>
  <c r="O34" i="11"/>
  <c r="P34" i="11"/>
  <c r="P82" i="11"/>
  <c r="P60" i="11"/>
  <c r="O82" i="11"/>
  <c r="O60" i="11"/>
  <c r="E91" i="3" s="1"/>
  <c r="D103" i="18" s="1"/>
  <c r="O68" i="11"/>
  <c r="O50" i="11"/>
  <c r="O54" i="11"/>
  <c r="O36" i="11"/>
  <c r="P68" i="11"/>
  <c r="R45" i="11"/>
  <c r="Q45" i="11"/>
  <c r="O81" i="11"/>
  <c r="E21" i="3" s="1"/>
  <c r="D70" i="18" s="1"/>
  <c r="O74" i="11"/>
  <c r="E120" i="3" s="1"/>
  <c r="C70" i="3"/>
  <c r="B10" i="18" s="1"/>
  <c r="Q69" i="11"/>
  <c r="W68" i="11"/>
  <c r="W4" i="11"/>
  <c r="Q74" i="11"/>
  <c r="S66" i="11"/>
  <c r="R74" i="11"/>
  <c r="Q83" i="11"/>
  <c r="Q66" i="11"/>
  <c r="Q36" i="11"/>
  <c r="S74" i="11"/>
  <c r="W27" i="11"/>
  <c r="M81" i="11"/>
  <c r="N37" i="11"/>
  <c r="D53" i="3" s="1"/>
  <c r="C20" i="18" s="1"/>
  <c r="Q20" i="11"/>
  <c r="R59" i="11"/>
  <c r="S52" i="11"/>
  <c r="Q37" i="11"/>
  <c r="P64" i="11"/>
  <c r="P71" i="11"/>
  <c r="P87" i="11"/>
  <c r="P14" i="11"/>
  <c r="S82" i="11"/>
  <c r="F70" i="3"/>
  <c r="E10" i="18" s="1"/>
  <c r="P76" i="11"/>
  <c r="P16" i="11"/>
  <c r="P66" i="11"/>
  <c r="P42" i="11"/>
  <c r="P32" i="11"/>
  <c r="P48" i="11"/>
  <c r="P62" i="11"/>
  <c r="P22" i="11"/>
  <c r="Q76" i="11"/>
  <c r="Q28" i="11"/>
  <c r="O70" i="11"/>
  <c r="O64" i="11"/>
  <c r="E70" i="3"/>
  <c r="D10" i="18" s="1"/>
  <c r="O56" i="11"/>
  <c r="O83" i="11"/>
  <c r="O18" i="11"/>
  <c r="O40" i="11"/>
  <c r="O80" i="11"/>
  <c r="O71" i="11"/>
  <c r="O16" i="11"/>
  <c r="O66" i="11"/>
  <c r="O8" i="11"/>
  <c r="O79" i="11"/>
  <c r="E19" i="3" s="1"/>
  <c r="D48" i="18" s="1"/>
  <c r="O6" i="11"/>
  <c r="O42" i="11"/>
  <c r="O32" i="11"/>
  <c r="O52" i="11"/>
  <c r="O48" i="11"/>
  <c r="O28" i="11"/>
  <c r="O87" i="11"/>
  <c r="O78" i="11"/>
  <c r="O62" i="11"/>
  <c r="O86" i="11"/>
  <c r="O14" i="11"/>
  <c r="O22" i="11"/>
  <c r="E33" i="3" s="1"/>
  <c r="D96" i="18" s="1"/>
  <c r="W25" i="11"/>
  <c r="W86" i="11"/>
  <c r="M37" i="11"/>
  <c r="C32" i="3" s="1"/>
  <c r="B95" i="18" s="1"/>
  <c r="O21" i="11"/>
  <c r="R44" i="11"/>
  <c r="S33" i="11"/>
  <c r="Q12" i="11"/>
  <c r="R85" i="11"/>
  <c r="P70" i="11"/>
  <c r="P56" i="11"/>
  <c r="P79" i="11"/>
  <c r="P28" i="11"/>
  <c r="P90" i="11"/>
  <c r="P73" i="11"/>
  <c r="S42" i="11"/>
  <c r="R10" i="11"/>
  <c r="Q50" i="11"/>
  <c r="Q89" i="11"/>
  <c r="S70" i="11"/>
  <c r="S64" i="11"/>
  <c r="S34" i="11"/>
  <c r="S40" i="11"/>
  <c r="S80" i="11"/>
  <c r="I131" i="3" s="1"/>
  <c r="S8" i="11"/>
  <c r="S79" i="11"/>
  <c r="S6" i="11"/>
  <c r="S32" i="11"/>
  <c r="S48" i="11"/>
  <c r="S78" i="11"/>
  <c r="S62" i="11"/>
  <c r="S49" i="11"/>
  <c r="S86" i="11"/>
  <c r="S14" i="11"/>
  <c r="S90" i="11"/>
  <c r="S22" i="11"/>
  <c r="W74" i="11"/>
  <c r="AF74" i="11" s="1"/>
  <c r="W58" i="11"/>
  <c r="M67" i="11"/>
  <c r="M35" i="11"/>
  <c r="N89" i="11"/>
  <c r="P61" i="11"/>
  <c r="Q9" i="11"/>
  <c r="R43" i="11"/>
  <c r="S29" i="11"/>
  <c r="S68" i="11"/>
  <c r="S58" i="11"/>
  <c r="P83" i="11"/>
  <c r="P18" i="11"/>
  <c r="P40" i="11"/>
  <c r="F66" i="3" s="1"/>
  <c r="E98" i="18" s="1"/>
  <c r="P80" i="11"/>
  <c r="P8" i="11"/>
  <c r="F9" i="3" s="1"/>
  <c r="E68" i="18" s="1"/>
  <c r="P6" i="11"/>
  <c r="P52" i="11"/>
  <c r="P78" i="11"/>
  <c r="P86" i="11"/>
  <c r="Q17" i="11"/>
  <c r="Q61" i="11"/>
  <c r="S56" i="11"/>
  <c r="S71" i="11"/>
  <c r="Q13" i="11"/>
  <c r="Q25" i="11"/>
  <c r="Q42" i="11"/>
  <c r="R60" i="11"/>
  <c r="Q90" i="11"/>
  <c r="M65" i="11"/>
  <c r="M27" i="11"/>
  <c r="N85" i="11"/>
  <c r="N21" i="11"/>
  <c r="O59" i="11"/>
  <c r="P89" i="11"/>
  <c r="P35" i="11"/>
  <c r="P9" i="11"/>
  <c r="Q44" i="11"/>
  <c r="R42" i="11"/>
  <c r="S28" i="11"/>
  <c r="I39" i="3" s="1"/>
  <c r="H51" i="18" s="1"/>
  <c r="R64" i="11"/>
  <c r="Q64" i="11"/>
  <c r="R18" i="11"/>
  <c r="Q18" i="11"/>
  <c r="Q77" i="11"/>
  <c r="R77" i="11"/>
  <c r="M82" i="11"/>
  <c r="N82" i="11"/>
  <c r="S30" i="11"/>
  <c r="M76" i="11"/>
  <c r="C122" i="3" s="1"/>
  <c r="M68" i="11"/>
  <c r="N68" i="11"/>
  <c r="S67" i="11"/>
  <c r="S72" i="11"/>
  <c r="M58" i="11"/>
  <c r="N58" i="11"/>
  <c r="M36" i="11"/>
  <c r="N36" i="11"/>
  <c r="W84" i="11"/>
  <c r="W72" i="11"/>
  <c r="W56" i="11"/>
  <c r="W52" i="11"/>
  <c r="AH52" i="11" s="1"/>
  <c r="W40" i="11"/>
  <c r="W12" i="11"/>
  <c r="Q21" i="11"/>
  <c r="Q49" i="11"/>
  <c r="S44" i="11"/>
  <c r="R56" i="11"/>
  <c r="Q56" i="11"/>
  <c r="R79" i="11"/>
  <c r="Q79" i="11"/>
  <c r="R57" i="11"/>
  <c r="Q57" i="11"/>
  <c r="N86" i="11"/>
  <c r="M86" i="11"/>
  <c r="S23" i="11"/>
  <c r="N80" i="11"/>
  <c r="M80" i="11"/>
  <c r="C119" i="3" s="1"/>
  <c r="S73" i="11"/>
  <c r="M74" i="11"/>
  <c r="N74" i="11"/>
  <c r="S81" i="11"/>
  <c r="I21" i="3" s="1"/>
  <c r="H70" i="18" s="1"/>
  <c r="N70" i="11"/>
  <c r="M70" i="11"/>
  <c r="C57" i="3" s="1"/>
  <c r="B8" i="18" s="1"/>
  <c r="S41" i="11"/>
  <c r="N62" i="11"/>
  <c r="D101" i="3" s="1"/>
  <c r="C58" i="18" s="1"/>
  <c r="M62" i="11"/>
  <c r="S65" i="11"/>
  <c r="N46" i="11"/>
  <c r="M46" i="11"/>
  <c r="C25" i="3" s="1"/>
  <c r="B31" i="18" s="1"/>
  <c r="N42" i="11"/>
  <c r="D17" i="3" s="1"/>
  <c r="C92" i="18" s="1"/>
  <c r="S11" i="11"/>
  <c r="S31" i="11"/>
  <c r="M34" i="11"/>
  <c r="N34" i="11"/>
  <c r="N30" i="11"/>
  <c r="S39" i="11"/>
  <c r="M26" i="11"/>
  <c r="N22" i="11"/>
  <c r="M22" i="11"/>
  <c r="S84" i="11"/>
  <c r="N16" i="11"/>
  <c r="M16" i="11"/>
  <c r="C150" i="3" s="1"/>
  <c r="B109" i="18" s="1"/>
  <c r="S89" i="11"/>
  <c r="S85" i="11"/>
  <c r="M10" i="11"/>
  <c r="C141" i="3" s="1"/>
  <c r="N10" i="11"/>
  <c r="N6" i="11"/>
  <c r="D7" i="3" s="1"/>
  <c r="C47" i="18" s="1"/>
  <c r="M6" i="11"/>
  <c r="C59" i="3" s="1"/>
  <c r="B37" i="18" s="1"/>
  <c r="W80" i="11"/>
  <c r="AB80" i="11" s="1"/>
  <c r="W60" i="11"/>
  <c r="W48" i="11"/>
  <c r="W36" i="11"/>
  <c r="W24" i="11"/>
  <c r="W8" i="11"/>
  <c r="S57" i="11"/>
  <c r="M66" i="11"/>
  <c r="R69" i="11"/>
  <c r="R33" i="11"/>
  <c r="N66" i="11"/>
  <c r="N12" i="11"/>
  <c r="R58" i="11"/>
  <c r="S43" i="11"/>
  <c r="Q52" i="11"/>
  <c r="R52" i="11"/>
  <c r="R78" i="11"/>
  <c r="Q78" i="11"/>
  <c r="R22" i="11"/>
  <c r="Q22" i="11"/>
  <c r="R30" i="11"/>
  <c r="Q30" i="11"/>
  <c r="R67" i="11"/>
  <c r="Q67" i="11"/>
  <c r="Q68" i="11"/>
  <c r="R68" i="11"/>
  <c r="Q51" i="11"/>
  <c r="R51" i="11"/>
  <c r="Q27" i="11"/>
  <c r="R27" i="11"/>
  <c r="H38" i="3" s="1"/>
  <c r="G50" i="18" s="1"/>
  <c r="S53" i="11"/>
  <c r="M84" i="11"/>
  <c r="N84" i="11"/>
  <c r="D79" i="3" s="1"/>
  <c r="C99" i="18" s="1"/>
  <c r="N78" i="11"/>
  <c r="M78" i="11"/>
  <c r="S88" i="11"/>
  <c r="N72" i="11"/>
  <c r="M72" i="11"/>
  <c r="S10" i="11"/>
  <c r="N64" i="11"/>
  <c r="M64" i="11"/>
  <c r="C23" i="3" s="1"/>
  <c r="B71" i="18" s="1"/>
  <c r="S17" i="11"/>
  <c r="N56" i="11"/>
  <c r="M56" i="11"/>
  <c r="S9" i="11"/>
  <c r="N48" i="11"/>
  <c r="D69" i="3" s="1"/>
  <c r="C57" i="18" s="1"/>
  <c r="M48" i="11"/>
  <c r="S50" i="11"/>
  <c r="N40" i="11"/>
  <c r="D66" i="3" s="1"/>
  <c r="C98" i="18" s="1"/>
  <c r="M40" i="11"/>
  <c r="S45" i="11"/>
  <c r="S54" i="11"/>
  <c r="N32" i="11"/>
  <c r="M32" i="11"/>
  <c r="S24" i="11"/>
  <c r="I35" i="3" s="1"/>
  <c r="H32" i="18" s="1"/>
  <c r="N24" i="11"/>
  <c r="D35" i="3" s="1"/>
  <c r="C32" i="18" s="1"/>
  <c r="M24" i="11"/>
  <c r="C35" i="3" s="1"/>
  <c r="B32" i="18" s="1"/>
  <c r="S63" i="11"/>
  <c r="M18" i="11"/>
  <c r="C24" i="3" s="1"/>
  <c r="B72" i="18" s="1"/>
  <c r="N18" i="11"/>
  <c r="W88" i="11"/>
  <c r="W76" i="11"/>
  <c r="W64" i="11"/>
  <c r="W44" i="11"/>
  <c r="W32" i="11"/>
  <c r="AE32" i="11" s="1"/>
  <c r="W20" i="11"/>
  <c r="W16" i="11"/>
  <c r="N26" i="11"/>
  <c r="S4" i="11"/>
  <c r="Q75" i="11"/>
  <c r="R75" i="11"/>
  <c r="H134" i="3" s="1"/>
  <c r="R53" i="11"/>
  <c r="Q53" i="11"/>
  <c r="R82" i="11"/>
  <c r="Q82" i="11"/>
  <c r="G133" i="3" s="1"/>
  <c r="M90" i="11"/>
  <c r="S37" i="11"/>
  <c r="M60" i="11"/>
  <c r="N60" i="11"/>
  <c r="N54" i="11"/>
  <c r="M54" i="11"/>
  <c r="S26" i="11"/>
  <c r="M50" i="11"/>
  <c r="C18" i="3" s="1"/>
  <c r="B69" i="18" s="1"/>
  <c r="N50" i="11"/>
  <c r="S12" i="11"/>
  <c r="M44" i="11"/>
  <c r="C110" i="3" s="1"/>
  <c r="B25" i="18" s="1"/>
  <c r="N44" i="11"/>
  <c r="S38" i="11"/>
  <c r="I54" i="3" s="1"/>
  <c r="H54" i="18" s="1"/>
  <c r="N38" i="11"/>
  <c r="D54" i="3" s="1"/>
  <c r="C54" i="18" s="1"/>
  <c r="M38" i="11"/>
  <c r="C54" i="3" s="1"/>
  <c r="B54" i="18" s="1"/>
  <c r="N28" i="11"/>
  <c r="D77" i="3" s="1"/>
  <c r="C81" i="18" s="1"/>
  <c r="S51" i="11"/>
  <c r="M20" i="11"/>
  <c r="C123" i="3" s="1"/>
  <c r="S77" i="11"/>
  <c r="N20" i="11"/>
  <c r="N14" i="11"/>
  <c r="M14" i="11"/>
  <c r="S7" i="11"/>
  <c r="N8" i="11"/>
  <c r="D92" i="3" s="1"/>
  <c r="C39" i="18" s="1"/>
  <c r="M8" i="11"/>
  <c r="S61" i="11"/>
  <c r="M4" i="11"/>
  <c r="N4" i="11"/>
  <c r="D38" i="3" s="1"/>
  <c r="C50" i="18" s="1"/>
  <c r="S27" i="11"/>
  <c r="W85" i="11"/>
  <c r="W69" i="11"/>
  <c r="W45" i="11"/>
  <c r="W21" i="11"/>
  <c r="X21" i="11" s="1"/>
  <c r="W5" i="11"/>
  <c r="M52" i="11"/>
  <c r="R15" i="11"/>
  <c r="Q15" i="11"/>
  <c r="R8" i="11"/>
  <c r="Q8" i="11"/>
  <c r="R14" i="11"/>
  <c r="Q14" i="11"/>
  <c r="N9" i="11"/>
  <c r="Q81" i="11"/>
  <c r="R3" i="11"/>
  <c r="R66" i="11"/>
  <c r="R41" i="11"/>
  <c r="R13" i="11"/>
  <c r="S76" i="11"/>
  <c r="R86" i="11"/>
  <c r="Q86" i="11"/>
  <c r="R46" i="11"/>
  <c r="Q46" i="11"/>
  <c r="R31" i="11"/>
  <c r="Q31" i="11"/>
  <c r="R63" i="11"/>
  <c r="Q63" i="11"/>
  <c r="W87" i="11"/>
  <c r="W79" i="11"/>
  <c r="W55" i="11"/>
  <c r="W31" i="11"/>
  <c r="AF31" i="11" s="1"/>
  <c r="W15" i="11"/>
  <c r="W7" i="11"/>
  <c r="R70" i="11"/>
  <c r="Q70" i="11"/>
  <c r="R40" i="11"/>
  <c r="Q40" i="11"/>
  <c r="R6" i="11"/>
  <c r="Q6" i="11"/>
  <c r="R62" i="11"/>
  <c r="Q62" i="11"/>
  <c r="N39" i="11"/>
  <c r="M39" i="11"/>
  <c r="C58" i="3" s="1"/>
  <c r="B9" i="18" s="1"/>
  <c r="N31" i="11"/>
  <c r="M31" i="11"/>
  <c r="S87" i="11"/>
  <c r="N23" i="11"/>
  <c r="M23" i="11"/>
  <c r="N15" i="11"/>
  <c r="M15" i="11"/>
  <c r="N7" i="11"/>
  <c r="D151" i="3" s="1"/>
  <c r="C64" i="18" s="1"/>
  <c r="M7" i="11"/>
  <c r="W78" i="11"/>
  <c r="W70" i="11"/>
  <c r="Z70" i="11" s="1"/>
  <c r="W62" i="11"/>
  <c r="AC62" i="11" s="1"/>
  <c r="W54" i="11"/>
  <c r="W46" i="11"/>
  <c r="AE46" i="11" s="1"/>
  <c r="W38" i="11"/>
  <c r="W30" i="11"/>
  <c r="W22" i="11"/>
  <c r="W14" i="11"/>
  <c r="AF14" i="11" s="1"/>
  <c r="W6" i="11"/>
  <c r="M59" i="11"/>
  <c r="M45" i="11"/>
  <c r="M9" i="11"/>
  <c r="N83" i="11"/>
  <c r="N69" i="11"/>
  <c r="N33" i="11"/>
  <c r="N19" i="11"/>
  <c r="N5" i="11"/>
  <c r="R90" i="11"/>
  <c r="R76" i="11"/>
  <c r="R65" i="11"/>
  <c r="R37" i="11"/>
  <c r="R26" i="11"/>
  <c r="R12" i="11"/>
  <c r="S75" i="11"/>
  <c r="S36" i="11"/>
  <c r="R32" i="11"/>
  <c r="H43" i="3" s="1"/>
  <c r="G53" i="18" s="1"/>
  <c r="Q32" i="11"/>
  <c r="R72" i="11"/>
  <c r="Q72" i="11"/>
  <c r="W71" i="11"/>
  <c r="AH71" i="11" s="1"/>
  <c r="W63" i="11"/>
  <c r="W47" i="11"/>
  <c r="W39" i="11"/>
  <c r="W23" i="11"/>
  <c r="R71" i="11"/>
  <c r="Q71" i="11"/>
  <c r="R54" i="11"/>
  <c r="Q54" i="11"/>
  <c r="R24" i="11"/>
  <c r="H35" i="3" s="1"/>
  <c r="G32" i="18" s="1"/>
  <c r="Q24" i="11"/>
  <c r="G35" i="3" s="1"/>
  <c r="F32" i="18" s="1"/>
  <c r="S55" i="11"/>
  <c r="N87" i="11"/>
  <c r="M87" i="11"/>
  <c r="N79" i="11"/>
  <c r="M79" i="11"/>
  <c r="C19" i="3" s="1"/>
  <c r="B48" i="18" s="1"/>
  <c r="S47" i="11"/>
  <c r="N71" i="11"/>
  <c r="M71" i="11"/>
  <c r="N63" i="11"/>
  <c r="D36" i="3" s="1"/>
  <c r="C33" i="18" s="1"/>
  <c r="M63" i="11"/>
  <c r="N55" i="11"/>
  <c r="M55" i="11"/>
  <c r="S16" i="11"/>
  <c r="N47" i="11"/>
  <c r="M47" i="11"/>
  <c r="R55" i="11"/>
  <c r="Q55" i="11"/>
  <c r="R47" i="11"/>
  <c r="Q47" i="11"/>
  <c r="R16" i="11"/>
  <c r="Q16" i="11"/>
  <c r="R87" i="11"/>
  <c r="Q87" i="11"/>
  <c r="M83" i="11"/>
  <c r="M5" i="11"/>
  <c r="N57" i="11"/>
  <c r="N43" i="11"/>
  <c r="D51" i="3" s="1"/>
  <c r="C36" i="18" s="1"/>
  <c r="N29" i="11"/>
  <c r="D78" i="3" s="1"/>
  <c r="C82" i="18" s="1"/>
  <c r="R89" i="11"/>
  <c r="R61" i="11"/>
  <c r="R50" i="11"/>
  <c r="R36" i="11"/>
  <c r="R25" i="11"/>
  <c r="R11" i="11"/>
  <c r="S60" i="11"/>
  <c r="S35" i="11"/>
  <c r="R80" i="11"/>
  <c r="Q80" i="11"/>
  <c r="R48" i="11"/>
  <c r="Q48" i="11"/>
  <c r="R39" i="11"/>
  <c r="Q39" i="11"/>
  <c r="R23" i="11"/>
  <c r="Q23" i="11"/>
  <c r="R88" i="11"/>
  <c r="Q88" i="11"/>
  <c r="R38" i="11"/>
  <c r="H54" i="3" s="1"/>
  <c r="G54" i="18" s="1"/>
  <c r="Q38" i="11"/>
  <c r="G54" i="3" s="1"/>
  <c r="F54" i="18" s="1"/>
  <c r="R7" i="11"/>
  <c r="Q7" i="11"/>
  <c r="M57" i="11"/>
  <c r="N81" i="11"/>
  <c r="N67" i="11"/>
  <c r="N17" i="11"/>
  <c r="S20" i="11"/>
  <c r="Z151" i="20"/>
  <c r="Z150" i="20"/>
  <c r="N142" i="20"/>
  <c r="Z142" i="20" s="1"/>
  <c r="N143" i="20"/>
  <c r="Z143" i="20" s="1"/>
  <c r="N144" i="20"/>
  <c r="Z144" i="20" s="1"/>
  <c r="N141" i="20"/>
  <c r="Z141" i="20" s="1"/>
  <c r="N132" i="20"/>
  <c r="Z132" i="20" s="1"/>
  <c r="N133" i="20"/>
  <c r="Z133" i="20" s="1"/>
  <c r="N134" i="20"/>
  <c r="Z134" i="20" s="1"/>
  <c r="N135" i="20"/>
  <c r="Z135" i="20" s="1"/>
  <c r="N131" i="20"/>
  <c r="Z131" i="20" s="1"/>
  <c r="N120" i="20"/>
  <c r="Z120" i="20" s="1"/>
  <c r="N121" i="20"/>
  <c r="Z121" i="20" s="1"/>
  <c r="N122" i="20"/>
  <c r="Z122" i="20" s="1"/>
  <c r="N123" i="20"/>
  <c r="Z123" i="20" s="1"/>
  <c r="N124" i="20"/>
  <c r="Z124" i="20" s="1"/>
  <c r="N125" i="20"/>
  <c r="Z125" i="20" s="1"/>
  <c r="N119" i="20"/>
  <c r="Z119" i="20" s="1"/>
  <c r="N110" i="20"/>
  <c r="Z110" i="20" s="1"/>
  <c r="N111" i="20"/>
  <c r="Z111" i="20" s="1"/>
  <c r="N112" i="20"/>
  <c r="Z112" i="20" s="1"/>
  <c r="N113" i="20"/>
  <c r="Z113" i="20" s="1"/>
  <c r="N109" i="20"/>
  <c r="Z109" i="20" s="1"/>
  <c r="N99" i="20"/>
  <c r="Z99" i="20" s="1"/>
  <c r="N100" i="20"/>
  <c r="Z100" i="20" s="1"/>
  <c r="N101" i="20"/>
  <c r="Z101" i="20" s="1"/>
  <c r="N102" i="20"/>
  <c r="Z102" i="20" s="1"/>
  <c r="N103" i="20"/>
  <c r="Z103" i="20" s="1"/>
  <c r="N98" i="20"/>
  <c r="Z98" i="20" s="1"/>
  <c r="N89" i="20"/>
  <c r="Z89" i="20" s="1"/>
  <c r="N90" i="20"/>
  <c r="Z90" i="20" s="1"/>
  <c r="N91" i="20"/>
  <c r="Z91" i="20" s="1"/>
  <c r="N92" i="20"/>
  <c r="Z92" i="20" s="1"/>
  <c r="N88" i="20"/>
  <c r="Z88" i="20" s="1"/>
  <c r="N78" i="20"/>
  <c r="Z78" i="20" s="1"/>
  <c r="N79" i="20"/>
  <c r="Z79" i="20" s="1"/>
  <c r="N80" i="20"/>
  <c r="Z80" i="20" s="1"/>
  <c r="N81" i="20"/>
  <c r="Z81" i="20" s="1"/>
  <c r="N82" i="20"/>
  <c r="Z82" i="20" s="1"/>
  <c r="N77" i="20"/>
  <c r="Z77" i="20" s="1"/>
  <c r="N67" i="20"/>
  <c r="Z67" i="20" s="1"/>
  <c r="N68" i="20"/>
  <c r="Z68" i="20" s="1"/>
  <c r="N69" i="20"/>
  <c r="Z69" i="20" s="1"/>
  <c r="N70" i="20"/>
  <c r="Z70" i="20" s="1"/>
  <c r="N71" i="20"/>
  <c r="Z71" i="20" s="1"/>
  <c r="N66" i="20"/>
  <c r="Z66" i="20" s="1"/>
  <c r="N50" i="20"/>
  <c r="Z50" i="20" s="1"/>
  <c r="N51" i="20"/>
  <c r="Z51" i="20" s="1"/>
  <c r="N52" i="20"/>
  <c r="Z52" i="20" s="1"/>
  <c r="N53" i="20"/>
  <c r="Z53" i="20" s="1"/>
  <c r="N54" i="20"/>
  <c r="Z54" i="20" s="1"/>
  <c r="N55" i="20"/>
  <c r="Z55" i="20" s="1"/>
  <c r="N56" i="20"/>
  <c r="Z56" i="20" s="1"/>
  <c r="N57" i="20"/>
  <c r="Z57" i="20" s="1"/>
  <c r="N58" i="20"/>
  <c r="Z58" i="20" s="1"/>
  <c r="N59" i="20"/>
  <c r="Z59" i="20" s="1"/>
  <c r="N60" i="20"/>
  <c r="Z60" i="20" s="1"/>
  <c r="N49" i="20"/>
  <c r="Z49" i="20" s="1"/>
  <c r="N32" i="20"/>
  <c r="Z32" i="20" s="1"/>
  <c r="N33" i="20"/>
  <c r="Z33" i="20" s="1"/>
  <c r="N34" i="20"/>
  <c r="Z34" i="20" s="1"/>
  <c r="N35" i="20"/>
  <c r="Z35" i="20" s="1"/>
  <c r="N36" i="20"/>
  <c r="Z36" i="20" s="1"/>
  <c r="N37" i="20"/>
  <c r="Z37" i="20" s="1"/>
  <c r="N38" i="20"/>
  <c r="Z38" i="20" s="1"/>
  <c r="N39" i="20"/>
  <c r="Z39" i="20" s="1"/>
  <c r="N40" i="20"/>
  <c r="Z40" i="20" s="1"/>
  <c r="N41" i="20"/>
  <c r="Z41" i="20" s="1"/>
  <c r="N42" i="20"/>
  <c r="Z42" i="20" s="1"/>
  <c r="N43" i="20"/>
  <c r="Z43" i="20" s="1"/>
  <c r="N31" i="20"/>
  <c r="Z31" i="20" s="1"/>
  <c r="N17" i="20"/>
  <c r="Z17" i="20" s="1"/>
  <c r="N18" i="20"/>
  <c r="Z18" i="20" s="1"/>
  <c r="N19" i="20"/>
  <c r="Z19" i="20" s="1"/>
  <c r="N20" i="20"/>
  <c r="Z20" i="20" s="1"/>
  <c r="N21" i="20"/>
  <c r="Z21" i="20" s="1"/>
  <c r="N22" i="20"/>
  <c r="Z22" i="20" s="1"/>
  <c r="N23" i="20"/>
  <c r="Z23" i="20" s="1"/>
  <c r="N24" i="20"/>
  <c r="Z24" i="20" s="1"/>
  <c r="N25" i="20"/>
  <c r="Z25" i="20" s="1"/>
  <c r="N16" i="20"/>
  <c r="Z16" i="20" s="1"/>
  <c r="N5" i="20"/>
  <c r="Z5" i="20" s="1"/>
  <c r="N6" i="20"/>
  <c r="Z6" i="20" s="1"/>
  <c r="N7" i="20"/>
  <c r="Z7" i="20" s="1"/>
  <c r="N8" i="20"/>
  <c r="Z8" i="20" s="1"/>
  <c r="N9" i="20"/>
  <c r="Z9" i="20" s="1"/>
  <c r="N10" i="20"/>
  <c r="Z10" i="20" s="1"/>
  <c r="N4" i="20"/>
  <c r="Z4" i="20" s="1"/>
  <c r="J99" i="3"/>
  <c r="R99" i="3" s="1"/>
  <c r="J100" i="3"/>
  <c r="R100" i="3" s="1"/>
  <c r="J101" i="3"/>
  <c r="R101" i="3" s="1"/>
  <c r="J102" i="3"/>
  <c r="R102" i="3" s="1"/>
  <c r="J103" i="3"/>
  <c r="R103" i="3" s="1"/>
  <c r="J98" i="3"/>
  <c r="R98" i="3" s="1"/>
  <c r="J89" i="3"/>
  <c r="R89" i="3" s="1"/>
  <c r="J90" i="3"/>
  <c r="R90" i="3" s="1"/>
  <c r="J91" i="3"/>
  <c r="R91" i="3" s="1"/>
  <c r="J92" i="3"/>
  <c r="R92" i="3" s="1"/>
  <c r="J88" i="3"/>
  <c r="R88" i="3" s="1"/>
  <c r="J78" i="3"/>
  <c r="R78" i="3" s="1"/>
  <c r="J79" i="3"/>
  <c r="R79" i="3" s="1"/>
  <c r="J80" i="3"/>
  <c r="R80" i="3" s="1"/>
  <c r="J81" i="3"/>
  <c r="R81" i="3" s="1"/>
  <c r="J82" i="3"/>
  <c r="R82" i="3" s="1"/>
  <c r="R77" i="3"/>
  <c r="J67" i="3"/>
  <c r="R67" i="3" s="1"/>
  <c r="J68" i="3"/>
  <c r="R68" i="3" s="1"/>
  <c r="J69" i="3"/>
  <c r="R69" i="3" s="1"/>
  <c r="J70" i="3"/>
  <c r="R70" i="3" s="1"/>
  <c r="J71" i="3"/>
  <c r="R71" i="3" s="1"/>
  <c r="J66" i="3"/>
  <c r="R66" i="3" s="1"/>
  <c r="J50" i="3"/>
  <c r="R50" i="3" s="1"/>
  <c r="J51" i="3"/>
  <c r="R51" i="3" s="1"/>
  <c r="J52" i="3"/>
  <c r="R52" i="3" s="1"/>
  <c r="J53" i="3"/>
  <c r="R53" i="3" s="1"/>
  <c r="J54" i="3"/>
  <c r="R54" i="3" s="1"/>
  <c r="J55" i="3"/>
  <c r="R55" i="3" s="1"/>
  <c r="J56" i="3"/>
  <c r="R56" i="3" s="1"/>
  <c r="J57" i="3"/>
  <c r="R57" i="3" s="1"/>
  <c r="J58" i="3"/>
  <c r="R58" i="3" s="1"/>
  <c r="J59" i="3"/>
  <c r="R59" i="3" s="1"/>
  <c r="J60" i="3"/>
  <c r="R60" i="3" s="1"/>
  <c r="J49" i="3"/>
  <c r="R49" i="3" s="1"/>
  <c r="J32" i="3"/>
  <c r="R32" i="3" s="1"/>
  <c r="J33" i="3"/>
  <c r="R33" i="3" s="1"/>
  <c r="J34" i="3"/>
  <c r="R34" i="3" s="1"/>
  <c r="J35" i="3"/>
  <c r="R35" i="3" s="1"/>
  <c r="J36" i="3"/>
  <c r="R36" i="3" s="1"/>
  <c r="J37" i="3"/>
  <c r="R37" i="3" s="1"/>
  <c r="J38" i="3"/>
  <c r="R38" i="3" s="1"/>
  <c r="J39" i="3"/>
  <c r="R39" i="3" s="1"/>
  <c r="J40" i="3"/>
  <c r="R40" i="3" s="1"/>
  <c r="J41" i="3"/>
  <c r="R41" i="3" s="1"/>
  <c r="J42" i="3"/>
  <c r="R42" i="3" s="1"/>
  <c r="J43" i="3"/>
  <c r="R43" i="3" s="1"/>
  <c r="J31" i="3"/>
  <c r="R31" i="3" s="1"/>
  <c r="J17" i="3"/>
  <c r="R17" i="3" s="1"/>
  <c r="J18" i="3"/>
  <c r="R18" i="3" s="1"/>
  <c r="J19" i="3"/>
  <c r="R19" i="3" s="1"/>
  <c r="J20" i="3"/>
  <c r="R20" i="3" s="1"/>
  <c r="J21" i="3"/>
  <c r="R21" i="3" s="1"/>
  <c r="J22" i="3"/>
  <c r="R22" i="3" s="1"/>
  <c r="J23" i="3"/>
  <c r="R23" i="3" s="1"/>
  <c r="J24" i="3"/>
  <c r="R24" i="3" s="1"/>
  <c r="J25" i="3"/>
  <c r="R25" i="3" s="1"/>
  <c r="J16" i="3"/>
  <c r="R16" i="3" s="1"/>
  <c r="J5" i="3"/>
  <c r="R5" i="3" s="1"/>
  <c r="J6" i="3"/>
  <c r="R6" i="3" s="1"/>
  <c r="J7" i="3"/>
  <c r="R7" i="3" s="1"/>
  <c r="J8" i="3"/>
  <c r="R8" i="3" s="1"/>
  <c r="J9" i="3"/>
  <c r="R9" i="3" s="1"/>
  <c r="J10" i="3"/>
  <c r="R10" i="3" s="1"/>
  <c r="J4" i="3"/>
  <c r="R4" i="3" s="1"/>
  <c r="J151" i="3"/>
  <c r="R151" i="3" s="1"/>
  <c r="J150" i="3"/>
  <c r="R150" i="3" s="1"/>
  <c r="J142" i="3"/>
  <c r="R142" i="3" s="1"/>
  <c r="J143" i="3"/>
  <c r="R143" i="3" s="1"/>
  <c r="J144" i="3"/>
  <c r="R144" i="3" s="1"/>
  <c r="J141" i="3"/>
  <c r="R141" i="3" s="1"/>
  <c r="J132" i="3"/>
  <c r="R132" i="3" s="1"/>
  <c r="J133" i="3"/>
  <c r="R133" i="3" s="1"/>
  <c r="J134" i="3"/>
  <c r="R134" i="3" s="1"/>
  <c r="J135" i="3"/>
  <c r="R135" i="3" s="1"/>
  <c r="J131" i="3"/>
  <c r="R131" i="3" s="1"/>
  <c r="J120" i="3"/>
  <c r="R120" i="3" s="1"/>
  <c r="J121" i="3"/>
  <c r="R121" i="3" s="1"/>
  <c r="J122" i="3"/>
  <c r="R122" i="3" s="1"/>
  <c r="J123" i="3"/>
  <c r="R123" i="3" s="1"/>
  <c r="J124" i="3"/>
  <c r="R124" i="3" s="1"/>
  <c r="J125" i="3"/>
  <c r="R125" i="3" s="1"/>
  <c r="J119" i="3"/>
  <c r="R119" i="3" s="1"/>
  <c r="J110" i="3"/>
  <c r="R110" i="3" s="1"/>
  <c r="J111" i="3"/>
  <c r="R111" i="3" s="1"/>
  <c r="J112" i="3"/>
  <c r="R112" i="3" s="1"/>
  <c r="J113" i="3"/>
  <c r="R113" i="3" s="1"/>
  <c r="J109" i="3"/>
  <c r="R109" i="3" s="1"/>
  <c r="G91" i="3" l="1"/>
  <c r="F103" i="18" s="1"/>
  <c r="I90" i="3"/>
  <c r="H102" i="18" s="1"/>
  <c r="F90" i="3"/>
  <c r="E102" i="18" s="1"/>
  <c r="G40" i="3"/>
  <c r="F52" i="18" s="1"/>
  <c r="G50" i="3"/>
  <c r="F35" i="18" s="1"/>
  <c r="E36" i="3"/>
  <c r="D33" i="18" s="1"/>
  <c r="H31" i="3"/>
  <c r="G94" i="18" s="1"/>
  <c r="E51" i="3"/>
  <c r="D36" i="18" s="1"/>
  <c r="I24" i="3"/>
  <c r="H72" i="18" s="1"/>
  <c r="H5" i="3"/>
  <c r="G30" i="18" s="1"/>
  <c r="F60" i="3"/>
  <c r="E80" i="18" s="1"/>
  <c r="I6" i="3"/>
  <c r="H19" i="18" s="1"/>
  <c r="G25" i="3"/>
  <c r="F31" i="18" s="1"/>
  <c r="H10" i="3"/>
  <c r="G4" i="18" s="1"/>
  <c r="H23" i="3"/>
  <c r="G71" i="18" s="1"/>
  <c r="H39" i="3"/>
  <c r="G51" i="18" s="1"/>
  <c r="F16" i="3"/>
  <c r="E91" i="18" s="1"/>
  <c r="F17" i="3"/>
  <c r="E92" i="18" s="1"/>
  <c r="G141" i="3"/>
  <c r="F85" i="18" s="1"/>
  <c r="AE23" i="11"/>
  <c r="J34" i="20" s="1"/>
  <c r="I97" i="23" s="1"/>
  <c r="AD85" i="11"/>
  <c r="E143" i="3"/>
  <c r="D76" i="18" s="1"/>
  <c r="F25" i="3"/>
  <c r="E31" i="18" s="1"/>
  <c r="G90" i="3"/>
  <c r="F102" i="18" s="1"/>
  <c r="F36" i="3"/>
  <c r="E33" i="18" s="1"/>
  <c r="H135" i="3"/>
  <c r="G63" i="18" s="1"/>
  <c r="F32" i="3"/>
  <c r="E95" i="18" s="1"/>
  <c r="AB86" i="11"/>
  <c r="G142" i="20" s="1"/>
  <c r="F43" i="23" s="1"/>
  <c r="Z72" i="11"/>
  <c r="AH6" i="11"/>
  <c r="E88" i="3"/>
  <c r="D100" i="18" s="1"/>
  <c r="E40" i="3"/>
  <c r="D52" i="18" s="1"/>
  <c r="AH63" i="11"/>
  <c r="F38" i="3"/>
  <c r="E50" i="18" s="1"/>
  <c r="AF8" i="11"/>
  <c r="H124" i="3"/>
  <c r="G107" i="18" s="1"/>
  <c r="I124" i="3"/>
  <c r="H107" i="18" s="1"/>
  <c r="E69" i="3"/>
  <c r="D57" i="18" s="1"/>
  <c r="AH51" i="11"/>
  <c r="AC44" i="11"/>
  <c r="Y36" i="11"/>
  <c r="AC56" i="11"/>
  <c r="E55" i="3"/>
  <c r="D55" i="18" s="1"/>
  <c r="F55" i="3"/>
  <c r="E55" i="18" s="1"/>
  <c r="AE76" i="11"/>
  <c r="Y29" i="11"/>
  <c r="D82" i="3"/>
  <c r="C12" i="18" s="1"/>
  <c r="AF33" i="11"/>
  <c r="X40" i="11"/>
  <c r="AD81" i="11"/>
  <c r="I132" i="20" s="1"/>
  <c r="H26" i="23" s="1"/>
  <c r="C142" i="3"/>
  <c r="B43" i="18" s="1"/>
  <c r="X89" i="11"/>
  <c r="AB34" i="11"/>
  <c r="AA35" i="11"/>
  <c r="AF27" i="11"/>
  <c r="AA67" i="11"/>
  <c r="E81" i="3"/>
  <c r="D23" i="18" s="1"/>
  <c r="C102" i="3"/>
  <c r="B59" i="18" s="1"/>
  <c r="AD75" i="11"/>
  <c r="C5" i="3"/>
  <c r="B30" i="18" s="1"/>
  <c r="AB37" i="11"/>
  <c r="E38" i="3"/>
  <c r="D50" i="18" s="1"/>
  <c r="E98" i="3"/>
  <c r="D83" i="18" s="1"/>
  <c r="AD49" i="11"/>
  <c r="AF11" i="11"/>
  <c r="AD15" i="11"/>
  <c r="I21" i="20" s="1"/>
  <c r="H70" i="23" s="1"/>
  <c r="F8" i="3"/>
  <c r="E90" i="18" s="1"/>
  <c r="AF28" i="11"/>
  <c r="AD48" i="11"/>
  <c r="E141" i="3"/>
  <c r="D85" i="18" s="1"/>
  <c r="E101" i="3"/>
  <c r="D58" i="18" s="1"/>
  <c r="E25" i="3"/>
  <c r="D31" i="18" s="1"/>
  <c r="AB66" i="11"/>
  <c r="Z12" i="11"/>
  <c r="G120" i="3"/>
  <c r="F105" i="18" s="1"/>
  <c r="AB59" i="11"/>
  <c r="G90" i="20" s="1"/>
  <c r="F102" i="23" s="1"/>
  <c r="F5" i="3"/>
  <c r="E30" i="18" s="1"/>
  <c r="E105" i="18"/>
  <c r="B106" i="18"/>
  <c r="E106" i="18"/>
  <c r="B42" i="18"/>
  <c r="C42" i="18"/>
  <c r="D106" i="18"/>
  <c r="B74" i="18"/>
  <c r="D105" i="18"/>
  <c r="C106" i="18"/>
  <c r="C4" i="3"/>
  <c r="F21" i="3"/>
  <c r="E70" i="18" s="1"/>
  <c r="E18" i="3"/>
  <c r="D69" i="18" s="1"/>
  <c r="E49" i="3"/>
  <c r="D34" i="18" s="1"/>
  <c r="I36" i="3"/>
  <c r="H33" i="18" s="1"/>
  <c r="F41" i="3"/>
  <c r="E6" i="18" s="1"/>
  <c r="F68" i="3"/>
  <c r="E22" i="18" s="1"/>
  <c r="Z35" i="3"/>
  <c r="I32" i="18"/>
  <c r="Z18" i="3"/>
  <c r="I69" i="18"/>
  <c r="Z52" i="3"/>
  <c r="I73" i="18"/>
  <c r="Z80" i="3"/>
  <c r="I38" i="18"/>
  <c r="Z100" i="3"/>
  <c r="I24" i="18"/>
  <c r="AL23" i="20"/>
  <c r="M71" i="23"/>
  <c r="AL39" i="20"/>
  <c r="M51" i="23"/>
  <c r="AL57" i="20"/>
  <c r="M8" i="23"/>
  <c r="AL68" i="20"/>
  <c r="M22" i="23"/>
  <c r="AL89" i="20"/>
  <c r="M101" i="23"/>
  <c r="AL119" i="20"/>
  <c r="M104" i="23"/>
  <c r="AL141" i="20"/>
  <c r="M85" i="23"/>
  <c r="Z135" i="3"/>
  <c r="I63" i="18"/>
  <c r="AL58" i="20"/>
  <c r="M9" i="23"/>
  <c r="Z134" i="3"/>
  <c r="I75" i="18"/>
  <c r="Z34" i="3"/>
  <c r="I97" i="18"/>
  <c r="Z133" i="3"/>
  <c r="I62" i="18"/>
  <c r="Z17" i="3"/>
  <c r="I92" i="18"/>
  <c r="Z51" i="3"/>
  <c r="I36" i="18"/>
  <c r="Z79" i="3"/>
  <c r="I99" i="18"/>
  <c r="Z99" i="3"/>
  <c r="I40" i="18"/>
  <c r="AL22" i="20"/>
  <c r="M93" i="23"/>
  <c r="AL38" i="20"/>
  <c r="M50" i="23"/>
  <c r="AL56" i="20"/>
  <c r="M56" i="23"/>
  <c r="AL67" i="20"/>
  <c r="M21" i="23"/>
  <c r="AL98" i="20"/>
  <c r="M83" i="23"/>
  <c r="AL125" i="20"/>
  <c r="M14" i="23"/>
  <c r="AL144" i="20"/>
  <c r="M15" i="23"/>
  <c r="Z9" i="3"/>
  <c r="I68" i="18"/>
  <c r="AL90" i="20"/>
  <c r="M102" i="23"/>
  <c r="Z112" i="3"/>
  <c r="I61" i="18"/>
  <c r="Z8" i="3"/>
  <c r="I90" i="18"/>
  <c r="Z111" i="3"/>
  <c r="I60" i="18"/>
  <c r="Z7" i="3"/>
  <c r="I47" i="18"/>
  <c r="Z33" i="3"/>
  <c r="I96" i="18"/>
  <c r="Z110" i="3"/>
  <c r="I25" i="18"/>
  <c r="Z132" i="3"/>
  <c r="I26" i="18"/>
  <c r="Z6" i="3"/>
  <c r="I19" i="18"/>
  <c r="Z31" i="3"/>
  <c r="I94" i="18"/>
  <c r="Z32" i="3"/>
  <c r="I95" i="18"/>
  <c r="Z50" i="3"/>
  <c r="I35" i="18"/>
  <c r="Z78" i="3"/>
  <c r="I82" i="18"/>
  <c r="AL4" i="20"/>
  <c r="M89" i="23"/>
  <c r="AL21" i="20"/>
  <c r="M70" i="23"/>
  <c r="AL37" i="20"/>
  <c r="M49" i="23"/>
  <c r="AL55" i="20"/>
  <c r="M55" i="23"/>
  <c r="AL77" i="20"/>
  <c r="M81" i="23"/>
  <c r="AL103" i="20"/>
  <c r="M41" i="23"/>
  <c r="AL124" i="20"/>
  <c r="M107" i="23"/>
  <c r="AL143" i="20"/>
  <c r="M76" i="23"/>
  <c r="Z19" i="3"/>
  <c r="I48" i="18"/>
  <c r="AL40" i="20"/>
  <c r="M52" i="23"/>
  <c r="Z141" i="3"/>
  <c r="I85" i="18"/>
  <c r="Z66" i="3"/>
  <c r="I98" i="18"/>
  <c r="AL20" i="20"/>
  <c r="M5" i="23"/>
  <c r="AL82" i="20"/>
  <c r="M12" i="23"/>
  <c r="AL102" i="20"/>
  <c r="M59" i="23"/>
  <c r="AL123" i="20"/>
  <c r="M74" i="23"/>
  <c r="AL142" i="20"/>
  <c r="M43" i="23"/>
  <c r="Z53" i="3"/>
  <c r="I20" i="18"/>
  <c r="Z43" i="3"/>
  <c r="I53" i="18"/>
  <c r="Z88" i="3"/>
  <c r="I100" i="18"/>
  <c r="AL54" i="20"/>
  <c r="M54" i="23"/>
  <c r="Z125" i="3"/>
  <c r="I14" i="18"/>
  <c r="Z144" i="3"/>
  <c r="I15" i="18"/>
  <c r="Z16" i="3"/>
  <c r="I91" i="18"/>
  <c r="Z42" i="3"/>
  <c r="I7" i="18"/>
  <c r="Z60" i="3"/>
  <c r="I80" i="18"/>
  <c r="Z71" i="3"/>
  <c r="I11" i="18"/>
  <c r="Z92" i="3"/>
  <c r="I39" i="18"/>
  <c r="AL9" i="20"/>
  <c r="M68" i="23"/>
  <c r="AL19" i="20"/>
  <c r="M48" i="23"/>
  <c r="AL35" i="20"/>
  <c r="M32" i="23"/>
  <c r="AL53" i="20"/>
  <c r="M20" i="23"/>
  <c r="AL81" i="20"/>
  <c r="M23" i="23"/>
  <c r="AL101" i="20"/>
  <c r="M58" i="23"/>
  <c r="AL122" i="20"/>
  <c r="M42" i="23"/>
  <c r="Z101" i="3"/>
  <c r="I58" i="18"/>
  <c r="Z119" i="3"/>
  <c r="I104" i="18"/>
  <c r="Z5" i="3"/>
  <c r="I30" i="18"/>
  <c r="Z49" i="3"/>
  <c r="I34" i="18"/>
  <c r="AL10" i="20"/>
  <c r="M4" i="23"/>
  <c r="AL36" i="20"/>
  <c r="M33" i="23"/>
  <c r="Z124" i="3"/>
  <c r="I107" i="18"/>
  <c r="Z143" i="3"/>
  <c r="I76" i="18"/>
  <c r="Z25" i="3"/>
  <c r="I31" i="18"/>
  <c r="Z41" i="3"/>
  <c r="I6" i="18"/>
  <c r="Z59" i="3"/>
  <c r="I37" i="18"/>
  <c r="Z70" i="3"/>
  <c r="I10" i="18"/>
  <c r="Z91" i="3"/>
  <c r="I103" i="18"/>
  <c r="AL8" i="20"/>
  <c r="M90" i="23"/>
  <c r="AL18" i="20"/>
  <c r="M69" i="23"/>
  <c r="AL34" i="20"/>
  <c r="M97" i="23"/>
  <c r="AL52" i="20"/>
  <c r="M73" i="23"/>
  <c r="AL80" i="20"/>
  <c r="M38" i="23"/>
  <c r="AL100" i="20"/>
  <c r="M24" i="23"/>
  <c r="AL121" i="20"/>
  <c r="M106" i="23"/>
  <c r="Z81" i="3"/>
  <c r="I23" i="18"/>
  <c r="AL132" i="20"/>
  <c r="M26" i="23"/>
  <c r="Z24" i="3"/>
  <c r="I72" i="18"/>
  <c r="Z58" i="3"/>
  <c r="I9" i="18"/>
  <c r="AL17" i="20"/>
  <c r="M92" i="23"/>
  <c r="AL99" i="20"/>
  <c r="M40" i="23"/>
  <c r="Z122" i="3"/>
  <c r="I42" i="18"/>
  <c r="Z150" i="3"/>
  <c r="I109" i="18"/>
  <c r="Z23" i="3"/>
  <c r="I71" i="18"/>
  <c r="Z39" i="3"/>
  <c r="I51" i="18"/>
  <c r="Z57" i="3"/>
  <c r="I8" i="18"/>
  <c r="Z68" i="3"/>
  <c r="I22" i="18"/>
  <c r="Z89" i="3"/>
  <c r="I101" i="18"/>
  <c r="AL6" i="20"/>
  <c r="M19" i="23"/>
  <c r="AL31" i="20"/>
  <c r="M94" i="23"/>
  <c r="AL32" i="20"/>
  <c r="M95" i="23"/>
  <c r="AL50" i="20"/>
  <c r="M35" i="23"/>
  <c r="AL78" i="20"/>
  <c r="M82" i="23"/>
  <c r="AL109" i="20"/>
  <c r="M84" i="23"/>
  <c r="AL131" i="20"/>
  <c r="M108" i="23"/>
  <c r="Z113" i="3"/>
  <c r="I13" i="18"/>
  <c r="AL69" i="20"/>
  <c r="M57" i="23"/>
  <c r="Z142" i="3"/>
  <c r="I43" i="18"/>
  <c r="Z90" i="3"/>
  <c r="I102" i="18"/>
  <c r="AL79" i="20"/>
  <c r="M99" i="23"/>
  <c r="Z121" i="3"/>
  <c r="I106" i="18"/>
  <c r="Z151" i="3"/>
  <c r="I64" i="18"/>
  <c r="Z22" i="3"/>
  <c r="I93" i="18"/>
  <c r="Z38" i="3"/>
  <c r="I50" i="18"/>
  <c r="Z56" i="3"/>
  <c r="I56" i="18"/>
  <c r="Z67" i="3"/>
  <c r="I21" i="18"/>
  <c r="Z98" i="3"/>
  <c r="I83" i="18"/>
  <c r="AL5" i="20"/>
  <c r="M30" i="23"/>
  <c r="AL43" i="20"/>
  <c r="M53" i="23"/>
  <c r="AL49" i="20"/>
  <c r="M34" i="23"/>
  <c r="AL66" i="20"/>
  <c r="M98" i="23"/>
  <c r="AL88" i="20"/>
  <c r="M100" i="23"/>
  <c r="AL113" i="20"/>
  <c r="M13" i="23"/>
  <c r="AL135" i="20"/>
  <c r="M63" i="23"/>
  <c r="AL110" i="20"/>
  <c r="M25" i="23"/>
  <c r="Z123" i="3"/>
  <c r="I74" i="18"/>
  <c r="Z69" i="3"/>
  <c r="I57" i="18"/>
  <c r="AL33" i="20"/>
  <c r="M96" i="23"/>
  <c r="AL120" i="20"/>
  <c r="M105" i="23"/>
  <c r="Z120" i="3"/>
  <c r="I105" i="18"/>
  <c r="Z4" i="3"/>
  <c r="I89" i="18"/>
  <c r="Z21" i="3"/>
  <c r="I70" i="18"/>
  <c r="Z37" i="3"/>
  <c r="I49" i="18"/>
  <c r="Z55" i="3"/>
  <c r="I55" i="18"/>
  <c r="Z77" i="3"/>
  <c r="I81" i="18"/>
  <c r="Z103" i="3"/>
  <c r="I41" i="18"/>
  <c r="AL16" i="20"/>
  <c r="M91" i="23"/>
  <c r="AL42" i="20"/>
  <c r="M7" i="23"/>
  <c r="AL60" i="20"/>
  <c r="M80" i="23"/>
  <c r="AL71" i="20"/>
  <c r="M11" i="23"/>
  <c r="AL92" i="20"/>
  <c r="M39" i="23"/>
  <c r="AL112" i="20"/>
  <c r="M61" i="23"/>
  <c r="AL134" i="20"/>
  <c r="M75" i="23"/>
  <c r="AL24" i="20"/>
  <c r="M72" i="23"/>
  <c r="Z40" i="3"/>
  <c r="I52" i="18"/>
  <c r="AL7" i="20"/>
  <c r="M47" i="23"/>
  <c r="AL51" i="20"/>
  <c r="M36" i="23"/>
  <c r="Z109" i="3"/>
  <c r="I84" i="18"/>
  <c r="Z131" i="3"/>
  <c r="I108" i="18"/>
  <c r="Z10" i="3"/>
  <c r="I4" i="18"/>
  <c r="Z20" i="3"/>
  <c r="I5" i="18"/>
  <c r="Z36" i="3"/>
  <c r="I33" i="18"/>
  <c r="Z54" i="3"/>
  <c r="I54" i="18"/>
  <c r="Z82" i="3"/>
  <c r="I12" i="18"/>
  <c r="Z102" i="3"/>
  <c r="I59" i="18"/>
  <c r="AL25" i="20"/>
  <c r="M31" i="23"/>
  <c r="AL41" i="20"/>
  <c r="M6" i="23"/>
  <c r="AL59" i="20"/>
  <c r="M37" i="23"/>
  <c r="AL70" i="20"/>
  <c r="M10" i="23"/>
  <c r="AL91" i="20"/>
  <c r="M103" i="23"/>
  <c r="AL111" i="20"/>
  <c r="M60" i="23"/>
  <c r="AL133" i="20"/>
  <c r="M62" i="23"/>
  <c r="B85" i="18"/>
  <c r="H108" i="18"/>
  <c r="B104" i="18"/>
  <c r="F62" i="18"/>
  <c r="G75" i="18"/>
  <c r="AL150" i="20"/>
  <c r="M109" i="23"/>
  <c r="AL151" i="20"/>
  <c r="M64" i="23"/>
  <c r="F49" i="3"/>
  <c r="E34" i="18" s="1"/>
  <c r="E16" i="3"/>
  <c r="D91" i="18" s="1"/>
  <c r="E6" i="3"/>
  <c r="D19" i="18" s="1"/>
  <c r="I67" i="3"/>
  <c r="H21" i="18" s="1"/>
  <c r="AD28" i="11"/>
  <c r="AH28" i="11"/>
  <c r="E67" i="3"/>
  <c r="D21" i="18" s="1"/>
  <c r="F81" i="3"/>
  <c r="E23" i="18" s="1"/>
  <c r="AG28" i="11"/>
  <c r="AC28" i="11"/>
  <c r="AB28" i="11"/>
  <c r="AE28" i="11"/>
  <c r="AA28" i="11"/>
  <c r="X28" i="11"/>
  <c r="I32" i="3"/>
  <c r="H95" i="18" s="1"/>
  <c r="Z28" i="11"/>
  <c r="Y28" i="11"/>
  <c r="AH75" i="11"/>
  <c r="F6" i="3"/>
  <c r="E19" i="18" s="1"/>
  <c r="E60" i="3"/>
  <c r="D80" i="18" s="1"/>
  <c r="Y51" i="11"/>
  <c r="AD51" i="11"/>
  <c r="I77" i="20" s="1"/>
  <c r="H81" i="23" s="1"/>
  <c r="AE51" i="11"/>
  <c r="X11" i="11"/>
  <c r="AB11" i="11"/>
  <c r="AE11" i="11"/>
  <c r="Y75" i="11"/>
  <c r="AC11" i="11"/>
  <c r="AG75" i="11"/>
  <c r="AF75" i="11"/>
  <c r="AC29" i="11"/>
  <c r="H70" i="3"/>
  <c r="G10" i="18" s="1"/>
  <c r="AH29" i="11"/>
  <c r="M78" i="20" s="1"/>
  <c r="L82" i="23" s="1"/>
  <c r="AF34" i="11"/>
  <c r="AB29" i="11"/>
  <c r="Y34" i="11"/>
  <c r="AE29" i="11"/>
  <c r="AA34" i="11"/>
  <c r="AG29" i="11"/>
  <c r="AC34" i="11"/>
  <c r="AF29" i="11"/>
  <c r="K40" i="20" s="1"/>
  <c r="J52" i="23" s="1"/>
  <c r="AD34" i="11"/>
  <c r="F37" i="3"/>
  <c r="E49" i="18" s="1"/>
  <c r="AE34" i="11"/>
  <c r="AG34" i="11"/>
  <c r="Z34" i="11"/>
  <c r="AE59" i="11"/>
  <c r="E66" i="3"/>
  <c r="D98" i="18" s="1"/>
  <c r="X59" i="11"/>
  <c r="F67" i="3"/>
  <c r="E21" i="18" s="1"/>
  <c r="Z59" i="11"/>
  <c r="Y59" i="11"/>
  <c r="AG59" i="11"/>
  <c r="AA59" i="11"/>
  <c r="H119" i="3"/>
  <c r="G104" i="18" s="1"/>
  <c r="AD59" i="11"/>
  <c r="AH59" i="11"/>
  <c r="E37" i="3"/>
  <c r="D49" i="18" s="1"/>
  <c r="H6" i="3"/>
  <c r="G19" i="18" s="1"/>
  <c r="Z81" i="11"/>
  <c r="AA81" i="11"/>
  <c r="G5" i="3"/>
  <c r="F30" i="18" s="1"/>
  <c r="E119" i="3"/>
  <c r="D104" i="18" s="1"/>
  <c r="E10" i="3"/>
  <c r="D4" i="18" s="1"/>
  <c r="Z27" i="11"/>
  <c r="H25" i="3"/>
  <c r="G31" i="18" s="1"/>
  <c r="Z51" i="11"/>
  <c r="H16" i="3"/>
  <c r="G91" i="18" s="1"/>
  <c r="AF51" i="11"/>
  <c r="K77" i="20" s="1"/>
  <c r="J81" i="23" s="1"/>
  <c r="Y81" i="11"/>
  <c r="AB51" i="11"/>
  <c r="G77" i="20" s="1"/>
  <c r="F81" i="23" s="1"/>
  <c r="F77" i="3"/>
  <c r="E81" i="18" s="1"/>
  <c r="AE81" i="11"/>
  <c r="AG51" i="11"/>
  <c r="AF81" i="11"/>
  <c r="K132" i="20" s="1"/>
  <c r="J26" i="23" s="1"/>
  <c r="AA51" i="11"/>
  <c r="H32" i="3"/>
  <c r="G95" i="18" s="1"/>
  <c r="H51" i="3"/>
  <c r="G36" i="18" s="1"/>
  <c r="F4" i="3"/>
  <c r="D123" i="3"/>
  <c r="F103" i="3"/>
  <c r="E41" i="18" s="1"/>
  <c r="Z29" i="11"/>
  <c r="AA29" i="11"/>
  <c r="AF59" i="11"/>
  <c r="AA83" i="11"/>
  <c r="E17" i="3"/>
  <c r="D92" i="18" s="1"/>
  <c r="F42" i="3"/>
  <c r="E7" i="18" s="1"/>
  <c r="X83" i="11"/>
  <c r="AH83" i="11"/>
  <c r="AE83" i="11"/>
  <c r="AG83" i="11"/>
  <c r="L134" i="20" s="1"/>
  <c r="K75" i="23" s="1"/>
  <c r="F53" i="3"/>
  <c r="E20" i="18" s="1"/>
  <c r="F79" i="3"/>
  <c r="E99" i="18" s="1"/>
  <c r="AD56" i="11"/>
  <c r="Y67" i="11"/>
  <c r="AC67" i="11"/>
  <c r="G135" i="3"/>
  <c r="AG11" i="11"/>
  <c r="AG81" i="11"/>
  <c r="AB75" i="11"/>
  <c r="G134" i="20" s="1"/>
  <c r="F75" i="23" s="1"/>
  <c r="AE56" i="11"/>
  <c r="G4" i="3"/>
  <c r="F89" i="18" s="1"/>
  <c r="H132" i="3"/>
  <c r="AH11" i="11"/>
  <c r="AH81" i="11"/>
  <c r="X75" i="11"/>
  <c r="AE67" i="11"/>
  <c r="D50" i="3"/>
  <c r="C35" i="18" s="1"/>
  <c r="Z11" i="11"/>
  <c r="AD83" i="11"/>
  <c r="I134" i="20" s="1"/>
  <c r="H75" i="23" s="1"/>
  <c r="Z75" i="11"/>
  <c r="AF35" i="11"/>
  <c r="AC35" i="11"/>
  <c r="AG67" i="11"/>
  <c r="AG27" i="11"/>
  <c r="I150" i="3"/>
  <c r="H109" i="18" s="1"/>
  <c r="AD66" i="11"/>
  <c r="X67" i="11"/>
  <c r="E4" i="3"/>
  <c r="D89" i="18" s="1"/>
  <c r="AE49" i="11"/>
  <c r="Z67" i="11"/>
  <c r="C36" i="3"/>
  <c r="B33" i="18" s="1"/>
  <c r="H40" i="3"/>
  <c r="G52" i="18" s="1"/>
  <c r="Z83" i="11"/>
  <c r="AA11" i="11"/>
  <c r="AD67" i="11"/>
  <c r="AH34" i="11"/>
  <c r="X29" i="11"/>
  <c r="C79" i="3"/>
  <c r="B99" i="18" s="1"/>
  <c r="AD11" i="11"/>
  <c r="AB81" i="11"/>
  <c r="AC59" i="11"/>
  <c r="Y83" i="11"/>
  <c r="AF67" i="11"/>
  <c r="X51" i="11"/>
  <c r="AC51" i="11"/>
  <c r="AA75" i="11"/>
  <c r="F34" i="3"/>
  <c r="E97" i="18" s="1"/>
  <c r="AH66" i="11"/>
  <c r="G101" i="3"/>
  <c r="F58" i="18" s="1"/>
  <c r="AB67" i="11"/>
  <c r="AH67" i="11"/>
  <c r="X81" i="11"/>
  <c r="AC81" i="11"/>
  <c r="AF83" i="11"/>
  <c r="AC75" i="11"/>
  <c r="E77" i="3"/>
  <c r="D81" i="18" s="1"/>
  <c r="E103" i="3"/>
  <c r="D41" i="18" s="1"/>
  <c r="X34" i="11"/>
  <c r="AD29" i="11"/>
  <c r="Y66" i="11"/>
  <c r="H50" i="3"/>
  <c r="G35" i="18" s="1"/>
  <c r="Y11" i="11"/>
  <c r="Y86" i="11"/>
  <c r="Z35" i="11"/>
  <c r="AC83" i="11"/>
  <c r="AE75" i="11"/>
  <c r="E109" i="3"/>
  <c r="D84" i="18" s="1"/>
  <c r="AA66" i="11"/>
  <c r="Y74" i="11"/>
  <c r="F101" i="3"/>
  <c r="E58" i="18" s="1"/>
  <c r="AF66" i="11"/>
  <c r="AG37" i="11"/>
  <c r="AC66" i="11"/>
  <c r="X66" i="11"/>
  <c r="G134" i="3"/>
  <c r="AE66" i="11"/>
  <c r="G37" i="3"/>
  <c r="F49" i="18" s="1"/>
  <c r="G57" i="3"/>
  <c r="F8" i="18" s="1"/>
  <c r="AG66" i="11"/>
  <c r="L102" i="20" s="1"/>
  <c r="K59" i="23" s="1"/>
  <c r="E79" i="3"/>
  <c r="D99" i="18" s="1"/>
  <c r="AB76" i="11"/>
  <c r="I151" i="3"/>
  <c r="H64" i="18" s="1"/>
  <c r="Z66" i="11"/>
  <c r="AE74" i="11"/>
  <c r="C22" i="3"/>
  <c r="B93" i="18" s="1"/>
  <c r="C20" i="3"/>
  <c r="B5" i="18" s="1"/>
  <c r="AB40" i="11"/>
  <c r="AC74" i="11"/>
  <c r="AB35" i="11"/>
  <c r="Y76" i="11"/>
  <c r="H60" i="3"/>
  <c r="G80" i="18" s="1"/>
  <c r="I20" i="3"/>
  <c r="H5" i="18" s="1"/>
  <c r="Y35" i="11"/>
  <c r="F99" i="3"/>
  <c r="E40" i="18" s="1"/>
  <c r="F57" i="3"/>
  <c r="E8" i="18" s="1"/>
  <c r="AA37" i="11"/>
  <c r="D58" i="3"/>
  <c r="C9" i="18" s="1"/>
  <c r="AH35" i="11"/>
  <c r="I69" i="3"/>
  <c r="H57" i="18" s="1"/>
  <c r="AD35" i="11"/>
  <c r="AE35" i="11"/>
  <c r="G17" i="3"/>
  <c r="F92" i="18" s="1"/>
  <c r="F144" i="3"/>
  <c r="E15" i="18" s="1"/>
  <c r="AH74" i="11"/>
  <c r="I123" i="3"/>
  <c r="C31" i="3"/>
  <c r="AE37" i="11"/>
  <c r="X35" i="11"/>
  <c r="AG35" i="11"/>
  <c r="AB27" i="11"/>
  <c r="F109" i="3"/>
  <c r="E84" i="18" s="1"/>
  <c r="E57" i="3"/>
  <c r="D8" i="18" s="1"/>
  <c r="AC37" i="11"/>
  <c r="X33" i="11"/>
  <c r="Y37" i="11"/>
  <c r="Z37" i="11"/>
  <c r="AD37" i="11"/>
  <c r="AG33" i="11"/>
  <c r="G49" i="3"/>
  <c r="F34" i="18" s="1"/>
  <c r="AF37" i="11"/>
  <c r="D119" i="3"/>
  <c r="AH37" i="11"/>
  <c r="H88" i="3"/>
  <c r="G100" i="18" s="1"/>
  <c r="X37" i="11"/>
  <c r="C32" i="20" s="1"/>
  <c r="B95" i="23" s="1"/>
  <c r="E23" i="3"/>
  <c r="D71" i="18" s="1"/>
  <c r="F23" i="3"/>
  <c r="E71" i="18" s="1"/>
  <c r="I41" i="3"/>
  <c r="H6" i="18" s="1"/>
  <c r="X86" i="11"/>
  <c r="C142" i="20" s="1"/>
  <c r="B43" i="23" s="1"/>
  <c r="H4" i="3"/>
  <c r="G89" i="18" s="1"/>
  <c r="D57" i="3"/>
  <c r="C8" i="18" s="1"/>
  <c r="H49" i="3"/>
  <c r="G34" i="18" s="1"/>
  <c r="G151" i="3"/>
  <c r="F64" i="18" s="1"/>
  <c r="H151" i="3"/>
  <c r="G64" i="18" s="1"/>
  <c r="H143" i="3"/>
  <c r="G76" i="18" s="1"/>
  <c r="X49" i="11"/>
  <c r="AF49" i="11"/>
  <c r="AH76" i="11"/>
  <c r="AF56" i="11"/>
  <c r="C144" i="3"/>
  <c r="B15" i="18" s="1"/>
  <c r="AC49" i="11"/>
  <c r="AG49" i="11"/>
  <c r="AC86" i="11"/>
  <c r="G71" i="3"/>
  <c r="F11" i="18" s="1"/>
  <c r="C33" i="3"/>
  <c r="B96" i="18" s="1"/>
  <c r="AG56" i="11"/>
  <c r="Y49" i="11"/>
  <c r="AH49" i="11"/>
  <c r="AD86" i="11"/>
  <c r="I142" i="20" s="1"/>
  <c r="H43" i="23" s="1"/>
  <c r="AA86" i="11"/>
  <c r="F142" i="20" s="1"/>
  <c r="E43" i="23" s="1"/>
  <c r="AH56" i="11"/>
  <c r="Z49" i="11"/>
  <c r="AG86" i="11"/>
  <c r="G89" i="3"/>
  <c r="F101" i="18" s="1"/>
  <c r="Y56" i="11"/>
  <c r="AA49" i="11"/>
  <c r="D24" i="3"/>
  <c r="C72" i="18" s="1"/>
  <c r="Z56" i="11"/>
  <c r="AB49" i="11"/>
  <c r="AB56" i="11"/>
  <c r="I19" i="3"/>
  <c r="H48" i="18" s="1"/>
  <c r="AC40" i="11"/>
  <c r="H120" i="3"/>
  <c r="G121" i="3"/>
  <c r="G81" i="3"/>
  <c r="F23" i="18" s="1"/>
  <c r="AD40" i="11"/>
  <c r="I125" i="3"/>
  <c r="AE40" i="11"/>
  <c r="AF40" i="11"/>
  <c r="H56" i="3"/>
  <c r="G56" i="18" s="1"/>
  <c r="D91" i="3"/>
  <c r="C103" i="18" s="1"/>
  <c r="Y40" i="11"/>
  <c r="AG40" i="11"/>
  <c r="G36" i="3"/>
  <c r="F33" i="18" s="1"/>
  <c r="I88" i="3"/>
  <c r="AA56" i="11"/>
  <c r="AD32" i="11"/>
  <c r="G150" i="3"/>
  <c r="F109" i="18" s="1"/>
  <c r="C133" i="3"/>
  <c r="G31" i="3"/>
  <c r="F94" i="18" s="1"/>
  <c r="Z40" i="11"/>
  <c r="AH40" i="11"/>
  <c r="C89" i="3"/>
  <c r="B101" i="18" s="1"/>
  <c r="AA40" i="11"/>
  <c r="I133" i="3"/>
  <c r="C92" i="3"/>
  <c r="B39" i="18" s="1"/>
  <c r="D150" i="3"/>
  <c r="C109" i="18" s="1"/>
  <c r="AE86" i="11"/>
  <c r="J142" i="20" s="1"/>
  <c r="I43" i="23" s="1"/>
  <c r="I112" i="3"/>
  <c r="H61" i="18" s="1"/>
  <c r="Y33" i="11"/>
  <c r="AH33" i="11"/>
  <c r="AB74" i="11"/>
  <c r="AG85" i="11"/>
  <c r="F119" i="3"/>
  <c r="E104" i="18" s="1"/>
  <c r="I59" i="3"/>
  <c r="H37" i="18" s="1"/>
  <c r="E78" i="3"/>
  <c r="D82" i="18" s="1"/>
  <c r="Y70" i="11"/>
  <c r="AB14" i="11"/>
  <c r="AF86" i="11"/>
  <c r="D141" i="3"/>
  <c r="C85" i="18" s="1"/>
  <c r="I142" i="3"/>
  <c r="H43" i="18" s="1"/>
  <c r="Z33" i="11"/>
  <c r="G19" i="3"/>
  <c r="F48" i="18" s="1"/>
  <c r="AG74" i="11"/>
  <c r="AG12" i="11"/>
  <c r="F20" i="3"/>
  <c r="E5" i="18" s="1"/>
  <c r="G53" i="3"/>
  <c r="F20" i="18" s="1"/>
  <c r="H58" i="3"/>
  <c r="G9" i="18" s="1"/>
  <c r="Y14" i="11"/>
  <c r="H24" i="3"/>
  <c r="G72" i="18" s="1"/>
  <c r="AC33" i="11"/>
  <c r="AF12" i="11"/>
  <c r="Z62" i="11"/>
  <c r="D67" i="3"/>
  <c r="C21" i="18" s="1"/>
  <c r="AA32" i="11"/>
  <c r="I100" i="3"/>
  <c r="H24" i="18" s="1"/>
  <c r="AA33" i="11"/>
  <c r="AE12" i="11"/>
  <c r="I9" i="3"/>
  <c r="H68" i="18" s="1"/>
  <c r="E59" i="3"/>
  <c r="D37" i="18" s="1"/>
  <c r="E99" i="3"/>
  <c r="D40" i="18" s="1"/>
  <c r="G52" i="3"/>
  <c r="F73" i="18" s="1"/>
  <c r="F88" i="3"/>
  <c r="E100" i="18" s="1"/>
  <c r="X70" i="11"/>
  <c r="D133" i="3"/>
  <c r="AH21" i="11"/>
  <c r="AA62" i="11"/>
  <c r="AD33" i="11"/>
  <c r="AG70" i="11"/>
  <c r="C38" i="3"/>
  <c r="B50" i="18" s="1"/>
  <c r="AE33" i="11"/>
  <c r="AE48" i="11"/>
  <c r="AB33" i="11"/>
  <c r="AF48" i="11"/>
  <c r="D98" i="3"/>
  <c r="C83" i="18" s="1"/>
  <c r="AB70" i="11"/>
  <c r="AF76" i="11"/>
  <c r="AC15" i="11"/>
  <c r="AF32" i="11"/>
  <c r="Y12" i="11"/>
  <c r="G124" i="3"/>
  <c r="AC70" i="11"/>
  <c r="C151" i="3"/>
  <c r="B64" i="18" s="1"/>
  <c r="AC76" i="11"/>
  <c r="AG32" i="11"/>
  <c r="I110" i="3"/>
  <c r="H25" i="18" s="1"/>
  <c r="AA12" i="11"/>
  <c r="X48" i="11"/>
  <c r="X52" i="11"/>
  <c r="F133" i="3"/>
  <c r="H18" i="3"/>
  <c r="G69" i="18" s="1"/>
  <c r="D68" i="3"/>
  <c r="C22" i="18" s="1"/>
  <c r="AD70" i="11"/>
  <c r="Z6" i="11"/>
  <c r="AA8" i="11"/>
  <c r="AD80" i="11"/>
  <c r="I111" i="3"/>
  <c r="H60" i="18" s="1"/>
  <c r="AD12" i="11"/>
  <c r="AC48" i="11"/>
  <c r="H82" i="3"/>
  <c r="G12" i="18" s="1"/>
  <c r="AG52" i="11"/>
  <c r="L78" i="20" s="1"/>
  <c r="K82" i="23" s="1"/>
  <c r="G110" i="3"/>
  <c r="F25" i="18" s="1"/>
  <c r="F39" i="3"/>
  <c r="E51" i="18" s="1"/>
  <c r="AF70" i="11"/>
  <c r="C91" i="3"/>
  <c r="B103" i="18" s="1"/>
  <c r="H57" i="3"/>
  <c r="G8" i="18" s="1"/>
  <c r="AA6" i="11"/>
  <c r="X12" i="11"/>
  <c r="AA52" i="11"/>
  <c r="F78" i="20" s="1"/>
  <c r="E82" i="23" s="1"/>
  <c r="AA70" i="11"/>
  <c r="AB6" i="11"/>
  <c r="AC52" i="11"/>
  <c r="H78" i="20" s="1"/>
  <c r="G82" i="23" s="1"/>
  <c r="F24" i="3"/>
  <c r="E72" i="18" s="1"/>
  <c r="AH70" i="11"/>
  <c r="D22" i="3"/>
  <c r="C93" i="18" s="1"/>
  <c r="H68" i="3"/>
  <c r="G22" i="18" s="1"/>
  <c r="C131" i="3"/>
  <c r="Z76" i="11"/>
  <c r="AD63" i="11"/>
  <c r="I4" i="3"/>
  <c r="AC32" i="11"/>
  <c r="H43" i="20" s="1"/>
  <c r="G53" i="23" s="1"/>
  <c r="Y85" i="11"/>
  <c r="AB12" i="11"/>
  <c r="G22" i="3"/>
  <c r="F93" i="18" s="1"/>
  <c r="I22" i="3"/>
  <c r="H93" i="18" s="1"/>
  <c r="I134" i="3"/>
  <c r="D52" i="3"/>
  <c r="C73" i="18" s="1"/>
  <c r="C6" i="3"/>
  <c r="B19" i="18" s="1"/>
  <c r="X46" i="11"/>
  <c r="X8" i="11"/>
  <c r="AG8" i="11"/>
  <c r="AA21" i="11"/>
  <c r="F32" i="20" s="1"/>
  <c r="E95" i="23" s="1"/>
  <c r="C16" i="3"/>
  <c r="B91" i="18" s="1"/>
  <c r="I50" i="3"/>
  <c r="H35" i="18" s="1"/>
  <c r="X27" i="11"/>
  <c r="AH27" i="11"/>
  <c r="I103" i="3"/>
  <c r="H41" i="18" s="1"/>
  <c r="G18" i="3"/>
  <c r="F69" i="18" s="1"/>
  <c r="H110" i="3"/>
  <c r="G25" i="18" s="1"/>
  <c r="X56" i="11"/>
  <c r="F113" i="3"/>
  <c r="E13" i="18" s="1"/>
  <c r="E58" i="3"/>
  <c r="D9" i="18" s="1"/>
  <c r="AB8" i="11"/>
  <c r="G9" i="20" s="1"/>
  <c r="F68" i="23" s="1"/>
  <c r="H66" i="3"/>
  <c r="G98" i="18" s="1"/>
  <c r="AA14" i="11"/>
  <c r="Y8" i="11"/>
  <c r="AH8" i="11"/>
  <c r="I102" i="3"/>
  <c r="H59" i="18" s="1"/>
  <c r="C53" i="3"/>
  <c r="B20" i="18" s="1"/>
  <c r="AG21" i="11"/>
  <c r="AB63" i="11"/>
  <c r="D16" i="3"/>
  <c r="C91" i="18" s="1"/>
  <c r="AA85" i="11"/>
  <c r="D4" i="3"/>
  <c r="C89" i="18" s="1"/>
  <c r="AE27" i="11"/>
  <c r="AC27" i="11"/>
  <c r="H141" i="3"/>
  <c r="G85" i="18" s="1"/>
  <c r="E7" i="3"/>
  <c r="D47" i="18" s="1"/>
  <c r="E41" i="3"/>
  <c r="D6" i="18" s="1"/>
  <c r="I17" i="3"/>
  <c r="H92" i="18" s="1"/>
  <c r="G8" i="3"/>
  <c r="F90" i="18" s="1"/>
  <c r="AC8" i="11"/>
  <c r="I58" i="3"/>
  <c r="H9" i="18" s="1"/>
  <c r="G10" i="3"/>
  <c r="F4" i="18" s="1"/>
  <c r="AF85" i="11"/>
  <c r="Y27" i="11"/>
  <c r="F43" i="3"/>
  <c r="E53" i="18" s="1"/>
  <c r="F102" i="3"/>
  <c r="E59" i="18" s="1"/>
  <c r="F56" i="3"/>
  <c r="E56" i="18" s="1"/>
  <c r="F151" i="3"/>
  <c r="E64" i="18" s="1"/>
  <c r="H37" i="3"/>
  <c r="G49" i="18" s="1"/>
  <c r="I43" i="3"/>
  <c r="H53" i="18" s="1"/>
  <c r="H150" i="3"/>
  <c r="G109" i="18" s="1"/>
  <c r="G68" i="3"/>
  <c r="F22" i="18" s="1"/>
  <c r="AC6" i="11"/>
  <c r="AD8" i="11"/>
  <c r="I9" i="20" s="1"/>
  <c r="H68" i="23" s="1"/>
  <c r="AA76" i="11"/>
  <c r="D8" i="3"/>
  <c r="C90" i="18" s="1"/>
  <c r="D37" i="3"/>
  <c r="C49" i="18" s="1"/>
  <c r="AC71" i="11"/>
  <c r="Z86" i="11"/>
  <c r="E142" i="20" s="1"/>
  <c r="D43" i="23" s="1"/>
  <c r="AH86" i="11"/>
  <c r="AA74" i="11"/>
  <c r="AC23" i="11"/>
  <c r="AH85" i="11"/>
  <c r="AA27" i="11"/>
  <c r="F111" i="3"/>
  <c r="E60" i="18" s="1"/>
  <c r="E39" i="3"/>
  <c r="D51" i="18" s="1"/>
  <c r="E90" i="3"/>
  <c r="D102" i="18" s="1"/>
  <c r="C9" i="3"/>
  <c r="B68" i="18" s="1"/>
  <c r="F143" i="3"/>
  <c r="E76" i="18" s="1"/>
  <c r="F18" i="3"/>
  <c r="E69" i="18" s="1"/>
  <c r="Z71" i="11"/>
  <c r="D143" i="3"/>
  <c r="C76" i="18" s="1"/>
  <c r="G92" i="3"/>
  <c r="F39" i="18" s="1"/>
  <c r="AE6" i="11"/>
  <c r="AE8" i="11"/>
  <c r="J9" i="20" s="1"/>
  <c r="I68" i="23" s="1"/>
  <c r="AD76" i="11"/>
  <c r="D110" i="3"/>
  <c r="C25" i="18" s="1"/>
  <c r="Z21" i="11"/>
  <c r="AD71" i="11"/>
  <c r="I18" i="3"/>
  <c r="H69" i="18" s="1"/>
  <c r="D23" i="3"/>
  <c r="C71" i="18" s="1"/>
  <c r="X72" i="11"/>
  <c r="X32" i="11"/>
  <c r="C43" i="20" s="1"/>
  <c r="B53" i="23" s="1"/>
  <c r="I56" i="3"/>
  <c r="H56" i="18" s="1"/>
  <c r="X74" i="11"/>
  <c r="AD74" i="11"/>
  <c r="G23" i="3"/>
  <c r="F71" i="18" s="1"/>
  <c r="AD27" i="11"/>
  <c r="E131" i="3"/>
  <c r="G39" i="3"/>
  <c r="F51" i="18" s="1"/>
  <c r="F91" i="3"/>
  <c r="E103" i="18" s="1"/>
  <c r="C43" i="3"/>
  <c r="B53" i="18" s="1"/>
  <c r="I70" i="3"/>
  <c r="H10" i="18" s="1"/>
  <c r="F100" i="3"/>
  <c r="E24" i="18" s="1"/>
  <c r="C37" i="3"/>
  <c r="B49" i="18" s="1"/>
  <c r="AA71" i="11"/>
  <c r="H142" i="3"/>
  <c r="G43" i="18" s="1"/>
  <c r="D33" i="3"/>
  <c r="C96" i="18" s="1"/>
  <c r="H59" i="3"/>
  <c r="G37" i="18" s="1"/>
  <c r="H7" i="3"/>
  <c r="G47" i="18" s="1"/>
  <c r="H92" i="3"/>
  <c r="G39" i="18" s="1"/>
  <c r="Z8" i="11"/>
  <c r="E9" i="20" s="1"/>
  <c r="D68" i="23" s="1"/>
  <c r="AG76" i="11"/>
  <c r="Y21" i="11"/>
  <c r="AF71" i="11"/>
  <c r="C71" i="3"/>
  <c r="B11" i="18" s="1"/>
  <c r="I141" i="3"/>
  <c r="H85" i="18" s="1"/>
  <c r="I121" i="3"/>
  <c r="H106" i="18" s="1"/>
  <c r="G144" i="3"/>
  <c r="F15" i="18" s="1"/>
  <c r="D88" i="3"/>
  <c r="C100" i="18" s="1"/>
  <c r="Y32" i="11"/>
  <c r="Z74" i="11"/>
  <c r="AH12" i="11"/>
  <c r="AC12" i="11"/>
  <c r="I120" i="3"/>
  <c r="I113" i="3"/>
  <c r="H13" i="18" s="1"/>
  <c r="C50" i="3"/>
  <c r="B35" i="18" s="1"/>
  <c r="I101" i="3"/>
  <c r="H58" i="18" s="1"/>
  <c r="I40" i="3"/>
  <c r="H52" i="18" s="1"/>
  <c r="E24" i="3"/>
  <c r="D72" i="18" s="1"/>
  <c r="H121" i="3"/>
  <c r="H79" i="3"/>
  <c r="G99" i="18" s="1"/>
  <c r="D103" i="3"/>
  <c r="C41" i="18" s="1"/>
  <c r="D109" i="3"/>
  <c r="C84" i="18" s="1"/>
  <c r="E150" i="3"/>
  <c r="D109" i="18" s="1"/>
  <c r="E22" i="3"/>
  <c r="D93" i="18" s="1"/>
  <c r="H71" i="3"/>
  <c r="G11" i="18" s="1"/>
  <c r="D112" i="3"/>
  <c r="C61" i="18" s="1"/>
  <c r="D81" i="3"/>
  <c r="C23" i="18" s="1"/>
  <c r="AD23" i="11"/>
  <c r="AB23" i="11"/>
  <c r="G34" i="20" s="1"/>
  <c r="F97" i="23" s="1"/>
  <c r="AA23" i="11"/>
  <c r="F34" i="20" s="1"/>
  <c r="E97" i="23" s="1"/>
  <c r="AH23" i="11"/>
  <c r="Z23" i="11"/>
  <c r="AG23" i="11"/>
  <c r="Y23" i="11"/>
  <c r="H80" i="3"/>
  <c r="G38" i="18" s="1"/>
  <c r="H41" i="3"/>
  <c r="G6" i="18" s="1"/>
  <c r="H122" i="3"/>
  <c r="C125" i="3"/>
  <c r="C143" i="3"/>
  <c r="B76" i="18" s="1"/>
  <c r="H101" i="3"/>
  <c r="G58" i="18" s="1"/>
  <c r="H98" i="3"/>
  <c r="G83" i="18" s="1"/>
  <c r="H36" i="3"/>
  <c r="G33" i="18" s="1"/>
  <c r="Z46" i="11"/>
  <c r="AC46" i="11"/>
  <c r="C109" i="3"/>
  <c r="B84" i="18" s="1"/>
  <c r="C78" i="3"/>
  <c r="B82" i="18" s="1"/>
  <c r="AC14" i="11"/>
  <c r="AE63" i="11"/>
  <c r="X31" i="11"/>
  <c r="C42" i="20" s="1"/>
  <c r="B7" i="23" s="1"/>
  <c r="AD36" i="11"/>
  <c r="AF36" i="11"/>
  <c r="Z36" i="11"/>
  <c r="AG36" i="11"/>
  <c r="AB36" i="11"/>
  <c r="AE36" i="11"/>
  <c r="AA36" i="11"/>
  <c r="D34" i="3"/>
  <c r="C97" i="18" s="1"/>
  <c r="D142" i="3"/>
  <c r="C43" i="18" s="1"/>
  <c r="AF23" i="11"/>
  <c r="K34" i="20" s="1"/>
  <c r="J97" i="23" s="1"/>
  <c r="C103" i="3"/>
  <c r="B41" i="18" s="1"/>
  <c r="C56" i="3"/>
  <c r="B56" i="18" s="1"/>
  <c r="I10" i="3"/>
  <c r="H4" i="18" s="1"/>
  <c r="F19" i="3"/>
  <c r="E48" i="18" s="1"/>
  <c r="F125" i="3"/>
  <c r="E34" i="3"/>
  <c r="D97" i="18" s="1"/>
  <c r="E142" i="3"/>
  <c r="D43" i="18" s="1"/>
  <c r="E68" i="3"/>
  <c r="D22" i="18" s="1"/>
  <c r="E112" i="3"/>
  <c r="D61" i="18" s="1"/>
  <c r="H131" i="3"/>
  <c r="H90" i="3"/>
  <c r="G102" i="18" s="1"/>
  <c r="G67" i="3"/>
  <c r="F21" i="18" s="1"/>
  <c r="H123" i="3"/>
  <c r="I99" i="3"/>
  <c r="H40" i="18" s="1"/>
  <c r="AG72" i="11"/>
  <c r="Y72" i="11"/>
  <c r="AE72" i="11"/>
  <c r="AD72" i="11"/>
  <c r="AC72" i="11"/>
  <c r="AB72" i="11"/>
  <c r="F135" i="3"/>
  <c r="F33" i="3"/>
  <c r="E96" i="18" s="1"/>
  <c r="AC39" i="11"/>
  <c r="AB39" i="11"/>
  <c r="AA39" i="11"/>
  <c r="AH39" i="11"/>
  <c r="Z39" i="11"/>
  <c r="AG39" i="11"/>
  <c r="Y39" i="11"/>
  <c r="AF39" i="11"/>
  <c r="X39" i="11"/>
  <c r="Y46" i="11"/>
  <c r="D67" i="20" s="1"/>
  <c r="C21" i="23" s="1"/>
  <c r="H53" i="3"/>
  <c r="G20" i="18" s="1"/>
  <c r="AE62" i="11"/>
  <c r="AB62" i="11"/>
  <c r="AH62" i="11"/>
  <c r="X62" i="11"/>
  <c r="H8" i="3"/>
  <c r="G90" i="18" s="1"/>
  <c r="H20" i="3"/>
  <c r="G5" i="18" s="1"/>
  <c r="AE14" i="11"/>
  <c r="I49" i="3"/>
  <c r="AD62" i="11"/>
  <c r="AG63" i="11"/>
  <c r="D80" i="3"/>
  <c r="C38" i="18" s="1"/>
  <c r="D43" i="3"/>
  <c r="C53" i="18" s="1"/>
  <c r="G69" i="3"/>
  <c r="F57" i="18" s="1"/>
  <c r="G38" i="3"/>
  <c r="F50" i="18" s="1"/>
  <c r="H109" i="3"/>
  <c r="G84" i="18" s="1"/>
  <c r="H78" i="3"/>
  <c r="G82" i="18" s="1"/>
  <c r="AA72" i="11"/>
  <c r="Y31" i="11"/>
  <c r="D42" i="20" s="1"/>
  <c r="C7" i="23" s="1"/>
  <c r="X44" i="11"/>
  <c r="I91" i="3"/>
  <c r="H103" i="18" s="1"/>
  <c r="F10" i="3"/>
  <c r="E4" i="18" s="1"/>
  <c r="D90" i="3"/>
  <c r="C102" i="18" s="1"/>
  <c r="D134" i="3"/>
  <c r="D20" i="3"/>
  <c r="C5" i="18" s="1"/>
  <c r="AB46" i="11"/>
  <c r="G67" i="20" s="1"/>
  <c r="F21" i="23" s="1"/>
  <c r="F59" i="3"/>
  <c r="E37" i="18" s="1"/>
  <c r="F7" i="3"/>
  <c r="E47" i="18" s="1"/>
  <c r="E8" i="3"/>
  <c r="D90" i="18" s="1"/>
  <c r="E20" i="3"/>
  <c r="D5" i="18" s="1"/>
  <c r="I109" i="3"/>
  <c r="G119" i="3"/>
  <c r="F104" i="18" s="1"/>
  <c r="G131" i="3"/>
  <c r="F108" i="18" s="1"/>
  <c r="G59" i="3"/>
  <c r="F37" i="18" s="1"/>
  <c r="G7" i="3"/>
  <c r="F47" i="18" s="1"/>
  <c r="G6" i="3"/>
  <c r="F19" i="18" s="1"/>
  <c r="G42" i="3"/>
  <c r="F7" i="18" s="1"/>
  <c r="AD46" i="11"/>
  <c r="D21" i="3"/>
  <c r="C70" i="18" s="1"/>
  <c r="G143" i="3"/>
  <c r="F76" i="18" s="1"/>
  <c r="H89" i="3"/>
  <c r="G101" i="18" s="1"/>
  <c r="H52" i="3"/>
  <c r="G73" i="18" s="1"/>
  <c r="C90" i="3"/>
  <c r="B102" i="18" s="1"/>
  <c r="C134" i="3"/>
  <c r="H22" i="3"/>
  <c r="G93" i="18" s="1"/>
  <c r="C68" i="3"/>
  <c r="B22" i="18" s="1"/>
  <c r="I89" i="3"/>
  <c r="H101" i="18" s="1"/>
  <c r="I52" i="3"/>
  <c r="H73" i="18" s="1"/>
  <c r="AG6" i="11"/>
  <c r="X6" i="11"/>
  <c r="I81" i="3"/>
  <c r="H23" i="18" s="1"/>
  <c r="AB15" i="11"/>
  <c r="AH15" i="11"/>
  <c r="Z15" i="11"/>
  <c r="E21" i="20" s="1"/>
  <c r="D70" i="23" s="1"/>
  <c r="AG15" i="11"/>
  <c r="Y15" i="11"/>
  <c r="D21" i="20" s="1"/>
  <c r="C70" i="23" s="1"/>
  <c r="AF15" i="11"/>
  <c r="X15" i="11"/>
  <c r="AE15" i="11"/>
  <c r="J21" i="20" s="1"/>
  <c r="I70" i="23" s="1"/>
  <c r="AD6" i="11"/>
  <c r="D18" i="3"/>
  <c r="C69" i="18" s="1"/>
  <c r="AH36" i="11"/>
  <c r="AF62" i="11"/>
  <c r="D99" i="3"/>
  <c r="C40" i="18" s="1"/>
  <c r="I37" i="3"/>
  <c r="H49" i="18" s="1"/>
  <c r="C10" i="3"/>
  <c r="C82" i="3"/>
  <c r="B12" i="18" s="1"/>
  <c r="H102" i="3"/>
  <c r="G59" i="18" s="1"/>
  <c r="H77" i="3"/>
  <c r="G81" i="18" s="1"/>
  <c r="G109" i="3"/>
  <c r="F84" i="18" s="1"/>
  <c r="G78" i="3"/>
  <c r="F82" i="18" s="1"/>
  <c r="AF72" i="11"/>
  <c r="AD31" i="11"/>
  <c r="D5" i="3"/>
  <c r="C30" i="18" s="1"/>
  <c r="D41" i="3"/>
  <c r="C6" i="18" s="1"/>
  <c r="C132" i="3"/>
  <c r="C120" i="3"/>
  <c r="H112" i="3"/>
  <c r="G61" i="18" s="1"/>
  <c r="Z44" i="11"/>
  <c r="AC36" i="11"/>
  <c r="AD39" i="11"/>
  <c r="E53" i="3"/>
  <c r="D20" i="18" s="1"/>
  <c r="E151" i="3"/>
  <c r="D64" i="18" s="1"/>
  <c r="G80" i="3"/>
  <c r="F38" i="18" s="1"/>
  <c r="G43" i="3"/>
  <c r="F53" i="18" s="1"/>
  <c r="D55" i="3"/>
  <c r="C55" i="18" s="1"/>
  <c r="AH72" i="11"/>
  <c r="X80" i="11"/>
  <c r="AC80" i="11"/>
  <c r="AA80" i="11"/>
  <c r="AH80" i="11"/>
  <c r="Z80" i="11"/>
  <c r="AG80" i="11"/>
  <c r="L131" i="20" s="1"/>
  <c r="K108" i="23" s="1"/>
  <c r="Y80" i="11"/>
  <c r="AF80" i="11"/>
  <c r="D42" i="3"/>
  <c r="C7" i="18" s="1"/>
  <c r="C101" i="3"/>
  <c r="B58" i="18" s="1"/>
  <c r="C98" i="3"/>
  <c r="B83" i="18" s="1"/>
  <c r="I122" i="3"/>
  <c r="AF44" i="11"/>
  <c r="X36" i="11"/>
  <c r="AE39" i="11"/>
  <c r="F78" i="3"/>
  <c r="E82" i="18" s="1"/>
  <c r="H42" i="3"/>
  <c r="G7" i="18" s="1"/>
  <c r="H9" i="3"/>
  <c r="G68" i="18" s="1"/>
  <c r="F123" i="3"/>
  <c r="F31" i="3"/>
  <c r="E94" i="18" s="1"/>
  <c r="AA46" i="11"/>
  <c r="AF46" i="11"/>
  <c r="C112" i="3"/>
  <c r="B61" i="18" s="1"/>
  <c r="C88" i="3"/>
  <c r="B100" i="18" s="1"/>
  <c r="AF63" i="11"/>
  <c r="X63" i="11"/>
  <c r="AC63" i="11"/>
  <c r="AA63" i="11"/>
  <c r="AG14" i="11"/>
  <c r="Z14" i="11"/>
  <c r="AD14" i="11"/>
  <c r="G66" i="3"/>
  <c r="F98" i="18" s="1"/>
  <c r="G56" i="3"/>
  <c r="F56" i="18" s="1"/>
  <c r="AE31" i="11"/>
  <c r="AC31" i="11"/>
  <c r="AB31" i="11"/>
  <c r="G42" i="20" s="1"/>
  <c r="F7" i="23" s="1"/>
  <c r="AA31" i="11"/>
  <c r="F42" i="20" s="1"/>
  <c r="E7" i="23" s="1"/>
  <c r="AH31" i="11"/>
  <c r="Z31" i="11"/>
  <c r="AG46" i="11"/>
  <c r="K42" i="20"/>
  <c r="J7" i="23" s="1"/>
  <c r="AH14" i="11"/>
  <c r="I38" i="3"/>
  <c r="H50" i="18" s="1"/>
  <c r="AG62" i="11"/>
  <c r="G58" i="3"/>
  <c r="F9" i="18" s="1"/>
  <c r="G55" i="3"/>
  <c r="F55" i="18" s="1"/>
  <c r="Y6" i="11"/>
  <c r="H81" i="3"/>
  <c r="G23" i="18" s="1"/>
  <c r="D31" i="3"/>
  <c r="C94" i="18" s="1"/>
  <c r="I31" i="3"/>
  <c r="H94" i="18" s="1"/>
  <c r="AE70" i="11"/>
  <c r="AB71" i="11"/>
  <c r="AG71" i="11"/>
  <c r="Y71" i="11"/>
  <c r="AE71" i="11"/>
  <c r="D40" i="3"/>
  <c r="C52" i="18" s="1"/>
  <c r="D49" i="3"/>
  <c r="C34" i="18" s="1"/>
  <c r="D6" i="3"/>
  <c r="C19" i="18" s="1"/>
  <c r="H67" i="3"/>
  <c r="G21" i="18" s="1"/>
  <c r="AF6" i="11"/>
  <c r="AH46" i="11"/>
  <c r="M67" i="20" s="1"/>
  <c r="L21" i="23" s="1"/>
  <c r="AF21" i="11"/>
  <c r="K32" i="20" s="1"/>
  <c r="J95" i="23" s="1"/>
  <c r="AC21" i="11"/>
  <c r="AE21" i="11"/>
  <c r="AB21" i="11"/>
  <c r="G32" i="20" s="1"/>
  <c r="F95" i="23" s="1"/>
  <c r="I55" i="3"/>
  <c r="H55" i="18" s="1"/>
  <c r="AD21" i="11"/>
  <c r="X71" i="11"/>
  <c r="Y63" i="11"/>
  <c r="C66" i="3"/>
  <c r="B98" i="18" s="1"/>
  <c r="I98" i="3"/>
  <c r="D144" i="3"/>
  <c r="C15" i="18" s="1"/>
  <c r="H103" i="3"/>
  <c r="G41" i="18" s="1"/>
  <c r="AA15" i="11"/>
  <c r="F21" i="20" s="1"/>
  <c r="E70" i="23" s="1"/>
  <c r="AE80" i="11"/>
  <c r="AG31" i="11"/>
  <c r="C51" i="3"/>
  <c r="B36" i="18" s="1"/>
  <c r="E89" i="3"/>
  <c r="D101" i="18" s="1"/>
  <c r="E52" i="3"/>
  <c r="D73" i="18" s="1"/>
  <c r="F82" i="3"/>
  <c r="E12" i="18" s="1"/>
  <c r="D19" i="3"/>
  <c r="C48" i="18" s="1"/>
  <c r="D125" i="3"/>
  <c r="AE44" i="11"/>
  <c r="AA44" i="11"/>
  <c r="AD44" i="11"/>
  <c r="AB44" i="11"/>
  <c r="AH44" i="11"/>
  <c r="Y44" i="11"/>
  <c r="AG44" i="11"/>
  <c r="C81" i="3"/>
  <c r="B23" i="18" s="1"/>
  <c r="H111" i="3"/>
  <c r="G60" i="18" s="1"/>
  <c r="G16" i="3"/>
  <c r="F91" i="18" s="1"/>
  <c r="G113" i="3"/>
  <c r="F13" i="18" s="1"/>
  <c r="H55" i="3"/>
  <c r="G55" i="18" s="1"/>
  <c r="G34" i="3"/>
  <c r="F97" i="18" s="1"/>
  <c r="G142" i="3"/>
  <c r="F43" i="18" s="1"/>
  <c r="H91" i="3"/>
  <c r="G103" i="18" s="1"/>
  <c r="H21" i="3"/>
  <c r="G70" i="18" s="1"/>
  <c r="X14" i="11"/>
  <c r="Y62" i="11"/>
  <c r="Z63" i="11"/>
  <c r="X23" i="11"/>
  <c r="X76" i="11"/>
  <c r="G60" i="3"/>
  <c r="F80" i="18" s="1"/>
  <c r="C99" i="3"/>
  <c r="B40" i="18" s="1"/>
  <c r="D10" i="3"/>
  <c r="C4" i="18" s="1"/>
  <c r="G102" i="3"/>
  <c r="F59" i="18" s="1"/>
  <c r="Z32" i="11"/>
  <c r="AH32" i="11"/>
  <c r="M43" i="20" s="1"/>
  <c r="L53" i="23" s="1"/>
  <c r="I79" i="3"/>
  <c r="H99" i="18" s="1"/>
  <c r="C42" i="3"/>
  <c r="AC85" i="11"/>
  <c r="Y48" i="11"/>
  <c r="AG48" i="11"/>
  <c r="D89" i="3"/>
  <c r="C101" i="18" s="1"/>
  <c r="C41" i="3"/>
  <c r="B6" i="18" s="1"/>
  <c r="G82" i="3"/>
  <c r="F12" i="18" s="1"/>
  <c r="AF52" i="11"/>
  <c r="AB52" i="11"/>
  <c r="H133" i="3"/>
  <c r="F92" i="3"/>
  <c r="E39" i="18" s="1"/>
  <c r="C52" i="3"/>
  <c r="B73" i="18" s="1"/>
  <c r="F122" i="3"/>
  <c r="E124" i="3"/>
  <c r="E80" i="3"/>
  <c r="D38" i="18" s="1"/>
  <c r="E43" i="3"/>
  <c r="D53" i="18" s="1"/>
  <c r="G123" i="3"/>
  <c r="D102" i="3"/>
  <c r="C59" i="18" s="1"/>
  <c r="G125" i="3"/>
  <c r="F98" i="3"/>
  <c r="E83" i="18" s="1"/>
  <c r="D9" i="3"/>
  <c r="C68" i="18" s="1"/>
  <c r="F134" i="3"/>
  <c r="E42" i="3"/>
  <c r="D7" i="18" s="1"/>
  <c r="E32" i="3"/>
  <c r="D95" i="18" s="1"/>
  <c r="E50" i="3"/>
  <c r="D35" i="18" s="1"/>
  <c r="F58" i="3"/>
  <c r="E9" i="18" s="1"/>
  <c r="E100" i="3"/>
  <c r="D24" i="18" s="1"/>
  <c r="D59" i="3"/>
  <c r="C37" i="18" s="1"/>
  <c r="C135" i="3"/>
  <c r="I7" i="3"/>
  <c r="H47" i="18" s="1"/>
  <c r="AB85" i="11"/>
  <c r="Z48" i="11"/>
  <c r="E69" i="20" s="1"/>
  <c r="D57" i="23" s="1"/>
  <c r="AH48" i="11"/>
  <c r="M69" i="20" s="1"/>
  <c r="L57" i="23" s="1"/>
  <c r="I5" i="3"/>
  <c r="H30" i="18" s="1"/>
  <c r="G99" i="3"/>
  <c r="F40" i="18" s="1"/>
  <c r="Z52" i="11"/>
  <c r="G98" i="3"/>
  <c r="F83" i="18" s="1"/>
  <c r="I78" i="3"/>
  <c r="H82" i="18" s="1"/>
  <c r="I144" i="3"/>
  <c r="H15" i="18" s="1"/>
  <c r="I92" i="3"/>
  <c r="H39" i="18" s="1"/>
  <c r="I23" i="3"/>
  <c r="H71" i="18" s="1"/>
  <c r="H100" i="3"/>
  <c r="G24" i="18" s="1"/>
  <c r="D120" i="3"/>
  <c r="E144" i="3"/>
  <c r="D15" i="18" s="1"/>
  <c r="F71" i="3"/>
  <c r="E11" i="18" s="1"/>
  <c r="I60" i="3"/>
  <c r="H80" i="18" s="1"/>
  <c r="D32" i="3"/>
  <c r="C95" i="18" s="1"/>
  <c r="C124" i="3"/>
  <c r="D131" i="3"/>
  <c r="H125" i="3"/>
  <c r="G33" i="3"/>
  <c r="F96" i="18" s="1"/>
  <c r="F50" i="3"/>
  <c r="E35" i="18" s="1"/>
  <c r="H34" i="3"/>
  <c r="G97" i="18" s="1"/>
  <c r="G21" i="3"/>
  <c r="F70" i="18" s="1"/>
  <c r="C8" i="3"/>
  <c r="B90" i="18" s="1"/>
  <c r="G103" i="3"/>
  <c r="F41" i="18" s="1"/>
  <c r="I51" i="3"/>
  <c r="H36" i="18" s="1"/>
  <c r="AB32" i="11"/>
  <c r="G43" i="20" s="1"/>
  <c r="F53" i="23" s="1"/>
  <c r="G131" i="20"/>
  <c r="F108" i="23" s="1"/>
  <c r="D135" i="3"/>
  <c r="I143" i="3"/>
  <c r="H76" i="18" s="1"/>
  <c r="G9" i="3"/>
  <c r="F68" i="18" s="1"/>
  <c r="X85" i="11"/>
  <c r="AA48" i="11"/>
  <c r="D113" i="3"/>
  <c r="C13" i="18" s="1"/>
  <c r="D60" i="3"/>
  <c r="C80" i="18" s="1"/>
  <c r="H99" i="3"/>
  <c r="G40" i="18" s="1"/>
  <c r="Y52" i="11"/>
  <c r="E134" i="3"/>
  <c r="I135" i="3"/>
  <c r="I71" i="3"/>
  <c r="H11" i="18" s="1"/>
  <c r="I57" i="3"/>
  <c r="H8" i="18" s="1"/>
  <c r="G88" i="3"/>
  <c r="F100" i="18" s="1"/>
  <c r="F80" i="3"/>
  <c r="E38" i="18" s="1"/>
  <c r="C21" i="3"/>
  <c r="B70" i="18" s="1"/>
  <c r="I33" i="3"/>
  <c r="H96" i="18" s="1"/>
  <c r="C100" i="3"/>
  <c r="B24" i="18" s="1"/>
  <c r="C111" i="3"/>
  <c r="B60" i="18" s="1"/>
  <c r="D56" i="3"/>
  <c r="C56" i="18" s="1"/>
  <c r="F112" i="3"/>
  <c r="E61" i="18" s="1"/>
  <c r="F142" i="3"/>
  <c r="E43" i="18" s="1"/>
  <c r="E125" i="3"/>
  <c r="H33" i="3"/>
  <c r="G96" i="18" s="1"/>
  <c r="F132" i="3"/>
  <c r="H113" i="3"/>
  <c r="G13" i="18" s="1"/>
  <c r="C67" i="3"/>
  <c r="B21" i="18" s="1"/>
  <c r="C55" i="3"/>
  <c r="B55" i="18" s="1"/>
  <c r="C34" i="3"/>
  <c r="B97" i="18" s="1"/>
  <c r="H19" i="3"/>
  <c r="G48" i="18" s="1"/>
  <c r="J43" i="20"/>
  <c r="I53" i="23" s="1"/>
  <c r="AE85" i="11"/>
  <c r="AB48" i="11"/>
  <c r="C113" i="3"/>
  <c r="B13" i="18" s="1"/>
  <c r="C60" i="3"/>
  <c r="B80" i="18" s="1"/>
  <c r="AE52" i="11"/>
  <c r="D124" i="3"/>
  <c r="G70" i="3"/>
  <c r="F10" i="18" s="1"/>
  <c r="G20" i="3"/>
  <c r="F5" i="18" s="1"/>
  <c r="I53" i="3"/>
  <c r="H20" i="18" s="1"/>
  <c r="I119" i="3"/>
  <c r="G111" i="3"/>
  <c r="F60" i="18" s="1"/>
  <c r="G77" i="3"/>
  <c r="F81" i="18" s="1"/>
  <c r="G32" i="3"/>
  <c r="F95" i="18" s="1"/>
  <c r="E122" i="3"/>
  <c r="E111" i="3"/>
  <c r="D60" i="18" s="1"/>
  <c r="I16" i="3"/>
  <c r="AD52" i="11"/>
  <c r="I77" i="3"/>
  <c r="D100" i="3"/>
  <c r="C24" i="18" s="1"/>
  <c r="I68" i="3"/>
  <c r="H22" i="18" s="1"/>
  <c r="I8" i="3"/>
  <c r="H90" i="18" s="1"/>
  <c r="I80" i="3"/>
  <c r="H38" i="18" s="1"/>
  <c r="I66" i="3"/>
  <c r="E71" i="3"/>
  <c r="D11" i="18" s="1"/>
  <c r="E92" i="3"/>
  <c r="D39" i="18" s="1"/>
  <c r="E9" i="3"/>
  <c r="D68" i="18" s="1"/>
  <c r="G41" i="3"/>
  <c r="F6" i="18" s="1"/>
  <c r="C7" i="3"/>
  <c r="B47" i="18" s="1"/>
  <c r="I132" i="3"/>
  <c r="E132" i="3"/>
  <c r="F69" i="3"/>
  <c r="E57" i="18" s="1"/>
  <c r="G122" i="3"/>
  <c r="E133" i="3"/>
  <c r="F124" i="3"/>
  <c r="F131" i="3"/>
  <c r="E108" i="18" s="1"/>
  <c r="E102" i="3"/>
  <c r="D59" i="18" s="1"/>
  <c r="E123" i="3"/>
  <c r="G100" i="3"/>
  <c r="F24" i="18" s="1"/>
  <c r="I82" i="3"/>
  <c r="H12" i="18" s="1"/>
  <c r="C80" i="3"/>
  <c r="B38" i="18" s="1"/>
  <c r="D71" i="3"/>
  <c r="C11" i="18" s="1"/>
  <c r="H69" i="3"/>
  <c r="G57" i="18" s="1"/>
  <c r="H144" i="3"/>
  <c r="G15" i="18" s="1"/>
  <c r="D25" i="3"/>
  <c r="C31" i="18" s="1"/>
  <c r="D132" i="3"/>
  <c r="G112" i="3"/>
  <c r="F61" i="18" s="1"/>
  <c r="Z85" i="11"/>
  <c r="H17" i="3"/>
  <c r="G92" i="18" s="1"/>
  <c r="C69" i="3"/>
  <c r="B57" i="18" s="1"/>
  <c r="D111" i="3"/>
  <c r="C60" i="18" s="1"/>
  <c r="I34" i="3"/>
  <c r="H97" i="18" s="1"/>
  <c r="I42" i="3"/>
  <c r="H7" i="18" s="1"/>
  <c r="E135" i="3"/>
  <c r="F150" i="3"/>
  <c r="E109" i="18" s="1"/>
  <c r="F22" i="3"/>
  <c r="E93" i="18" s="1"/>
  <c r="G132" i="3"/>
  <c r="G24" i="3"/>
  <c r="F72" i="18" s="1"/>
  <c r="D39" i="3"/>
  <c r="C51" i="18" s="1"/>
  <c r="E56" i="3"/>
  <c r="D56" i="18" s="1"/>
  <c r="G79" i="3"/>
  <c r="F99" i="18" s="1"/>
  <c r="E113" i="3"/>
  <c r="D13" i="18" s="1"/>
  <c r="F51" i="3"/>
  <c r="E36" i="18" s="1"/>
  <c r="E82" i="3"/>
  <c r="D12" i="18" s="1"/>
  <c r="AA82" i="11"/>
  <c r="AG82" i="11"/>
  <c r="AE82" i="11"/>
  <c r="AB82" i="11"/>
  <c r="AC82" i="11"/>
  <c r="AF82" i="11"/>
  <c r="Z82" i="11"/>
  <c r="X82" i="11"/>
  <c r="AD82" i="11"/>
  <c r="AH82" i="11"/>
  <c r="Y82" i="11"/>
  <c r="AH25" i="11"/>
  <c r="AG25" i="11"/>
  <c r="AF25" i="11"/>
  <c r="AE25" i="11"/>
  <c r="AD25" i="11"/>
  <c r="AC25" i="11"/>
  <c r="Z25" i="11"/>
  <c r="Y25" i="11"/>
  <c r="AA25" i="11"/>
  <c r="AB25" i="11"/>
  <c r="X25" i="11"/>
  <c r="AH7" i="11"/>
  <c r="AG7" i="11"/>
  <c r="AF7" i="11"/>
  <c r="AE7" i="11"/>
  <c r="AD7" i="11"/>
  <c r="AC7" i="11"/>
  <c r="AB7" i="11"/>
  <c r="AA7" i="11"/>
  <c r="Y7" i="11"/>
  <c r="Z7" i="11"/>
  <c r="X7" i="11"/>
  <c r="AH88" i="11"/>
  <c r="AG88" i="11"/>
  <c r="AF88" i="11"/>
  <c r="AE88" i="11"/>
  <c r="AD88" i="11"/>
  <c r="AC88" i="11"/>
  <c r="AB88" i="11"/>
  <c r="Z88" i="11"/>
  <c r="Y88" i="11"/>
  <c r="AA88" i="11"/>
  <c r="X88" i="11"/>
  <c r="AH5" i="11"/>
  <c r="AF5" i="11"/>
  <c r="AD5" i="11"/>
  <c r="AA5" i="11"/>
  <c r="AG5" i="11"/>
  <c r="AE5" i="11"/>
  <c r="AC5" i="11"/>
  <c r="Z5" i="11"/>
  <c r="X5" i="11"/>
  <c r="AB5" i="11"/>
  <c r="Y5" i="11"/>
  <c r="AH78" i="11"/>
  <c r="AG78" i="11"/>
  <c r="AF78" i="11"/>
  <c r="AE78" i="11"/>
  <c r="AD78" i="11"/>
  <c r="AC78" i="11"/>
  <c r="AB78" i="11"/>
  <c r="AA78" i="11"/>
  <c r="X78" i="11"/>
  <c r="Y78" i="11"/>
  <c r="Z78" i="11"/>
  <c r="AH73" i="11"/>
  <c r="AG73" i="11"/>
  <c r="AF73" i="11"/>
  <c r="AE73" i="11"/>
  <c r="AD73" i="11"/>
  <c r="AA73" i="11"/>
  <c r="AB73" i="11"/>
  <c r="Z73" i="11"/>
  <c r="Y73" i="11"/>
  <c r="X73" i="11"/>
  <c r="AC73" i="11"/>
  <c r="AH53" i="11"/>
  <c r="AF53" i="11"/>
  <c r="AD53" i="11"/>
  <c r="AB53" i="11"/>
  <c r="AC53" i="11"/>
  <c r="AA53" i="11"/>
  <c r="AG53" i="11"/>
  <c r="AE53" i="11"/>
  <c r="X53" i="11"/>
  <c r="Z53" i="11"/>
  <c r="Y53" i="11"/>
  <c r="AC26" i="11"/>
  <c r="AH26" i="11"/>
  <c r="AF26" i="11"/>
  <c r="AD26" i="11"/>
  <c r="AA26" i="11"/>
  <c r="AE26" i="11"/>
  <c r="AB26" i="11"/>
  <c r="Y26" i="11"/>
  <c r="Z26" i="11"/>
  <c r="AG26" i="11"/>
  <c r="X26" i="11"/>
  <c r="AH17" i="11"/>
  <c r="AG17" i="11"/>
  <c r="AF17" i="11"/>
  <c r="AE17" i="11"/>
  <c r="AD17" i="11"/>
  <c r="AA17" i="11"/>
  <c r="AB17" i="11"/>
  <c r="AC17" i="11"/>
  <c r="H98" i="20" s="1"/>
  <c r="G83" i="23" s="1"/>
  <c r="Z17" i="11"/>
  <c r="Y17" i="11"/>
  <c r="X17" i="11"/>
  <c r="AB68" i="11"/>
  <c r="AF68" i="11"/>
  <c r="AG68" i="11"/>
  <c r="Z68" i="11"/>
  <c r="X68" i="11"/>
  <c r="AA68" i="11"/>
  <c r="AE68" i="11"/>
  <c r="AD68" i="11"/>
  <c r="AC68" i="11"/>
  <c r="AH68" i="11"/>
  <c r="Y68" i="11"/>
  <c r="AH42" i="11"/>
  <c r="AF42" i="11"/>
  <c r="AD42" i="11"/>
  <c r="AB42" i="11"/>
  <c r="AA42" i="11"/>
  <c r="AC42" i="11"/>
  <c r="AG42" i="11"/>
  <c r="AE42" i="11"/>
  <c r="Y42" i="11"/>
  <c r="X42" i="11"/>
  <c r="Z42" i="11"/>
  <c r="AC90" i="11"/>
  <c r="AA90" i="11"/>
  <c r="AH90" i="11"/>
  <c r="AF90" i="11"/>
  <c r="AD90" i="11"/>
  <c r="AB90" i="11"/>
  <c r="AE90" i="11"/>
  <c r="Z90" i="11"/>
  <c r="E151" i="20" s="1"/>
  <c r="Y90" i="11"/>
  <c r="AG90" i="11"/>
  <c r="X90" i="11"/>
  <c r="AG50" i="11"/>
  <c r="AE50" i="11"/>
  <c r="AC50" i="11"/>
  <c r="AF50" i="11"/>
  <c r="AD50" i="11"/>
  <c r="AB50" i="11"/>
  <c r="AH50" i="11"/>
  <c r="AA50" i="11"/>
  <c r="Z50" i="11"/>
  <c r="X50" i="11"/>
  <c r="Y50" i="11"/>
  <c r="AH9" i="11"/>
  <c r="AG9" i="11"/>
  <c r="AF9" i="11"/>
  <c r="K20" i="20" s="1"/>
  <c r="J5" i="23" s="1"/>
  <c r="AE9" i="11"/>
  <c r="AD9" i="11"/>
  <c r="AB9" i="11"/>
  <c r="AA9" i="11"/>
  <c r="AC9" i="11"/>
  <c r="Y9" i="11"/>
  <c r="X9" i="11"/>
  <c r="Z9" i="11"/>
  <c r="AH43" i="11"/>
  <c r="AF43" i="11"/>
  <c r="AD43" i="11"/>
  <c r="AB43" i="11"/>
  <c r="AA43" i="11"/>
  <c r="Z43" i="11"/>
  <c r="X43" i="11"/>
  <c r="AG43" i="11"/>
  <c r="AE43" i="11"/>
  <c r="AC43" i="11"/>
  <c r="Y43" i="11"/>
  <c r="AH41" i="11"/>
  <c r="AG41" i="11"/>
  <c r="AF41" i="11"/>
  <c r="AE41" i="11"/>
  <c r="AD41" i="11"/>
  <c r="AB41" i="11"/>
  <c r="AA41" i="11"/>
  <c r="AC41" i="11"/>
  <c r="Z41" i="11"/>
  <c r="Y41" i="11"/>
  <c r="X41" i="11"/>
  <c r="AG18" i="11"/>
  <c r="AE18" i="11"/>
  <c r="AA18" i="11"/>
  <c r="AB18" i="11"/>
  <c r="AF18" i="11"/>
  <c r="Z18" i="11"/>
  <c r="X18" i="11"/>
  <c r="AC18" i="11"/>
  <c r="AH18" i="11"/>
  <c r="AD18" i="11"/>
  <c r="Y18" i="11"/>
  <c r="AH47" i="11"/>
  <c r="AG47" i="11"/>
  <c r="AF47" i="11"/>
  <c r="AE47" i="11"/>
  <c r="AD47" i="11"/>
  <c r="AC47" i="11"/>
  <c r="AB47" i="11"/>
  <c r="AA47" i="11"/>
  <c r="F68" i="20" s="1"/>
  <c r="E22" i="23" s="1"/>
  <c r="Z47" i="11"/>
  <c r="Y47" i="11"/>
  <c r="X47" i="11"/>
  <c r="AA84" i="11"/>
  <c r="AB84" i="11"/>
  <c r="AH84" i="11"/>
  <c r="AD84" i="11"/>
  <c r="AE84" i="11"/>
  <c r="AC84" i="11"/>
  <c r="Y84" i="11"/>
  <c r="AG84" i="11"/>
  <c r="AF84" i="11"/>
  <c r="Z84" i="11"/>
  <c r="X84" i="11"/>
  <c r="AH16" i="11"/>
  <c r="AG16" i="11"/>
  <c r="AF16" i="11"/>
  <c r="AE16" i="11"/>
  <c r="AD16" i="11"/>
  <c r="AC16" i="11"/>
  <c r="AB16" i="11"/>
  <c r="AA16" i="11"/>
  <c r="Z16" i="11"/>
  <c r="Y16" i="11"/>
  <c r="X16" i="11"/>
  <c r="AH89" i="11"/>
  <c r="AG89" i="11"/>
  <c r="AF89" i="11"/>
  <c r="AE89" i="11"/>
  <c r="AD89" i="11"/>
  <c r="Z89" i="11"/>
  <c r="Y89" i="11"/>
  <c r="AB89" i="11"/>
  <c r="G150" i="20" s="1"/>
  <c r="AA89" i="11"/>
  <c r="F150" i="20" s="1"/>
  <c r="AC89" i="11"/>
  <c r="AH58" i="11"/>
  <c r="AF58" i="11"/>
  <c r="AD58" i="11"/>
  <c r="AC58" i="11"/>
  <c r="AE58" i="11"/>
  <c r="AG58" i="11"/>
  <c r="Y58" i="11"/>
  <c r="Z58" i="11"/>
  <c r="X58" i="11"/>
  <c r="AB58" i="11"/>
  <c r="AA58" i="11"/>
  <c r="AH65" i="11"/>
  <c r="AG65" i="11"/>
  <c r="AF65" i="11"/>
  <c r="AE65" i="11"/>
  <c r="AD65" i="11"/>
  <c r="AC65" i="11"/>
  <c r="AA65" i="11"/>
  <c r="AB65" i="11"/>
  <c r="Z65" i="11"/>
  <c r="Y65" i="11"/>
  <c r="X65" i="11"/>
  <c r="AH22" i="11"/>
  <c r="AG22" i="11"/>
  <c r="AF22" i="11"/>
  <c r="AE22" i="11"/>
  <c r="AD22" i="11"/>
  <c r="AC22" i="11"/>
  <c r="AB22" i="11"/>
  <c r="AA22" i="11"/>
  <c r="X22" i="11"/>
  <c r="Z22" i="11"/>
  <c r="Y22" i="11"/>
  <c r="AB3" i="11"/>
  <c r="AC3" i="11"/>
  <c r="AA3" i="11"/>
  <c r="AH3" i="11"/>
  <c r="AF3" i="11"/>
  <c r="K120" i="20" s="1"/>
  <c r="J105" i="23" s="1"/>
  <c r="AD3" i="11"/>
  <c r="AE3" i="11"/>
  <c r="Z3" i="11"/>
  <c r="Y3" i="11"/>
  <c r="AG3" i="11"/>
  <c r="X3" i="11"/>
  <c r="Z10" i="11"/>
  <c r="AH10" i="11"/>
  <c r="AF10" i="11"/>
  <c r="AD10" i="11"/>
  <c r="AA10" i="11"/>
  <c r="AG10" i="11"/>
  <c r="AB10" i="11"/>
  <c r="AE10" i="11"/>
  <c r="Y10" i="11"/>
  <c r="X10" i="11"/>
  <c r="AC10" i="11"/>
  <c r="AA4" i="11"/>
  <c r="AB4" i="11"/>
  <c r="Z4" i="11"/>
  <c r="AF4" i="11"/>
  <c r="AG4" i="11"/>
  <c r="AC4" i="11"/>
  <c r="X4" i="11"/>
  <c r="AD4" i="11"/>
  <c r="AH4" i="11"/>
  <c r="AE4" i="11"/>
  <c r="Y4" i="11"/>
  <c r="AG13" i="11"/>
  <c r="AE13" i="11"/>
  <c r="AB13" i="11"/>
  <c r="AC13" i="11"/>
  <c r="AH13" i="11"/>
  <c r="AF13" i="11"/>
  <c r="AD13" i="11"/>
  <c r="X13" i="11"/>
  <c r="AA13" i="11"/>
  <c r="Y13" i="11"/>
  <c r="Z13" i="11"/>
  <c r="AG77" i="11"/>
  <c r="AE77" i="11"/>
  <c r="AB77" i="11"/>
  <c r="AC77" i="11"/>
  <c r="AH77" i="11"/>
  <c r="AF77" i="11"/>
  <c r="AD77" i="11"/>
  <c r="X77" i="11"/>
  <c r="Z77" i="11"/>
  <c r="AA77" i="11"/>
  <c r="Y77" i="11"/>
  <c r="AB20" i="11"/>
  <c r="AH20" i="11"/>
  <c r="AD20" i="11"/>
  <c r="AE20" i="11"/>
  <c r="AF20" i="11"/>
  <c r="Y20" i="11"/>
  <c r="AG20" i="11"/>
  <c r="AC20" i="11"/>
  <c r="Z20" i="11"/>
  <c r="X20" i="11"/>
  <c r="AA20" i="11"/>
  <c r="AH38" i="11"/>
  <c r="M54" i="20" s="1"/>
  <c r="L54" i="23" s="1"/>
  <c r="AG38" i="11"/>
  <c r="L54" i="20" s="1"/>
  <c r="K54" i="23" s="1"/>
  <c r="AF38" i="11"/>
  <c r="K54" i="20" s="1"/>
  <c r="J54" i="23" s="1"/>
  <c r="AE38" i="11"/>
  <c r="J54" i="20" s="1"/>
  <c r="I54" i="23" s="1"/>
  <c r="AD38" i="11"/>
  <c r="I54" i="20" s="1"/>
  <c r="H54" i="23" s="1"/>
  <c r="AC38" i="11"/>
  <c r="H54" i="20" s="1"/>
  <c r="G54" i="23" s="1"/>
  <c r="AB38" i="11"/>
  <c r="G54" i="20" s="1"/>
  <c r="F54" i="23" s="1"/>
  <c r="X38" i="11"/>
  <c r="C54" i="20" s="1"/>
  <c r="B54" i="23" s="1"/>
  <c r="AA38" i="11"/>
  <c r="F54" i="20" s="1"/>
  <c r="E54" i="23" s="1"/>
  <c r="Y38" i="11"/>
  <c r="D54" i="20" s="1"/>
  <c r="C54" i="23" s="1"/>
  <c r="Z38" i="11"/>
  <c r="E54" i="20" s="1"/>
  <c r="D54" i="23" s="1"/>
  <c r="AH55" i="11"/>
  <c r="AG55" i="11"/>
  <c r="AF55" i="11"/>
  <c r="AE55" i="11"/>
  <c r="AD55" i="11"/>
  <c r="AC55" i="11"/>
  <c r="AB55" i="11"/>
  <c r="AA55" i="11"/>
  <c r="Z55" i="11"/>
  <c r="Y55" i="11"/>
  <c r="X55" i="11"/>
  <c r="AH79" i="11"/>
  <c r="AG79" i="11"/>
  <c r="AF79" i="11"/>
  <c r="AE79" i="11"/>
  <c r="AD79" i="11"/>
  <c r="AC79" i="11"/>
  <c r="AB79" i="11"/>
  <c r="AA79" i="11"/>
  <c r="Z79" i="11"/>
  <c r="Y79" i="11"/>
  <c r="X79" i="11"/>
  <c r="AH64" i="11"/>
  <c r="AG64" i="11"/>
  <c r="L100" i="20" s="1"/>
  <c r="K24" i="23" s="1"/>
  <c r="AF64" i="11"/>
  <c r="AE64" i="11"/>
  <c r="AD64" i="11"/>
  <c r="AC64" i="11"/>
  <c r="AB64" i="11"/>
  <c r="AA64" i="11"/>
  <c r="Z64" i="11"/>
  <c r="Y64" i="11"/>
  <c r="X64" i="11"/>
  <c r="AH54" i="11"/>
  <c r="AG54" i="11"/>
  <c r="AF54" i="11"/>
  <c r="AE54" i="11"/>
  <c r="AD54" i="11"/>
  <c r="AC54" i="11"/>
  <c r="AB54" i="11"/>
  <c r="X54" i="11"/>
  <c r="Z54" i="11"/>
  <c r="AA54" i="11"/>
  <c r="Y54" i="11"/>
  <c r="AG61" i="11"/>
  <c r="AE61" i="11"/>
  <c r="AA61" i="11"/>
  <c r="AH61" i="11"/>
  <c r="AF61" i="11"/>
  <c r="AD61" i="11"/>
  <c r="X61" i="11"/>
  <c r="AC61" i="11"/>
  <c r="Y61" i="11"/>
  <c r="AB61" i="11"/>
  <c r="Z61" i="11"/>
  <c r="AH57" i="11"/>
  <c r="M112" i="20" s="1"/>
  <c r="L61" i="23" s="1"/>
  <c r="AG57" i="11"/>
  <c r="AF57" i="11"/>
  <c r="AE57" i="11"/>
  <c r="AD57" i="11"/>
  <c r="AB57" i="11"/>
  <c r="AC57" i="11"/>
  <c r="Z57" i="11"/>
  <c r="Y57" i="11"/>
  <c r="X57" i="11"/>
  <c r="AA57" i="11"/>
  <c r="AH87" i="11"/>
  <c r="AG87" i="11"/>
  <c r="AF87" i="11"/>
  <c r="AE87" i="11"/>
  <c r="AD87" i="11"/>
  <c r="AC87" i="11"/>
  <c r="AB87" i="11"/>
  <c r="Z87" i="11"/>
  <c r="Y87" i="11"/>
  <c r="X87" i="11"/>
  <c r="AA87" i="11"/>
  <c r="AH30" i="11"/>
  <c r="AG30" i="11"/>
  <c r="AF30" i="11"/>
  <c r="AE30" i="11"/>
  <c r="AD30" i="11"/>
  <c r="AC30" i="11"/>
  <c r="AB30" i="11"/>
  <c r="AA30" i="11"/>
  <c r="X30" i="11"/>
  <c r="Y30" i="11"/>
  <c r="D41" i="20" s="1"/>
  <c r="C6" i="23" s="1"/>
  <c r="Z30" i="11"/>
  <c r="AG60" i="11"/>
  <c r="AA60" i="11"/>
  <c r="AH60" i="11"/>
  <c r="AD60" i="11"/>
  <c r="AC60" i="11"/>
  <c r="Y60" i="11"/>
  <c r="AB60" i="11"/>
  <c r="Z60" i="11"/>
  <c r="X60" i="11"/>
  <c r="AE60" i="11"/>
  <c r="AF60" i="11"/>
  <c r="AG19" i="11"/>
  <c r="AE19" i="11"/>
  <c r="AA19" i="11"/>
  <c r="AC19" i="11"/>
  <c r="AB19" i="11"/>
  <c r="Y19" i="11"/>
  <c r="Z19" i="11"/>
  <c r="X19" i="11"/>
  <c r="C25" i="20" s="1"/>
  <c r="B31" i="23" s="1"/>
  <c r="AD19" i="11"/>
  <c r="AH19" i="11"/>
  <c r="AF19" i="11"/>
  <c r="AH69" i="11"/>
  <c r="AF69" i="11"/>
  <c r="AD69" i="11"/>
  <c r="AG69" i="11"/>
  <c r="AE69" i="11"/>
  <c r="AC69" i="11"/>
  <c r="X69" i="11"/>
  <c r="AB69" i="11"/>
  <c r="Y69" i="11"/>
  <c r="Z69" i="11"/>
  <c r="AA69" i="11"/>
  <c r="AH24" i="11"/>
  <c r="M35" i="20" s="1"/>
  <c r="L32" i="23" s="1"/>
  <c r="AG24" i="11"/>
  <c r="L35" i="20" s="1"/>
  <c r="K32" i="23" s="1"/>
  <c r="AF24" i="11"/>
  <c r="K35" i="20" s="1"/>
  <c r="J32" i="23" s="1"/>
  <c r="AE24" i="11"/>
  <c r="J35" i="20" s="1"/>
  <c r="I32" i="23" s="1"/>
  <c r="AD24" i="11"/>
  <c r="I35" i="20" s="1"/>
  <c r="H32" i="23" s="1"/>
  <c r="AC24" i="11"/>
  <c r="H35" i="20" s="1"/>
  <c r="G32" i="23" s="1"/>
  <c r="AB24" i="11"/>
  <c r="G35" i="20" s="1"/>
  <c r="F32" i="23" s="1"/>
  <c r="AA24" i="11"/>
  <c r="F35" i="20" s="1"/>
  <c r="E32" i="23" s="1"/>
  <c r="Z24" i="11"/>
  <c r="E35" i="20" s="1"/>
  <c r="D32" i="23" s="1"/>
  <c r="Y24" i="11"/>
  <c r="D35" i="20" s="1"/>
  <c r="C32" i="23" s="1"/>
  <c r="X24" i="11"/>
  <c r="C35" i="20" s="1"/>
  <c r="B32" i="23" s="1"/>
  <c r="AG45" i="11"/>
  <c r="AE45" i="11"/>
  <c r="AH45" i="11"/>
  <c r="AF45" i="11"/>
  <c r="AD45" i="11"/>
  <c r="AB45" i="11"/>
  <c r="AA45" i="11"/>
  <c r="X45" i="11"/>
  <c r="Y45" i="11"/>
  <c r="Z45" i="11"/>
  <c r="AC45" i="11"/>
  <c r="E89" i="18" l="1"/>
  <c r="F12" i="3"/>
  <c r="L125" i="20"/>
  <c r="K14" i="23" s="1"/>
  <c r="F51" i="20"/>
  <c r="E36" i="23" s="1"/>
  <c r="H82" i="20"/>
  <c r="G12" i="23" s="1"/>
  <c r="K38" i="20"/>
  <c r="J50" i="23" s="1"/>
  <c r="D40" i="20"/>
  <c r="C52" i="23" s="1"/>
  <c r="B7" i="18"/>
  <c r="G50" i="20"/>
  <c r="F35" i="23" s="1"/>
  <c r="M7" i="20"/>
  <c r="L47" i="23" s="1"/>
  <c r="F103" i="20"/>
  <c r="E41" i="23" s="1"/>
  <c r="J122" i="20"/>
  <c r="I42" i="23" s="1"/>
  <c r="I121" i="20"/>
  <c r="H106" i="23" s="1"/>
  <c r="M99" i="20"/>
  <c r="L40" i="23" s="1"/>
  <c r="E113" i="20"/>
  <c r="D13" i="23" s="1"/>
  <c r="H60" i="20"/>
  <c r="G80" i="23" s="1"/>
  <c r="K9" i="20"/>
  <c r="J68" i="23" s="1"/>
  <c r="I70" i="20"/>
  <c r="H10" i="23" s="1"/>
  <c r="D52" i="20"/>
  <c r="C73" i="23" s="1"/>
  <c r="K49" i="20"/>
  <c r="J34" i="23" s="1"/>
  <c r="K17" i="20"/>
  <c r="J92" i="23" s="1"/>
  <c r="M77" i="20"/>
  <c r="L81" i="23" s="1"/>
  <c r="M39" i="20"/>
  <c r="L51" i="23" s="1"/>
  <c r="C56" i="20"/>
  <c r="B56" i="23" s="1"/>
  <c r="I69" i="20"/>
  <c r="H57" i="23" s="1"/>
  <c r="E18" i="20"/>
  <c r="D69" i="23" s="1"/>
  <c r="K39" i="20"/>
  <c r="J51" i="23" s="1"/>
  <c r="I141" i="20"/>
  <c r="H85" i="23" s="1"/>
  <c r="H68" i="20"/>
  <c r="G22" i="23" s="1"/>
  <c r="J131" i="20"/>
  <c r="I108" i="23" s="1"/>
  <c r="E42" i="20"/>
  <c r="D7" i="23" s="1"/>
  <c r="C88" i="20"/>
  <c r="B100" i="23" s="1"/>
  <c r="F43" i="20"/>
  <c r="E53" i="23" s="1"/>
  <c r="C16" i="20"/>
  <c r="B91" i="23" s="1"/>
  <c r="D34" i="20"/>
  <c r="C97" i="23" s="1"/>
  <c r="F8" i="20"/>
  <c r="E90" i="23" s="1"/>
  <c r="M9" i="20"/>
  <c r="L68" i="23" s="1"/>
  <c r="K151" i="20"/>
  <c r="J64" i="23" s="1"/>
  <c r="C9" i="20"/>
  <c r="B68" i="23" s="1"/>
  <c r="E102" i="20"/>
  <c r="D59" i="23" s="1"/>
  <c r="L32" i="20"/>
  <c r="K95" i="23" s="1"/>
  <c r="I151" i="20"/>
  <c r="H34" i="20"/>
  <c r="G97" i="23" s="1"/>
  <c r="F69" i="20"/>
  <c r="E57" i="23" s="1"/>
  <c r="D131" i="20"/>
  <c r="C108" i="23" s="1"/>
  <c r="M34" i="20"/>
  <c r="L97" i="23" s="1"/>
  <c r="I41" i="20"/>
  <c r="H6" i="23" s="1"/>
  <c r="M102" i="20"/>
  <c r="L59" i="23" s="1"/>
  <c r="K150" i="20"/>
  <c r="J109" i="23" s="1"/>
  <c r="M134" i="20"/>
  <c r="L75" i="23" s="1"/>
  <c r="J66" i="20"/>
  <c r="I98" i="23" s="1"/>
  <c r="M150" i="20"/>
  <c r="L109" i="23" s="1"/>
  <c r="I42" i="20"/>
  <c r="H7" i="23" s="1"/>
  <c r="D43" i="20"/>
  <c r="C53" i="23" s="1"/>
  <c r="E67" i="20"/>
  <c r="D21" i="23" s="1"/>
  <c r="K142" i="20"/>
  <c r="J43" i="23" s="1"/>
  <c r="K134" i="20"/>
  <c r="J75" i="23" s="1"/>
  <c r="F131" i="20"/>
  <c r="E108" i="23" s="1"/>
  <c r="D151" i="20"/>
  <c r="C64" i="23" s="1"/>
  <c r="I150" i="20"/>
  <c r="J42" i="20"/>
  <c r="I7" i="23" s="1"/>
  <c r="C78" i="20"/>
  <c r="B82" i="23" s="1"/>
  <c r="H67" i="20"/>
  <c r="G21" i="23" s="1"/>
  <c r="J88" i="20"/>
  <c r="I100" i="23" s="1"/>
  <c r="M142" i="20"/>
  <c r="L43" i="23" s="1"/>
  <c r="K69" i="20"/>
  <c r="J57" i="23" s="1"/>
  <c r="C151" i="20"/>
  <c r="B64" i="23" s="1"/>
  <c r="I131" i="20"/>
  <c r="H108" i="23" s="1"/>
  <c r="J102" i="20"/>
  <c r="I59" i="23" s="1"/>
  <c r="G78" i="20"/>
  <c r="F82" i="23" s="1"/>
  <c r="E43" i="20"/>
  <c r="D53" i="23" s="1"/>
  <c r="I34" i="20"/>
  <c r="H97" i="23" s="1"/>
  <c r="D142" i="20"/>
  <c r="C43" i="23" s="1"/>
  <c r="G102" i="20"/>
  <c r="F59" i="23" s="1"/>
  <c r="F151" i="20"/>
  <c r="F153" i="20" s="1"/>
  <c r="M21" i="20"/>
  <c r="L70" i="23" s="1"/>
  <c r="C67" i="20"/>
  <c r="B21" i="23" s="1"/>
  <c r="D102" i="20"/>
  <c r="C59" i="23" s="1"/>
  <c r="H151" i="20"/>
  <c r="G64" i="23" s="1"/>
  <c r="G21" i="20"/>
  <c r="F70" i="23" s="1"/>
  <c r="K102" i="20"/>
  <c r="J59" i="23" s="1"/>
  <c r="J67" i="20"/>
  <c r="I21" i="23" s="1"/>
  <c r="I67" i="20"/>
  <c r="H21" i="23" s="1"/>
  <c r="M32" i="20"/>
  <c r="L95" i="23" s="1"/>
  <c r="I43" i="20"/>
  <c r="H53" i="23" s="1"/>
  <c r="L77" i="20"/>
  <c r="K81" i="23" s="1"/>
  <c r="F50" i="20"/>
  <c r="E35" i="23" s="1"/>
  <c r="M131" i="20"/>
  <c r="L108" i="23" s="1"/>
  <c r="C21" i="20"/>
  <c r="B70" i="23" s="1"/>
  <c r="D9" i="20"/>
  <c r="C68" i="23" s="1"/>
  <c r="E131" i="20"/>
  <c r="D108" i="23" s="1"/>
  <c r="D134" i="20"/>
  <c r="C75" i="23" s="1"/>
  <c r="K21" i="20"/>
  <c r="J70" i="23" s="1"/>
  <c r="L21" i="20"/>
  <c r="K70" i="23" s="1"/>
  <c r="E32" i="20"/>
  <c r="D95" i="23" s="1"/>
  <c r="K41" i="20"/>
  <c r="J6" i="23" s="1"/>
  <c r="H9" i="20"/>
  <c r="G68" i="23" s="1"/>
  <c r="F102" i="20"/>
  <c r="E59" i="23" s="1"/>
  <c r="E90" i="20"/>
  <c r="D102" i="23" s="1"/>
  <c r="M124" i="20"/>
  <c r="L107" i="23" s="1"/>
  <c r="C69" i="20"/>
  <c r="B57" i="23" s="1"/>
  <c r="F134" i="20"/>
  <c r="E75" i="23" s="1"/>
  <c r="C90" i="20"/>
  <c r="B102" i="23" s="1"/>
  <c r="H132" i="20"/>
  <c r="G26" i="23" s="1"/>
  <c r="K90" i="20"/>
  <c r="J102" i="23" s="1"/>
  <c r="D50" i="20"/>
  <c r="C35" i="23" s="1"/>
  <c r="D132" i="20"/>
  <c r="C26" i="23" s="1"/>
  <c r="L9" i="20"/>
  <c r="K68" i="23" s="1"/>
  <c r="M100" i="20"/>
  <c r="L24" i="23" s="1"/>
  <c r="H102" i="20"/>
  <c r="G59" i="23" s="1"/>
  <c r="C40" i="20"/>
  <c r="B52" i="23" s="1"/>
  <c r="J50" i="20"/>
  <c r="I35" i="23" s="1"/>
  <c r="H150" i="20"/>
  <c r="G109" i="23" s="1"/>
  <c r="E77" i="20"/>
  <c r="D81" i="23" s="1"/>
  <c r="K43" i="20"/>
  <c r="J53" i="23" s="1"/>
  <c r="H142" i="20"/>
  <c r="G43" i="23" s="1"/>
  <c r="L142" i="20"/>
  <c r="K43" i="23" s="1"/>
  <c r="C77" i="20"/>
  <c r="B81" i="23" s="1"/>
  <c r="L40" i="20"/>
  <c r="K52" i="23" s="1"/>
  <c r="J150" i="20"/>
  <c r="I109" i="23" s="1"/>
  <c r="J151" i="20"/>
  <c r="I64" i="23" s="1"/>
  <c r="J132" i="20"/>
  <c r="I26" i="23" s="1"/>
  <c r="F132" i="20"/>
  <c r="E26" i="23" s="1"/>
  <c r="J40" i="20"/>
  <c r="I52" i="23" s="1"/>
  <c r="H134" i="20"/>
  <c r="G75" i="23" s="1"/>
  <c r="H90" i="20"/>
  <c r="G102" i="23" s="1"/>
  <c r="L150" i="20"/>
  <c r="K109" i="23" s="1"/>
  <c r="L43" i="20"/>
  <c r="K53" i="23" s="1"/>
  <c r="C132" i="20"/>
  <c r="B26" i="23" s="1"/>
  <c r="G132" i="20"/>
  <c r="F26" i="23" s="1"/>
  <c r="F40" i="20"/>
  <c r="E52" i="23" s="1"/>
  <c r="J90" i="20"/>
  <c r="I102" i="23" s="1"/>
  <c r="G40" i="20"/>
  <c r="F52" i="23" s="1"/>
  <c r="J77" i="20"/>
  <c r="I81" i="23" s="1"/>
  <c r="E40" i="20"/>
  <c r="D52" i="23" s="1"/>
  <c r="E50" i="20"/>
  <c r="D35" i="23" s="1"/>
  <c r="K50" i="20"/>
  <c r="J35" i="23" s="1"/>
  <c r="M151" i="20"/>
  <c r="D32" i="20"/>
  <c r="C95" i="23" s="1"/>
  <c r="F9" i="20"/>
  <c r="E68" i="23" s="1"/>
  <c r="C102" i="20"/>
  <c r="B59" i="23" s="1"/>
  <c r="I102" i="20"/>
  <c r="H59" i="23" s="1"/>
  <c r="M132" i="20"/>
  <c r="L26" i="23" s="1"/>
  <c r="M90" i="20"/>
  <c r="L102" i="23" s="1"/>
  <c r="L50" i="20"/>
  <c r="K35" i="23" s="1"/>
  <c r="M40" i="20"/>
  <c r="L52" i="23" s="1"/>
  <c r="D77" i="20"/>
  <c r="C81" i="23" s="1"/>
  <c r="I90" i="20"/>
  <c r="H102" i="23" s="1"/>
  <c r="M50" i="20"/>
  <c r="L35" i="23" s="1"/>
  <c r="H40" i="20"/>
  <c r="G52" i="23" s="1"/>
  <c r="I40" i="20"/>
  <c r="H52" i="23" s="1"/>
  <c r="J134" i="20"/>
  <c r="I75" i="23" s="1"/>
  <c r="F90" i="20"/>
  <c r="E102" i="23" s="1"/>
  <c r="I50" i="20"/>
  <c r="H35" i="23" s="1"/>
  <c r="C50" i="20"/>
  <c r="B35" i="23" s="1"/>
  <c r="L90" i="20"/>
  <c r="K102" i="23" s="1"/>
  <c r="D150" i="20"/>
  <c r="L151" i="20"/>
  <c r="K64" i="23" s="1"/>
  <c r="H21" i="20"/>
  <c r="G70" i="23" s="1"/>
  <c r="H77" i="20"/>
  <c r="G81" i="23" s="1"/>
  <c r="E134" i="20"/>
  <c r="D75" i="23" s="1"/>
  <c r="C134" i="20"/>
  <c r="B75" i="23" s="1"/>
  <c r="F77" i="20"/>
  <c r="E81" i="23" s="1"/>
  <c r="D90" i="20"/>
  <c r="C102" i="23" s="1"/>
  <c r="H50" i="20"/>
  <c r="G35" i="23" s="1"/>
  <c r="C150" i="20"/>
  <c r="B109" i="23" s="1"/>
  <c r="B94" i="18"/>
  <c r="D125" i="20"/>
  <c r="C14" i="23" s="1"/>
  <c r="B89" i="18"/>
  <c r="G125" i="20"/>
  <c r="F14" i="23" s="1"/>
  <c r="F125" i="20"/>
  <c r="E14" i="23" s="1"/>
  <c r="G14" i="18"/>
  <c r="D107" i="18"/>
  <c r="E74" i="18"/>
  <c r="H74" i="18"/>
  <c r="D14" i="18"/>
  <c r="B107" i="18"/>
  <c r="G106" i="18"/>
  <c r="F106" i="18"/>
  <c r="D42" i="18"/>
  <c r="G105" i="18"/>
  <c r="D74" i="18"/>
  <c r="E14" i="18"/>
  <c r="E42" i="18"/>
  <c r="B105" i="18"/>
  <c r="E107" i="18"/>
  <c r="C105" i="18"/>
  <c r="F14" i="18"/>
  <c r="H42" i="18"/>
  <c r="B14" i="18"/>
  <c r="G42" i="18"/>
  <c r="H105" i="18"/>
  <c r="F42" i="18"/>
  <c r="F74" i="18"/>
  <c r="C14" i="18"/>
  <c r="G74" i="18"/>
  <c r="F107" i="18"/>
  <c r="C107" i="18"/>
  <c r="H14" i="18"/>
  <c r="I39" i="20"/>
  <c r="H51" i="23" s="1"/>
  <c r="G53" i="20"/>
  <c r="F20" i="23" s="1"/>
  <c r="G151" i="20"/>
  <c r="F64" i="23" s="1"/>
  <c r="E111" i="20"/>
  <c r="D60" i="23" s="1"/>
  <c r="E150" i="20"/>
  <c r="D109" i="23" s="1"/>
  <c r="D62" i="18"/>
  <c r="H83" i="18"/>
  <c r="B26" i="18"/>
  <c r="D63" i="18"/>
  <c r="B63" i="18"/>
  <c r="C104" i="18"/>
  <c r="C74" i="18"/>
  <c r="B108" i="18"/>
  <c r="G26" i="18"/>
  <c r="H84" i="18"/>
  <c r="D26" i="18"/>
  <c r="H81" i="18"/>
  <c r="D108" i="18"/>
  <c r="F75" i="18"/>
  <c r="H26" i="18"/>
  <c r="E26" i="18"/>
  <c r="B62" i="18"/>
  <c r="H89" i="18"/>
  <c r="H91" i="18"/>
  <c r="C63" i="18"/>
  <c r="C108" i="18"/>
  <c r="G108" i="18"/>
  <c r="H75" i="18"/>
  <c r="E62" i="18"/>
  <c r="H63" i="18"/>
  <c r="C75" i="18"/>
  <c r="E63" i="18"/>
  <c r="C62" i="18"/>
  <c r="H104" i="18"/>
  <c r="D75" i="18"/>
  <c r="E75" i="18"/>
  <c r="G62" i="18"/>
  <c r="H100" i="18"/>
  <c r="F63" i="18"/>
  <c r="F26" i="18"/>
  <c r="C26" i="18"/>
  <c r="H98" i="18"/>
  <c r="B75" i="18"/>
  <c r="H34" i="18"/>
  <c r="H62" i="18"/>
  <c r="H20" i="20"/>
  <c r="G5" i="23" s="1"/>
  <c r="D39" i="20"/>
  <c r="C51" i="23" s="1"/>
  <c r="L39" i="20"/>
  <c r="K51" i="23" s="1"/>
  <c r="G39" i="20"/>
  <c r="F51" i="23" s="1"/>
  <c r="H39" i="20"/>
  <c r="G51" i="23" s="1"/>
  <c r="C39" i="20"/>
  <c r="B51" i="23" s="1"/>
  <c r="C17" i="20"/>
  <c r="B92" i="23" s="1"/>
  <c r="H103" i="20"/>
  <c r="G41" i="23" s="1"/>
  <c r="F39" i="20"/>
  <c r="E51" i="23" s="1"/>
  <c r="E39" i="20"/>
  <c r="D51" i="23" s="1"/>
  <c r="G17" i="20"/>
  <c r="F92" i="23" s="1"/>
  <c r="J39" i="20"/>
  <c r="I51" i="23" s="1"/>
  <c r="D121" i="20"/>
  <c r="C106" i="23" s="1"/>
  <c r="L120" i="20"/>
  <c r="K105" i="23" s="1"/>
  <c r="L38" i="20"/>
  <c r="K50" i="23" s="1"/>
  <c r="K121" i="20"/>
  <c r="J106" i="23" s="1"/>
  <c r="M121" i="20"/>
  <c r="L106" i="23" s="1"/>
  <c r="E56" i="20"/>
  <c r="D56" i="23" s="1"/>
  <c r="L51" i="20"/>
  <c r="K36" i="23" s="1"/>
  <c r="E82" i="20"/>
  <c r="D12" i="23" s="1"/>
  <c r="H17" i="20"/>
  <c r="G92" i="23" s="1"/>
  <c r="J17" i="20"/>
  <c r="I92" i="23" s="1"/>
  <c r="L121" i="20"/>
  <c r="K106" i="23" s="1"/>
  <c r="C82" i="20"/>
  <c r="B12" i="23" s="1"/>
  <c r="H49" i="20"/>
  <c r="G34" i="23" s="1"/>
  <c r="D120" i="20"/>
  <c r="C105" i="23" s="1"/>
  <c r="D51" i="20"/>
  <c r="C36" i="23" s="1"/>
  <c r="L122" i="20"/>
  <c r="K42" i="23" s="1"/>
  <c r="L70" i="20"/>
  <c r="K10" i="23" s="1"/>
  <c r="G113" i="20"/>
  <c r="F13" i="23" s="1"/>
  <c r="I112" i="20"/>
  <c r="H61" i="23" s="1"/>
  <c r="M37" i="20"/>
  <c r="L49" i="23" s="1"/>
  <c r="E38" i="20"/>
  <c r="D50" i="23" s="1"/>
  <c r="H51" i="20"/>
  <c r="G36" i="23" s="1"/>
  <c r="I82" i="20"/>
  <c r="H12" i="23" s="1"/>
  <c r="E132" i="20"/>
  <c r="D26" i="23" s="1"/>
  <c r="L99" i="20"/>
  <c r="K40" i="23" s="1"/>
  <c r="I135" i="20"/>
  <c r="H63" i="23" s="1"/>
  <c r="F120" i="20"/>
  <c r="E105" i="23" s="1"/>
  <c r="E17" i="20"/>
  <c r="D92" i="23" s="1"/>
  <c r="H133" i="20"/>
  <c r="G62" i="23" s="1"/>
  <c r="D103" i="20"/>
  <c r="C41" i="23" s="1"/>
  <c r="D79" i="20"/>
  <c r="C99" i="23" s="1"/>
  <c r="J103" i="20"/>
  <c r="I41" i="23" s="1"/>
  <c r="D111" i="20"/>
  <c r="C60" i="23" s="1"/>
  <c r="C103" i="20"/>
  <c r="B41" i="23" s="1"/>
  <c r="J51" i="20"/>
  <c r="I36" i="23" s="1"/>
  <c r="G20" i="20"/>
  <c r="F5" i="23" s="1"/>
  <c r="I17" i="20"/>
  <c r="H92" i="23" s="1"/>
  <c r="K24" i="20"/>
  <c r="J72" i="23" s="1"/>
  <c r="L17" i="20"/>
  <c r="K92" i="23" s="1"/>
  <c r="L103" i="20"/>
  <c r="K41" i="23" s="1"/>
  <c r="G121" i="20"/>
  <c r="F106" i="23" s="1"/>
  <c r="M49" i="20"/>
  <c r="L34" i="23" s="1"/>
  <c r="I98" i="20"/>
  <c r="H83" i="23" s="1"/>
  <c r="E70" i="20"/>
  <c r="D10" i="23" s="1"/>
  <c r="J98" i="20"/>
  <c r="I83" i="23" s="1"/>
  <c r="L18" i="20"/>
  <c r="K69" i="23" s="1"/>
  <c r="C121" i="20"/>
  <c r="B106" i="23" s="1"/>
  <c r="G56" i="20"/>
  <c r="F56" i="23" s="1"/>
  <c r="F113" i="20"/>
  <c r="E13" i="23" s="1"/>
  <c r="I113" i="20"/>
  <c r="H13" i="23" s="1"/>
  <c r="G98" i="20"/>
  <c r="F83" i="23" s="1"/>
  <c r="J52" i="20"/>
  <c r="I73" i="23" s="1"/>
  <c r="G70" i="20"/>
  <c r="F10" i="23" s="1"/>
  <c r="M56" i="20"/>
  <c r="L56" i="23" s="1"/>
  <c r="L132" i="20"/>
  <c r="K26" i="23" s="1"/>
  <c r="D49" i="20"/>
  <c r="C34" i="23" s="1"/>
  <c r="L49" i="20"/>
  <c r="K34" i="23" s="1"/>
  <c r="E20" i="20"/>
  <c r="D5" i="23" s="1"/>
  <c r="M82" i="20"/>
  <c r="L12" i="23" s="1"/>
  <c r="F121" i="20"/>
  <c r="E106" i="23" s="1"/>
  <c r="C51" i="20"/>
  <c r="B36" i="23" s="1"/>
  <c r="E53" i="20"/>
  <c r="D20" i="23" s="1"/>
  <c r="M17" i="20"/>
  <c r="L92" i="23" s="1"/>
  <c r="I51" i="20"/>
  <c r="H36" i="23" s="1"/>
  <c r="K53" i="20"/>
  <c r="J20" i="23" s="1"/>
  <c r="H70" i="20"/>
  <c r="G10" i="23" s="1"/>
  <c r="M120" i="20"/>
  <c r="L105" i="23" s="1"/>
  <c r="L56" i="20"/>
  <c r="K56" i="23" s="1"/>
  <c r="K51" i="20"/>
  <c r="J36" i="23" s="1"/>
  <c r="C53" i="20"/>
  <c r="B20" i="23" s="1"/>
  <c r="E121" i="20"/>
  <c r="D106" i="23" s="1"/>
  <c r="H69" i="20"/>
  <c r="G57" i="23" s="1"/>
  <c r="J120" i="20"/>
  <c r="I105" i="23" s="1"/>
  <c r="J82" i="20"/>
  <c r="I12" i="23" s="1"/>
  <c r="K52" i="20"/>
  <c r="J73" i="23" s="1"/>
  <c r="J70" i="20"/>
  <c r="I10" i="23" s="1"/>
  <c r="G7" i="20"/>
  <c r="F47" i="23" s="1"/>
  <c r="L53" i="20"/>
  <c r="K20" i="23" s="1"/>
  <c r="F53" i="20"/>
  <c r="E20" i="23" s="1"/>
  <c r="E7" i="20"/>
  <c r="D47" i="23" s="1"/>
  <c r="F20" i="20"/>
  <c r="E5" i="23" s="1"/>
  <c r="C111" i="20"/>
  <c r="B60" i="23" s="1"/>
  <c r="M103" i="20"/>
  <c r="L41" i="23" s="1"/>
  <c r="K103" i="20"/>
  <c r="J41" i="23" s="1"/>
  <c r="F141" i="20"/>
  <c r="E85" i="23" s="1"/>
  <c r="F49" i="20"/>
  <c r="E34" i="23" s="1"/>
  <c r="D141" i="20"/>
  <c r="C85" i="23" s="1"/>
  <c r="F18" i="20"/>
  <c r="E69" i="23" s="1"/>
  <c r="G103" i="20"/>
  <c r="F41" i="23" s="1"/>
  <c r="D18" i="20"/>
  <c r="C69" i="23" s="1"/>
  <c r="F52" i="20"/>
  <c r="E73" i="23" s="1"/>
  <c r="H112" i="20"/>
  <c r="G61" i="23" s="1"/>
  <c r="G49" i="20"/>
  <c r="F34" i="23" s="1"/>
  <c r="D20" i="20"/>
  <c r="C5" i="23" s="1"/>
  <c r="G18" i="20"/>
  <c r="F69" i="23" s="1"/>
  <c r="F17" i="20"/>
  <c r="E92" i="23" s="1"/>
  <c r="I103" i="20"/>
  <c r="H41" i="23" s="1"/>
  <c r="H120" i="20"/>
  <c r="G105" i="23" s="1"/>
  <c r="J121" i="20"/>
  <c r="I106" i="23" s="1"/>
  <c r="C70" i="20"/>
  <c r="B10" i="23" s="1"/>
  <c r="J38" i="20"/>
  <c r="I50" i="23" s="1"/>
  <c r="G38" i="20"/>
  <c r="F50" i="23" s="1"/>
  <c r="E51" i="20"/>
  <c r="D36" i="23" s="1"/>
  <c r="K18" i="20"/>
  <c r="J69" i="23" s="1"/>
  <c r="G82" i="20"/>
  <c r="F12" i="23" s="1"/>
  <c r="I56" i="20"/>
  <c r="H56" i="23" s="1"/>
  <c r="H111" i="20"/>
  <c r="G60" i="23" s="1"/>
  <c r="K111" i="20"/>
  <c r="J60" i="23" s="1"/>
  <c r="D17" i="20"/>
  <c r="C92" i="23" s="1"/>
  <c r="E103" i="20"/>
  <c r="D41" i="23" s="1"/>
  <c r="H121" i="20"/>
  <c r="G106" i="23" s="1"/>
  <c r="E122" i="20"/>
  <c r="D42" i="23" s="1"/>
  <c r="F82" i="20"/>
  <c r="E12" i="23" s="1"/>
  <c r="K141" i="20"/>
  <c r="J85" i="23" s="1"/>
  <c r="J56" i="20"/>
  <c r="I56" i="23" s="1"/>
  <c r="F111" i="20"/>
  <c r="E60" i="23" s="1"/>
  <c r="J18" i="20"/>
  <c r="I69" i="23" s="1"/>
  <c r="I53" i="20"/>
  <c r="H20" i="23" s="1"/>
  <c r="F98" i="20"/>
  <c r="E83" i="23" s="1"/>
  <c r="G51" i="20"/>
  <c r="F36" i="23" s="1"/>
  <c r="C18" i="20"/>
  <c r="B69" i="23" s="1"/>
  <c r="G122" i="20"/>
  <c r="F42" i="23" s="1"/>
  <c r="D112" i="20"/>
  <c r="C61" i="23" s="1"/>
  <c r="L82" i="20"/>
  <c r="K12" i="23" s="1"/>
  <c r="C38" i="20"/>
  <c r="B50" i="23" s="1"/>
  <c r="L113" i="20"/>
  <c r="K13" i="23" s="1"/>
  <c r="F122" i="20"/>
  <c r="E42" i="23" s="1"/>
  <c r="M70" i="20"/>
  <c r="L10" i="23" s="1"/>
  <c r="H38" i="20"/>
  <c r="G50" i="23" s="1"/>
  <c r="L111" i="20"/>
  <c r="K60" i="23" s="1"/>
  <c r="D133" i="20"/>
  <c r="C62" i="23" s="1"/>
  <c r="J141" i="20"/>
  <c r="I85" i="23" s="1"/>
  <c r="E49" i="20"/>
  <c r="D34" i="23" s="1"/>
  <c r="D70" i="20"/>
  <c r="C10" i="23" s="1"/>
  <c r="M51" i="20"/>
  <c r="L36" i="23" s="1"/>
  <c r="G99" i="20"/>
  <c r="F40" i="23" s="1"/>
  <c r="D53" i="20"/>
  <c r="C20" i="23" s="1"/>
  <c r="H53" i="20"/>
  <c r="G20" i="23" s="1"/>
  <c r="D98" i="20"/>
  <c r="C83" i="23" s="1"/>
  <c r="F55" i="20"/>
  <c r="E55" i="23" s="1"/>
  <c r="H122" i="20"/>
  <c r="G42" i="23" s="1"/>
  <c r="K122" i="20"/>
  <c r="J42" i="23" s="1"/>
  <c r="D56" i="20"/>
  <c r="C56" i="23" s="1"/>
  <c r="M53" i="20"/>
  <c r="L20" i="23" s="1"/>
  <c r="K82" i="20"/>
  <c r="J12" i="23" s="1"/>
  <c r="F70" i="20"/>
  <c r="E10" i="23" s="1"/>
  <c r="L141" i="20"/>
  <c r="K85" i="23" s="1"/>
  <c r="E98" i="20"/>
  <c r="D83" i="23" s="1"/>
  <c r="L52" i="20"/>
  <c r="K73" i="23" s="1"/>
  <c r="M133" i="20"/>
  <c r="L62" i="23" s="1"/>
  <c r="C49" i="20"/>
  <c r="B34" i="23" s="1"/>
  <c r="H56" i="20"/>
  <c r="G56" i="23" s="1"/>
  <c r="J53" i="20"/>
  <c r="I20" i="23" s="1"/>
  <c r="D122" i="20"/>
  <c r="C42" i="23" s="1"/>
  <c r="M122" i="20"/>
  <c r="L42" i="23" s="1"/>
  <c r="M141" i="20"/>
  <c r="L85" i="23" s="1"/>
  <c r="F7" i="20"/>
  <c r="E47" i="23" s="1"/>
  <c r="D82" i="20"/>
  <c r="C12" i="23" s="1"/>
  <c r="C60" i="20"/>
  <c r="B80" i="23" s="1"/>
  <c r="J113" i="20"/>
  <c r="I13" i="23" s="1"/>
  <c r="G111" i="20"/>
  <c r="F60" i="23" s="1"/>
  <c r="I20" i="20"/>
  <c r="H5" i="23" s="1"/>
  <c r="J55" i="20"/>
  <c r="I55" i="23" s="1"/>
  <c r="C20" i="20"/>
  <c r="B5" i="23" s="1"/>
  <c r="I55" i="20"/>
  <c r="H55" i="23" s="1"/>
  <c r="C122" i="20"/>
  <c r="B42" i="23" s="1"/>
  <c r="I99" i="20"/>
  <c r="H40" i="23" s="1"/>
  <c r="G120" i="20"/>
  <c r="F105" i="23" s="1"/>
  <c r="F56" i="20"/>
  <c r="E56" i="23" s="1"/>
  <c r="E120" i="20"/>
  <c r="D105" i="23" s="1"/>
  <c r="C113" i="20"/>
  <c r="B13" i="23" s="1"/>
  <c r="M20" i="20"/>
  <c r="L5" i="23" s="1"/>
  <c r="I7" i="20"/>
  <c r="H47" i="23" s="1"/>
  <c r="I52" i="20"/>
  <c r="H73" i="23" s="1"/>
  <c r="D37" i="20"/>
  <c r="C49" i="23" s="1"/>
  <c r="K112" i="20"/>
  <c r="J61" i="23" s="1"/>
  <c r="F79" i="20"/>
  <c r="E99" i="23" s="1"/>
  <c r="C99" i="20"/>
  <c r="B40" i="23" s="1"/>
  <c r="J133" i="20"/>
  <c r="I62" i="23" s="1"/>
  <c r="I49" i="20"/>
  <c r="H34" i="23" s="1"/>
  <c r="M123" i="20"/>
  <c r="L74" i="23" s="1"/>
  <c r="K70" i="20"/>
  <c r="J10" i="23" s="1"/>
  <c r="E133" i="20"/>
  <c r="D62" i="23" s="1"/>
  <c r="G37" i="20"/>
  <c r="F49" i="23" s="1"/>
  <c r="K56" i="20"/>
  <c r="J56" i="23" s="1"/>
  <c r="M18" i="20"/>
  <c r="L69" i="23" s="1"/>
  <c r="J7" i="20"/>
  <c r="I47" i="23" s="1"/>
  <c r="I18" i="20"/>
  <c r="H69" i="23" s="1"/>
  <c r="M98" i="20"/>
  <c r="L83" i="23" s="1"/>
  <c r="L37" i="20"/>
  <c r="K49" i="23" s="1"/>
  <c r="C55" i="20"/>
  <c r="B55" i="23" s="1"/>
  <c r="J22" i="20"/>
  <c r="I93" i="23" s="1"/>
  <c r="C37" i="20"/>
  <c r="B49" i="23" s="1"/>
  <c r="E55" i="20"/>
  <c r="D55" i="23" s="1"/>
  <c r="H55" i="20"/>
  <c r="G55" i="23" s="1"/>
  <c r="C5" i="20"/>
  <c r="M5" i="20"/>
  <c r="L30" i="23" s="1"/>
  <c r="K19" i="20"/>
  <c r="J48" i="23" s="1"/>
  <c r="H22" i="20"/>
  <c r="G93" i="23" s="1"/>
  <c r="C120" i="20"/>
  <c r="B105" i="23" s="1"/>
  <c r="H113" i="20"/>
  <c r="G13" i="23" s="1"/>
  <c r="G144" i="20"/>
  <c r="F15" i="23" s="1"/>
  <c r="G24" i="20"/>
  <c r="F72" i="23" s="1"/>
  <c r="M52" i="20"/>
  <c r="L73" i="23" s="1"/>
  <c r="I79" i="20"/>
  <c r="H99" i="23" s="1"/>
  <c r="K133" i="20"/>
  <c r="J62" i="23" s="1"/>
  <c r="D81" i="20"/>
  <c r="C23" i="23" s="1"/>
  <c r="I23" i="20"/>
  <c r="H71" i="23" s="1"/>
  <c r="E123" i="20"/>
  <c r="D74" i="23" s="1"/>
  <c r="G123" i="20"/>
  <c r="F74" i="23" s="1"/>
  <c r="D135" i="20"/>
  <c r="C63" i="23" s="1"/>
  <c r="K135" i="20"/>
  <c r="J63" i="23" s="1"/>
  <c r="J60" i="20"/>
  <c r="I80" i="23" s="1"/>
  <c r="F81" i="20"/>
  <c r="E23" i="23" s="1"/>
  <c r="M55" i="20"/>
  <c r="L55" i="23" s="1"/>
  <c r="E52" i="20"/>
  <c r="D73" i="23" s="1"/>
  <c r="J23" i="20"/>
  <c r="I71" i="23" s="1"/>
  <c r="F38" i="20"/>
  <c r="E50" i="23" s="1"/>
  <c r="I125" i="20"/>
  <c r="H14" i="23" s="1"/>
  <c r="C133" i="20"/>
  <c r="B62" i="23" s="1"/>
  <c r="L112" i="20"/>
  <c r="K61" i="23" s="1"/>
  <c r="H19" i="20"/>
  <c r="G48" i="23" s="1"/>
  <c r="L123" i="20"/>
  <c r="K74" i="23" s="1"/>
  <c r="I38" i="20"/>
  <c r="H50" i="23" s="1"/>
  <c r="I120" i="20"/>
  <c r="H105" i="23" s="1"/>
  <c r="L144" i="20"/>
  <c r="K15" i="23" s="1"/>
  <c r="H144" i="20"/>
  <c r="G15" i="23" s="1"/>
  <c r="J69" i="20"/>
  <c r="I57" i="23" s="1"/>
  <c r="M113" i="20"/>
  <c r="L13" i="23" s="1"/>
  <c r="K7" i="20"/>
  <c r="J47" i="23" s="1"/>
  <c r="D60" i="20"/>
  <c r="C80" i="23" s="1"/>
  <c r="I111" i="20"/>
  <c r="H60" i="23" s="1"/>
  <c r="F112" i="20"/>
  <c r="E61" i="23" s="1"/>
  <c r="M38" i="20"/>
  <c r="L50" i="23" s="1"/>
  <c r="H18" i="20"/>
  <c r="G69" i="23" s="1"/>
  <c r="L55" i="20"/>
  <c r="K55" i="23" s="1"/>
  <c r="M60" i="20"/>
  <c r="L80" i="23" s="1"/>
  <c r="H141" i="20"/>
  <c r="G85" i="23" s="1"/>
  <c r="E99" i="20"/>
  <c r="D40" i="23" s="1"/>
  <c r="M111" i="20"/>
  <c r="L60" i="23" s="1"/>
  <c r="H7" i="20"/>
  <c r="G47" i="23" s="1"/>
  <c r="M125" i="20"/>
  <c r="L14" i="23" s="1"/>
  <c r="M24" i="20"/>
  <c r="L72" i="23" s="1"/>
  <c r="G133" i="20"/>
  <c r="F62" i="23" s="1"/>
  <c r="I122" i="20"/>
  <c r="H42" i="23" s="1"/>
  <c r="E60" i="20"/>
  <c r="D80" i="23" s="1"/>
  <c r="E125" i="20"/>
  <c r="D14" i="23" s="1"/>
  <c r="J81" i="20"/>
  <c r="I23" i="23" s="1"/>
  <c r="J49" i="20"/>
  <c r="I34" i="23" s="1"/>
  <c r="I37" i="20"/>
  <c r="H49" i="23" s="1"/>
  <c r="J20" i="20"/>
  <c r="I5" i="23" s="1"/>
  <c r="I123" i="20"/>
  <c r="H74" i="23" s="1"/>
  <c r="L98" i="20"/>
  <c r="K83" i="23" s="1"/>
  <c r="J4" i="20"/>
  <c r="I89" i="23" s="1"/>
  <c r="C24" i="20"/>
  <c r="B72" i="23" s="1"/>
  <c r="F5" i="20"/>
  <c r="E30" i="23" s="1"/>
  <c r="K81" i="20"/>
  <c r="J23" i="23" s="1"/>
  <c r="G112" i="20"/>
  <c r="F61" i="23" s="1"/>
  <c r="J37" i="20"/>
  <c r="I49" i="23" s="1"/>
  <c r="G23" i="20"/>
  <c r="F71" i="23" s="1"/>
  <c r="D19" i="20"/>
  <c r="C48" i="23" s="1"/>
  <c r="G31" i="20"/>
  <c r="F94" i="23" s="1"/>
  <c r="C125" i="20"/>
  <c r="B14" i="23" s="1"/>
  <c r="H24" i="20"/>
  <c r="G72" i="23" s="1"/>
  <c r="G5" i="20"/>
  <c r="F30" i="23" s="1"/>
  <c r="C81" i="20"/>
  <c r="B23" i="23" s="1"/>
  <c r="L81" i="20"/>
  <c r="K23" i="23" s="1"/>
  <c r="K37" i="20"/>
  <c r="J49" i="23" s="1"/>
  <c r="H23" i="20"/>
  <c r="G71" i="23" s="1"/>
  <c r="J135" i="20"/>
  <c r="I63" i="23" s="1"/>
  <c r="C79" i="20"/>
  <c r="B99" i="23" s="1"/>
  <c r="M79" i="20"/>
  <c r="L99" i="23" s="1"/>
  <c r="G60" i="20"/>
  <c r="F80" i="23" s="1"/>
  <c r="K23" i="20"/>
  <c r="J71" i="23" s="1"/>
  <c r="D144" i="20"/>
  <c r="C15" i="23" s="1"/>
  <c r="L33" i="20"/>
  <c r="K96" i="23" s="1"/>
  <c r="E4" i="20"/>
  <c r="D71" i="20"/>
  <c r="C11" i="23" s="1"/>
  <c r="F24" i="20"/>
  <c r="E72" i="23" s="1"/>
  <c r="C23" i="20"/>
  <c r="B71" i="23" s="1"/>
  <c r="D113" i="20"/>
  <c r="C13" i="23" s="1"/>
  <c r="G52" i="20"/>
  <c r="F73" i="23" s="1"/>
  <c r="I19" i="20"/>
  <c r="H48" i="23" s="1"/>
  <c r="D123" i="20"/>
  <c r="C74" i="23" s="1"/>
  <c r="F135" i="20"/>
  <c r="E63" i="23" s="1"/>
  <c r="M144" i="20"/>
  <c r="L15" i="23" s="1"/>
  <c r="H71" i="20"/>
  <c r="G11" i="23" s="1"/>
  <c r="L133" i="20"/>
  <c r="K62" i="23" s="1"/>
  <c r="J5" i="20"/>
  <c r="I30" i="23" s="1"/>
  <c r="D24" i="20"/>
  <c r="C72" i="23" s="1"/>
  <c r="L5" i="20"/>
  <c r="K30" i="23" s="1"/>
  <c r="G22" i="20"/>
  <c r="F93" i="23" s="1"/>
  <c r="E141" i="20"/>
  <c r="D85" i="23" s="1"/>
  <c r="G135" i="20"/>
  <c r="F63" i="23" s="1"/>
  <c r="H79" i="20"/>
  <c r="G99" i="23" s="1"/>
  <c r="F144" i="20"/>
  <c r="E15" i="23" s="1"/>
  <c r="K99" i="20"/>
  <c r="J40" i="23" s="1"/>
  <c r="C68" i="20"/>
  <c r="B22" i="23" s="1"/>
  <c r="D124" i="20"/>
  <c r="C107" i="23" s="1"/>
  <c r="L143" i="20"/>
  <c r="K76" i="23" s="1"/>
  <c r="H125" i="20"/>
  <c r="G14" i="23" s="1"/>
  <c r="H52" i="20"/>
  <c r="G73" i="23" s="1"/>
  <c r="H37" i="20"/>
  <c r="G49" i="23" s="1"/>
  <c r="E31" i="20"/>
  <c r="D94" i="23" s="1"/>
  <c r="G55" i="20"/>
  <c r="F55" i="23" s="1"/>
  <c r="D10" i="20"/>
  <c r="C4" i="23" s="1"/>
  <c r="L80" i="20"/>
  <c r="K38" i="23" s="1"/>
  <c r="F66" i="20"/>
  <c r="E98" i="23" s="1"/>
  <c r="K58" i="20"/>
  <c r="J9" i="23" s="1"/>
  <c r="I88" i="20"/>
  <c r="H100" i="23" s="1"/>
  <c r="E143" i="20"/>
  <c r="D76" i="23" s="1"/>
  <c r="G119" i="20"/>
  <c r="F104" i="23" s="1"/>
  <c r="E24" i="20"/>
  <c r="D72" i="23" s="1"/>
  <c r="E112" i="20"/>
  <c r="D61" i="23" s="1"/>
  <c r="J125" i="20"/>
  <c r="I14" i="23" s="1"/>
  <c r="F23" i="20"/>
  <c r="E71" i="23" s="1"/>
  <c r="J123" i="20"/>
  <c r="I74" i="23" s="1"/>
  <c r="H135" i="20"/>
  <c r="G63" i="23" s="1"/>
  <c r="D99" i="20"/>
  <c r="C40" i="23" s="1"/>
  <c r="K98" i="20"/>
  <c r="J83" i="23" s="1"/>
  <c r="K33" i="20"/>
  <c r="J96" i="23" s="1"/>
  <c r="D69" i="20"/>
  <c r="C57" i="23" s="1"/>
  <c r="F100" i="20"/>
  <c r="E24" i="23" s="1"/>
  <c r="L91" i="20"/>
  <c r="K103" i="23" s="1"/>
  <c r="C101" i="20"/>
  <c r="B58" i="23" s="1"/>
  <c r="D58" i="20"/>
  <c r="C9" i="23" s="1"/>
  <c r="I22" i="20"/>
  <c r="H93" i="23" s="1"/>
  <c r="F123" i="20"/>
  <c r="E74" i="23" s="1"/>
  <c r="J99" i="20"/>
  <c r="I40" i="23" s="1"/>
  <c r="I110" i="20"/>
  <c r="H25" i="23" s="1"/>
  <c r="I133" i="20"/>
  <c r="H62" i="23" s="1"/>
  <c r="E19" i="20"/>
  <c r="D48" i="23" s="1"/>
  <c r="M19" i="20"/>
  <c r="L48" i="23" s="1"/>
  <c r="C123" i="20"/>
  <c r="B74" i="23" s="1"/>
  <c r="D38" i="20"/>
  <c r="C50" i="23" s="1"/>
  <c r="K113" i="20"/>
  <c r="J13" i="23" s="1"/>
  <c r="E109" i="23"/>
  <c r="H31" i="20"/>
  <c r="G94" i="23" s="1"/>
  <c r="L20" i="20"/>
  <c r="K5" i="23" s="1"/>
  <c r="I144" i="20"/>
  <c r="H15" i="23" s="1"/>
  <c r="E33" i="20"/>
  <c r="D96" i="23" s="1"/>
  <c r="C4" i="20"/>
  <c r="K4" i="20"/>
  <c r="J89" i="23" s="1"/>
  <c r="E36" i="20"/>
  <c r="D33" i="23" s="1"/>
  <c r="F110" i="20"/>
  <c r="E25" i="23" s="1"/>
  <c r="I10" i="20"/>
  <c r="H4" i="23" s="1"/>
  <c r="F36" i="20"/>
  <c r="E33" i="23" s="1"/>
  <c r="B4" i="18"/>
  <c r="G141" i="20"/>
  <c r="F85" i="23" s="1"/>
  <c r="M33" i="20"/>
  <c r="L96" i="23" s="1"/>
  <c r="J112" i="20"/>
  <c r="I61" i="23" s="1"/>
  <c r="J111" i="20"/>
  <c r="I60" i="23" s="1"/>
  <c r="E79" i="20"/>
  <c r="D99" i="23" s="1"/>
  <c r="C7" i="20"/>
  <c r="I109" i="20"/>
  <c r="H84" i="23" s="1"/>
  <c r="M88" i="20"/>
  <c r="L100" i="23" s="1"/>
  <c r="D109" i="20"/>
  <c r="C84" i="23" s="1"/>
  <c r="K88" i="20"/>
  <c r="J100" i="23" s="1"/>
  <c r="F57" i="20"/>
  <c r="E8" i="23" s="1"/>
  <c r="J124" i="20"/>
  <c r="I107" i="23" s="1"/>
  <c r="H6" i="20"/>
  <c r="G19" i="23" s="1"/>
  <c r="H36" i="20"/>
  <c r="G33" i="23" s="1"/>
  <c r="C89" i="20"/>
  <c r="B101" i="23" s="1"/>
  <c r="K71" i="20"/>
  <c r="J11" i="23" s="1"/>
  <c r="C33" i="20"/>
  <c r="B96" i="23" s="1"/>
  <c r="F133" i="20"/>
  <c r="E62" i="23" s="1"/>
  <c r="D7" i="20"/>
  <c r="C47" i="23" s="1"/>
  <c r="L60" i="20"/>
  <c r="K80" i="23" s="1"/>
  <c r="C100" i="20"/>
  <c r="B24" i="23" s="1"/>
  <c r="K109" i="20"/>
  <c r="J84" i="23" s="1"/>
  <c r="L71" i="20"/>
  <c r="K11" i="23" s="1"/>
  <c r="J6" i="20"/>
  <c r="I19" i="23" s="1"/>
  <c r="I80" i="20"/>
  <c r="H38" i="23" s="1"/>
  <c r="L59" i="20"/>
  <c r="K37" i="23" s="1"/>
  <c r="L66" i="20"/>
  <c r="K98" i="23" s="1"/>
  <c r="H124" i="20"/>
  <c r="G107" i="23" s="1"/>
  <c r="L25" i="20"/>
  <c r="K31" i="23" s="1"/>
  <c r="E91" i="20"/>
  <c r="D103" i="23" s="1"/>
  <c r="F109" i="20"/>
  <c r="E84" i="23" s="1"/>
  <c r="L69" i="20"/>
  <c r="K57" i="23" s="1"/>
  <c r="H25" i="20"/>
  <c r="G31" i="23" s="1"/>
  <c r="F101" i="20"/>
  <c r="E58" i="23" s="1"/>
  <c r="J24" i="20"/>
  <c r="I72" i="23" s="1"/>
  <c r="C52" i="20"/>
  <c r="B73" i="23" s="1"/>
  <c r="H5" i="20"/>
  <c r="G30" i="23" s="1"/>
  <c r="M81" i="20"/>
  <c r="L23" i="23" s="1"/>
  <c r="F37" i="20"/>
  <c r="E49" i="23" s="1"/>
  <c r="F19" i="20"/>
  <c r="E48" i="23" s="1"/>
  <c r="C22" i="20"/>
  <c r="B93" i="23" s="1"/>
  <c r="K22" i="20"/>
  <c r="J93" i="23" s="1"/>
  <c r="F109" i="23"/>
  <c r="G79" i="20"/>
  <c r="F99" i="23" s="1"/>
  <c r="I31" i="20"/>
  <c r="H94" i="23" s="1"/>
  <c r="H99" i="20"/>
  <c r="G40" i="23" s="1"/>
  <c r="K55" i="20"/>
  <c r="J55" i="23" s="1"/>
  <c r="J144" i="20"/>
  <c r="I15" i="23" s="1"/>
  <c r="H33" i="20"/>
  <c r="G96" i="23" s="1"/>
  <c r="F4" i="20"/>
  <c r="E89" i="23" s="1"/>
  <c r="L4" i="20"/>
  <c r="K89" i="23" s="1"/>
  <c r="E34" i="20"/>
  <c r="D97" i="23" s="1"/>
  <c r="D88" i="20"/>
  <c r="C100" i="23" s="1"/>
  <c r="G10" i="20"/>
  <c r="F4" i="23" s="1"/>
  <c r="H100" i="20"/>
  <c r="G24" i="23" s="1"/>
  <c r="M10" i="20"/>
  <c r="L4" i="23" s="1"/>
  <c r="H91" i="20"/>
  <c r="G103" i="23" s="1"/>
  <c r="I100" i="20"/>
  <c r="H24" i="23" s="1"/>
  <c r="M59" i="20"/>
  <c r="L37" i="23" s="1"/>
  <c r="J110" i="20"/>
  <c r="I25" i="23" s="1"/>
  <c r="F91" i="20"/>
  <c r="E103" i="23" s="1"/>
  <c r="K124" i="20"/>
  <c r="J107" i="23" s="1"/>
  <c r="L124" i="20"/>
  <c r="K107" i="23" s="1"/>
  <c r="J59" i="20"/>
  <c r="I37" i="23" s="1"/>
  <c r="H66" i="20"/>
  <c r="G98" i="23" s="1"/>
  <c r="C36" i="20"/>
  <c r="B33" i="23" s="1"/>
  <c r="D66" i="20"/>
  <c r="C98" i="23" s="1"/>
  <c r="K119" i="20"/>
  <c r="J104" i="23" s="1"/>
  <c r="I119" i="20"/>
  <c r="H104" i="23" s="1"/>
  <c r="H89" i="20"/>
  <c r="G101" i="23" s="1"/>
  <c r="K101" i="20"/>
  <c r="J58" i="23" s="1"/>
  <c r="I59" i="20"/>
  <c r="H37" i="23" s="1"/>
  <c r="M91" i="20"/>
  <c r="L103" i="23" s="1"/>
  <c r="G57" i="20"/>
  <c r="F8" i="23" s="1"/>
  <c r="C109" i="20"/>
  <c r="B84" i="23" s="1"/>
  <c r="J71" i="20"/>
  <c r="I11" i="23" s="1"/>
  <c r="L34" i="20"/>
  <c r="K97" i="23" s="1"/>
  <c r="C92" i="20"/>
  <c r="B39" i="23" s="1"/>
  <c r="M101" i="20"/>
  <c r="L58" i="23" s="1"/>
  <c r="L58" i="20"/>
  <c r="K9" i="23" s="1"/>
  <c r="G16" i="20"/>
  <c r="F91" i="23" s="1"/>
  <c r="I36" i="20"/>
  <c r="H33" i="23" s="1"/>
  <c r="J89" i="20"/>
  <c r="I101" i="23" s="1"/>
  <c r="K80" i="20"/>
  <c r="J38" i="23" s="1"/>
  <c r="K92" i="20"/>
  <c r="J39" i="23" s="1"/>
  <c r="G59" i="20"/>
  <c r="F37" i="23" s="1"/>
  <c r="M143" i="20"/>
  <c r="L76" i="23" s="1"/>
  <c r="H101" i="20"/>
  <c r="G58" i="23" s="1"/>
  <c r="D92" i="20"/>
  <c r="C39" i="23" s="1"/>
  <c r="J109" i="20"/>
  <c r="I84" i="23" s="1"/>
  <c r="K10" i="20"/>
  <c r="J4" i="23" s="1"/>
  <c r="H119" i="20"/>
  <c r="G104" i="23" s="1"/>
  <c r="G88" i="20"/>
  <c r="F100" i="23" s="1"/>
  <c r="C143" i="20"/>
  <c r="B76" i="23" s="1"/>
  <c r="I124" i="20"/>
  <c r="H107" i="23" s="1"/>
  <c r="K110" i="20"/>
  <c r="J25" i="23" s="1"/>
  <c r="C119" i="20"/>
  <c r="B104" i="23" s="1"/>
  <c r="I58" i="20"/>
  <c r="H9" i="23" s="1"/>
  <c r="L92" i="20"/>
  <c r="K39" i="23" s="1"/>
  <c r="J143" i="20"/>
  <c r="I76" i="23" s="1"/>
  <c r="F89" i="20"/>
  <c r="E101" i="23" s="1"/>
  <c r="L41" i="20"/>
  <c r="K6" i="23" s="1"/>
  <c r="H110" i="20"/>
  <c r="G25" i="23" s="1"/>
  <c r="L24" i="20"/>
  <c r="K72" i="23" s="1"/>
  <c r="I5" i="20"/>
  <c r="H30" i="23" s="1"/>
  <c r="E81" i="20"/>
  <c r="D23" i="23" s="1"/>
  <c r="E37" i="20"/>
  <c r="D49" i="23" s="1"/>
  <c r="G19" i="20"/>
  <c r="F48" i="23" s="1"/>
  <c r="D22" i="20"/>
  <c r="C93" i="23" s="1"/>
  <c r="L22" i="20"/>
  <c r="K93" i="23" s="1"/>
  <c r="H123" i="20"/>
  <c r="G74" i="23" s="1"/>
  <c r="E135" i="20"/>
  <c r="D63" i="23" s="1"/>
  <c r="L135" i="20"/>
  <c r="K63" i="23" s="1"/>
  <c r="K79" i="20"/>
  <c r="J99" i="23" s="1"/>
  <c r="J31" i="20"/>
  <c r="I94" i="23" s="1"/>
  <c r="L7" i="20"/>
  <c r="K47" i="23" s="1"/>
  <c r="E144" i="20"/>
  <c r="D15" i="23" s="1"/>
  <c r="K144" i="20"/>
  <c r="J15" i="23" s="1"/>
  <c r="J33" i="20"/>
  <c r="I96" i="23" s="1"/>
  <c r="D4" i="20"/>
  <c r="C89" i="23" s="1"/>
  <c r="M4" i="20"/>
  <c r="L89" i="23" s="1"/>
  <c r="H88" i="20"/>
  <c r="G100" i="23" s="1"/>
  <c r="J100" i="20"/>
  <c r="I24" i="23" s="1"/>
  <c r="G80" i="20"/>
  <c r="F38" i="23" s="1"/>
  <c r="E10" i="20"/>
  <c r="D4" i="23" s="1"/>
  <c r="J80" i="20"/>
  <c r="I38" i="23" s="1"/>
  <c r="C131" i="20"/>
  <c r="H41" i="20"/>
  <c r="G6" i="23" s="1"/>
  <c r="M25" i="20"/>
  <c r="L31" i="23" s="1"/>
  <c r="J68" i="20"/>
  <c r="I22" i="23" s="1"/>
  <c r="D59" i="20"/>
  <c r="C37" i="23" s="1"/>
  <c r="K36" i="20"/>
  <c r="J33" i="23" s="1"/>
  <c r="K25" i="20"/>
  <c r="J31" i="23" s="1"/>
  <c r="D119" i="20"/>
  <c r="C104" i="23" s="1"/>
  <c r="C80" i="20"/>
  <c r="B38" i="23" s="1"/>
  <c r="E110" i="20"/>
  <c r="D25" i="23" s="1"/>
  <c r="I32" i="20"/>
  <c r="H95" i="23" s="1"/>
  <c r="G91" i="20"/>
  <c r="F103" i="23" s="1"/>
  <c r="H57" i="20"/>
  <c r="G8" i="23" s="1"/>
  <c r="E59" i="20"/>
  <c r="D37" i="23" s="1"/>
  <c r="J8" i="20"/>
  <c r="I90" i="23" s="1"/>
  <c r="G101" i="20"/>
  <c r="F58" i="23" s="1"/>
  <c r="E58" i="20"/>
  <c r="D9" i="23" s="1"/>
  <c r="H16" i="20"/>
  <c r="G91" i="23" s="1"/>
  <c r="F59" i="20"/>
  <c r="E37" i="23" s="1"/>
  <c r="G89" i="20"/>
  <c r="F101" i="23" s="1"/>
  <c r="J41" i="20"/>
  <c r="I6" i="23" s="1"/>
  <c r="E92" i="20"/>
  <c r="D39" i="23" s="1"/>
  <c r="E25" i="20"/>
  <c r="D31" i="23" s="1"/>
  <c r="F143" i="20"/>
  <c r="E76" i="23" s="1"/>
  <c r="J25" i="20"/>
  <c r="I31" i="23" s="1"/>
  <c r="C6" i="20"/>
  <c r="I24" i="20"/>
  <c r="H72" i="23" s="1"/>
  <c r="G81" i="20"/>
  <c r="F23" i="23" s="1"/>
  <c r="C112" i="20"/>
  <c r="B61" i="23" s="1"/>
  <c r="E22" i="20"/>
  <c r="D93" i="23" s="1"/>
  <c r="M22" i="20"/>
  <c r="L93" i="23" s="1"/>
  <c r="C135" i="20"/>
  <c r="B63" i="23" s="1"/>
  <c r="M135" i="20"/>
  <c r="L63" i="23" s="1"/>
  <c r="L79" i="20"/>
  <c r="K99" i="23" s="1"/>
  <c r="C31" i="20"/>
  <c r="B94" i="23" s="1"/>
  <c r="K31" i="20"/>
  <c r="J94" i="23" s="1"/>
  <c r="I60" i="20"/>
  <c r="H80" i="23" s="1"/>
  <c r="F60" i="20"/>
  <c r="E80" i="23" s="1"/>
  <c r="F88" i="20"/>
  <c r="E100" i="23" s="1"/>
  <c r="J10" i="20"/>
  <c r="I4" i="23" s="1"/>
  <c r="F41" i="20"/>
  <c r="E6" i="23" s="1"/>
  <c r="M71" i="20"/>
  <c r="L11" i="23" s="1"/>
  <c r="M80" i="20"/>
  <c r="L38" i="23" s="1"/>
  <c r="H92" i="20"/>
  <c r="G39" i="23" s="1"/>
  <c r="K57" i="20"/>
  <c r="J8" i="23" s="1"/>
  <c r="L110" i="20"/>
  <c r="K25" i="23" s="1"/>
  <c r="L6" i="20"/>
  <c r="K19" i="23" s="1"/>
  <c r="G41" i="20"/>
  <c r="F6" i="23" s="1"/>
  <c r="K59" i="20"/>
  <c r="J37" i="23" s="1"/>
  <c r="D68" i="20"/>
  <c r="C22" i="23" s="1"/>
  <c r="F92" i="20"/>
  <c r="E39" i="23" s="1"/>
  <c r="E6" i="20"/>
  <c r="D19" i="23" s="1"/>
  <c r="I57" i="20"/>
  <c r="H8" i="23" s="1"/>
  <c r="F25" i="20"/>
  <c r="E31" i="23" s="1"/>
  <c r="L119" i="20"/>
  <c r="K104" i="23" s="1"/>
  <c r="C34" i="20"/>
  <c r="B97" i="23" s="1"/>
  <c r="M89" i="20"/>
  <c r="L101" i="23" s="1"/>
  <c r="J91" i="20"/>
  <c r="I103" i="23" s="1"/>
  <c r="G66" i="20"/>
  <c r="F98" i="23" s="1"/>
  <c r="K78" i="20"/>
  <c r="J82" i="23" s="1"/>
  <c r="G25" i="20"/>
  <c r="F31" i="23" s="1"/>
  <c r="D89" i="20"/>
  <c r="C101" i="23" s="1"/>
  <c r="L36" i="20"/>
  <c r="K33" i="23" s="1"/>
  <c r="H59" i="20"/>
  <c r="G37" i="23" s="1"/>
  <c r="J101" i="20"/>
  <c r="I58" i="23" s="1"/>
  <c r="M58" i="20"/>
  <c r="L9" i="23" s="1"/>
  <c r="I16" i="20"/>
  <c r="H91" i="23" s="1"/>
  <c r="J32" i="20"/>
  <c r="I95" i="23" s="1"/>
  <c r="K100" i="20"/>
  <c r="J24" i="23" s="1"/>
  <c r="L89" i="20"/>
  <c r="K101" i="23" s="1"/>
  <c r="J36" i="20"/>
  <c r="I33" i="23" s="1"/>
  <c r="I78" i="20"/>
  <c r="H82" i="23" s="1"/>
  <c r="G143" i="20"/>
  <c r="F76" i="23" s="1"/>
  <c r="M36" i="20"/>
  <c r="L33" i="23" s="1"/>
  <c r="G71" i="20"/>
  <c r="F11" i="23" s="1"/>
  <c r="G36" i="20"/>
  <c r="F33" i="23" s="1"/>
  <c r="G69" i="20"/>
  <c r="F57" i="23" s="1"/>
  <c r="K125" i="20"/>
  <c r="J14" i="23" s="1"/>
  <c r="E5" i="20"/>
  <c r="D30" i="23" s="1"/>
  <c r="K5" i="20"/>
  <c r="J30" i="23" s="1"/>
  <c r="H81" i="20"/>
  <c r="G23" i="23" s="1"/>
  <c r="D23" i="20"/>
  <c r="C71" i="23" s="1"/>
  <c r="L23" i="20"/>
  <c r="K71" i="23" s="1"/>
  <c r="F22" i="20"/>
  <c r="E93" i="23" s="1"/>
  <c r="C141" i="20"/>
  <c r="B85" i="23" s="1"/>
  <c r="D31" i="20"/>
  <c r="C94" i="23" s="1"/>
  <c r="L31" i="20"/>
  <c r="K94" i="23" s="1"/>
  <c r="D55" i="20"/>
  <c r="C55" i="23" s="1"/>
  <c r="C144" i="20"/>
  <c r="B15" i="23" s="1"/>
  <c r="F33" i="20"/>
  <c r="E96" i="23" s="1"/>
  <c r="G4" i="20"/>
  <c r="F89" i="23" s="1"/>
  <c r="D64" i="23"/>
  <c r="E100" i="20"/>
  <c r="D24" i="23" s="1"/>
  <c r="D78" i="20"/>
  <c r="C82" i="23" s="1"/>
  <c r="J92" i="20"/>
  <c r="I39" i="23" s="1"/>
  <c r="E109" i="20"/>
  <c r="D84" i="23" s="1"/>
  <c r="E71" i="20"/>
  <c r="D11" i="23" s="1"/>
  <c r="E80" i="20"/>
  <c r="D38" i="23" s="1"/>
  <c r="C41" i="20"/>
  <c r="B6" i="23" s="1"/>
  <c r="E68" i="20"/>
  <c r="D22" i="23" s="1"/>
  <c r="J78" i="20"/>
  <c r="I82" i="23" s="1"/>
  <c r="D110" i="20"/>
  <c r="C25" i="23" s="1"/>
  <c r="H42" i="20"/>
  <c r="G7" i="23" s="1"/>
  <c r="J119" i="20"/>
  <c r="I104" i="23" s="1"/>
  <c r="G92" i="20"/>
  <c r="F39" i="23" s="1"/>
  <c r="L68" i="20"/>
  <c r="K22" i="23" s="1"/>
  <c r="M6" i="20"/>
  <c r="L19" i="23" s="1"/>
  <c r="I8" i="20"/>
  <c r="H90" i="23" s="1"/>
  <c r="M57" i="20"/>
  <c r="L8" i="23" s="1"/>
  <c r="E119" i="20"/>
  <c r="D104" i="23" s="1"/>
  <c r="I92" i="20"/>
  <c r="H39" i="23" s="1"/>
  <c r="I6" i="20"/>
  <c r="H19" i="23" s="1"/>
  <c r="H10" i="20"/>
  <c r="G4" i="23" s="1"/>
  <c r="C91" i="20"/>
  <c r="B103" i="23" s="1"/>
  <c r="I25" i="20"/>
  <c r="H31" i="23" s="1"/>
  <c r="C110" i="20"/>
  <c r="B25" i="23" s="1"/>
  <c r="F16" i="20"/>
  <c r="E91" i="23" s="1"/>
  <c r="K68" i="20"/>
  <c r="J22" i="23" s="1"/>
  <c r="F58" i="20"/>
  <c r="E9" i="23" s="1"/>
  <c r="J16" i="20"/>
  <c r="I91" i="23" s="1"/>
  <c r="D100" i="20"/>
  <c r="C24" i="23" s="1"/>
  <c r="L109" i="20"/>
  <c r="K84" i="23" s="1"/>
  <c r="K143" i="20"/>
  <c r="J76" i="23" s="1"/>
  <c r="E89" i="20"/>
  <c r="D101" i="23" s="1"/>
  <c r="I68" i="20"/>
  <c r="H22" i="23" s="1"/>
  <c r="H8" i="20"/>
  <c r="G90" i="23" s="1"/>
  <c r="I143" i="20"/>
  <c r="H76" i="23" s="1"/>
  <c r="L57" i="20"/>
  <c r="K8" i="23" s="1"/>
  <c r="C124" i="20"/>
  <c r="B107" i="23" s="1"/>
  <c r="D5" i="20"/>
  <c r="C30" i="23" s="1"/>
  <c r="I81" i="20"/>
  <c r="H23" i="23" s="1"/>
  <c r="E23" i="20"/>
  <c r="D71" i="23" s="1"/>
  <c r="M23" i="20"/>
  <c r="L71" i="23" s="1"/>
  <c r="J19" i="20"/>
  <c r="I48" i="23" s="1"/>
  <c r="K123" i="20"/>
  <c r="J74" i="23" s="1"/>
  <c r="M31" i="20"/>
  <c r="L94" i="23" s="1"/>
  <c r="D33" i="20"/>
  <c r="C96" i="23" s="1"/>
  <c r="I33" i="20"/>
  <c r="H96" i="23" s="1"/>
  <c r="H4" i="20"/>
  <c r="G89" i="23" s="1"/>
  <c r="E41" i="20"/>
  <c r="D6" i="23" s="1"/>
  <c r="H80" i="20"/>
  <c r="G38" i="23" s="1"/>
  <c r="L88" i="20"/>
  <c r="K100" i="23" s="1"/>
  <c r="H131" i="20"/>
  <c r="G108" i="23" s="1"/>
  <c r="C10" i="20"/>
  <c r="D101" i="20"/>
  <c r="C58" i="23" s="1"/>
  <c r="E78" i="20"/>
  <c r="D82" i="23" s="1"/>
  <c r="D57" i="20"/>
  <c r="C8" i="23" s="1"/>
  <c r="M110" i="20"/>
  <c r="L25" i="23" s="1"/>
  <c r="D80" i="20"/>
  <c r="C38" i="23" s="1"/>
  <c r="G68" i="20"/>
  <c r="F22" i="23" s="1"/>
  <c r="L101" i="20"/>
  <c r="K58" i="23" s="1"/>
  <c r="M8" i="20"/>
  <c r="L90" i="23" s="1"/>
  <c r="F6" i="20"/>
  <c r="E19" i="23" s="1"/>
  <c r="E8" i="20"/>
  <c r="E101" i="20"/>
  <c r="D58" i="23" s="1"/>
  <c r="E88" i="20"/>
  <c r="D100" i="23" s="1"/>
  <c r="M119" i="20"/>
  <c r="L104" i="23" s="1"/>
  <c r="M16" i="20"/>
  <c r="L91" i="23" s="1"/>
  <c r="D8" i="20"/>
  <c r="C90" i="23" s="1"/>
  <c r="K16" i="20"/>
  <c r="J91" i="23" s="1"/>
  <c r="K91" i="20"/>
  <c r="J103" i="23" s="1"/>
  <c r="E57" i="20"/>
  <c r="D8" i="23" s="1"/>
  <c r="H143" i="20"/>
  <c r="G76" i="23" s="1"/>
  <c r="K67" i="20"/>
  <c r="J21" i="23" s="1"/>
  <c r="I71" i="20"/>
  <c r="H11" i="23" s="1"/>
  <c r="I101" i="20"/>
  <c r="H58" i="23" s="1"/>
  <c r="D25" i="20"/>
  <c r="C31" i="23" s="1"/>
  <c r="G58" i="20"/>
  <c r="F9" i="23" s="1"/>
  <c r="D16" i="20"/>
  <c r="C91" i="23" s="1"/>
  <c r="K131" i="20"/>
  <c r="J108" i="23" s="1"/>
  <c r="K89" i="20"/>
  <c r="J101" i="23" s="1"/>
  <c r="F67" i="20"/>
  <c r="E21" i="23" s="1"/>
  <c r="M42" i="20"/>
  <c r="L7" i="23" s="1"/>
  <c r="M66" i="20"/>
  <c r="L98" i="23" s="1"/>
  <c r="C57" i="20"/>
  <c r="B8" i="23" s="1"/>
  <c r="C71" i="20"/>
  <c r="B11" i="23" s="1"/>
  <c r="K6" i="20"/>
  <c r="J19" i="23" s="1"/>
  <c r="M68" i="20"/>
  <c r="L22" i="23" s="1"/>
  <c r="L19" i="20"/>
  <c r="K48" i="23" s="1"/>
  <c r="C19" i="20"/>
  <c r="B48" i="23" s="1"/>
  <c r="J79" i="20"/>
  <c r="I99" i="23" s="1"/>
  <c r="F31" i="20"/>
  <c r="E94" i="23" s="1"/>
  <c r="F99" i="20"/>
  <c r="E40" i="23" s="1"/>
  <c r="C98" i="20"/>
  <c r="B83" i="23" s="1"/>
  <c r="G33" i="20"/>
  <c r="F96" i="23" s="1"/>
  <c r="I4" i="20"/>
  <c r="H89" i="23" s="1"/>
  <c r="K60" i="20"/>
  <c r="J80" i="23" s="1"/>
  <c r="M92" i="20"/>
  <c r="L39" i="23" s="1"/>
  <c r="C66" i="20"/>
  <c r="B98" i="23" s="1"/>
  <c r="F71" i="20"/>
  <c r="E11" i="23" s="1"/>
  <c r="G100" i="20"/>
  <c r="F24" i="23" s="1"/>
  <c r="F80" i="20"/>
  <c r="E38" i="23" s="1"/>
  <c r="G109" i="20"/>
  <c r="F84" i="23" s="1"/>
  <c r="M109" i="20"/>
  <c r="L84" i="23" s="1"/>
  <c r="C8" i="20"/>
  <c r="G8" i="20"/>
  <c r="F90" i="23" s="1"/>
  <c r="G110" i="20"/>
  <c r="F25" i="23" s="1"/>
  <c r="D36" i="20"/>
  <c r="C33" i="23" s="1"/>
  <c r="G124" i="20"/>
  <c r="F107" i="23" s="1"/>
  <c r="I66" i="20"/>
  <c r="H98" i="23" s="1"/>
  <c r="J57" i="20"/>
  <c r="I8" i="23" s="1"/>
  <c r="L67" i="20"/>
  <c r="K21" i="23" s="1"/>
  <c r="L42" i="20"/>
  <c r="K7" i="23" s="1"/>
  <c r="G6" i="20"/>
  <c r="F19" i="23" s="1"/>
  <c r="L8" i="20"/>
  <c r="K90" i="23" s="1"/>
  <c r="E124" i="20"/>
  <c r="D107" i="23" s="1"/>
  <c r="L10" i="20"/>
  <c r="K4" i="23" s="1"/>
  <c r="J58" i="20"/>
  <c r="I9" i="23" s="1"/>
  <c r="F119" i="20"/>
  <c r="E104" i="23" s="1"/>
  <c r="H109" i="20"/>
  <c r="G84" i="23" s="1"/>
  <c r="M41" i="20"/>
  <c r="L6" i="23" s="1"/>
  <c r="D91" i="20"/>
  <c r="C103" i="23" s="1"/>
  <c r="C59" i="20"/>
  <c r="B37" i="23" s="1"/>
  <c r="I91" i="20"/>
  <c r="H103" i="23" s="1"/>
  <c r="D6" i="20"/>
  <c r="C19" i="23" s="1"/>
  <c r="F124" i="20"/>
  <c r="E107" i="23" s="1"/>
  <c r="H32" i="20"/>
  <c r="G95" i="23" s="1"/>
  <c r="C58" i="20"/>
  <c r="B9" i="23" s="1"/>
  <c r="H58" i="20"/>
  <c r="G9" i="23" s="1"/>
  <c r="L16" i="20"/>
  <c r="K91" i="23" s="1"/>
  <c r="K66" i="20"/>
  <c r="J98" i="23" s="1"/>
  <c r="I89" i="20"/>
  <c r="H101" i="23" s="1"/>
  <c r="F10" i="20"/>
  <c r="E4" i="23" s="1"/>
  <c r="E66" i="20"/>
  <c r="D98" i="23" s="1"/>
  <c r="D143" i="20"/>
  <c r="C76" i="23" s="1"/>
  <c r="K8" i="20"/>
  <c r="J90" i="23" s="1"/>
  <c r="E16" i="20"/>
  <c r="D91" i="23" s="1"/>
  <c r="C27" i="3"/>
  <c r="C11" i="3"/>
  <c r="K10" i="3" s="1"/>
  <c r="I153" i="20" l="1"/>
  <c r="H109" i="23"/>
  <c r="I152" i="20"/>
  <c r="U151" i="20" s="1"/>
  <c r="F152" i="20"/>
  <c r="R150" i="20" s="1"/>
  <c r="H64" i="23"/>
  <c r="K153" i="20"/>
  <c r="K152" i="20"/>
  <c r="W151" i="20" s="1"/>
  <c r="E64" i="23"/>
  <c r="L153" i="20"/>
  <c r="C152" i="20"/>
  <c r="O151" i="20" s="1"/>
  <c r="M153" i="20"/>
  <c r="C153" i="20"/>
  <c r="H153" i="20"/>
  <c r="D152" i="20"/>
  <c r="P150" i="20" s="1"/>
  <c r="L152" i="20"/>
  <c r="H152" i="20"/>
  <c r="T150" i="20" s="1"/>
  <c r="L64" i="23"/>
  <c r="J152" i="20"/>
  <c r="V150" i="20" s="1"/>
  <c r="J153" i="20"/>
  <c r="C109" i="23"/>
  <c r="D153" i="20"/>
  <c r="M152" i="20"/>
  <c r="Y150" i="20" s="1"/>
  <c r="K4" i="3"/>
  <c r="S4" i="3" s="1"/>
  <c r="D90" i="23"/>
  <c r="B47" i="23"/>
  <c r="D89" i="23"/>
  <c r="B30" i="23"/>
  <c r="B90" i="23"/>
  <c r="B4" i="23"/>
  <c r="B19" i="23"/>
  <c r="G152" i="20"/>
  <c r="S150" i="20" s="1"/>
  <c r="G153" i="20"/>
  <c r="B89" i="23"/>
  <c r="B108" i="23"/>
  <c r="E152" i="20"/>
  <c r="Q151" i="20" s="1"/>
  <c r="E153" i="20"/>
  <c r="S10" i="3"/>
  <c r="J4" i="18" s="1"/>
  <c r="K9" i="3"/>
  <c r="S9" i="3" s="1"/>
  <c r="J68" i="18" s="1"/>
  <c r="K6" i="3"/>
  <c r="S6" i="3" s="1"/>
  <c r="J19" i="18" s="1"/>
  <c r="B4" i="7"/>
  <c r="K5" i="3"/>
  <c r="S5" i="3" s="1"/>
  <c r="J30" i="18" s="1"/>
  <c r="K7" i="3"/>
  <c r="S7" i="3" s="1"/>
  <c r="J47" i="18" s="1"/>
  <c r="K8" i="3"/>
  <c r="S8" i="3" s="1"/>
  <c r="J90" i="18" s="1"/>
  <c r="U150" i="20" l="1"/>
  <c r="C154" i="20"/>
  <c r="W150" i="20"/>
  <c r="R151" i="20"/>
  <c r="I154" i="20"/>
  <c r="F154" i="20"/>
  <c r="O150" i="20"/>
  <c r="L154" i="20"/>
  <c r="X151" i="20"/>
  <c r="K154" i="20"/>
  <c r="X150" i="20"/>
  <c r="J154" i="20"/>
  <c r="D154" i="20"/>
  <c r="T151" i="20"/>
  <c r="P151" i="20"/>
  <c r="H154" i="20"/>
  <c r="V151" i="20"/>
  <c r="Y151" i="20"/>
  <c r="M154" i="20"/>
  <c r="G154" i="20"/>
  <c r="S151" i="20"/>
  <c r="E154" i="20"/>
  <c r="Q150" i="20"/>
  <c r="I93" i="26" l="1"/>
  <c r="J4" i="11" s="1"/>
  <c r="O4" i="11" s="1"/>
  <c r="E5" i="3" s="1"/>
  <c r="D30" i="18" s="1"/>
  <c r="D26" i="3" l="1"/>
  <c r="E26" i="3"/>
  <c r="F26" i="3"/>
  <c r="G26" i="3"/>
  <c r="H26" i="3"/>
  <c r="I26" i="3"/>
  <c r="C26" i="3"/>
  <c r="C28" i="3" s="1"/>
  <c r="D27" i="3"/>
  <c r="E27" i="3"/>
  <c r="F27" i="3"/>
  <c r="G27" i="3"/>
  <c r="H27" i="3"/>
  <c r="I27" i="3"/>
  <c r="B5" i="7" l="1"/>
  <c r="K17" i="3"/>
  <c r="S17" i="3" s="1"/>
  <c r="J92" i="18" s="1"/>
  <c r="K20" i="3"/>
  <c r="S20" i="3" s="1"/>
  <c r="J5" i="18" s="1"/>
  <c r="K21" i="3"/>
  <c r="S21" i="3" s="1"/>
  <c r="J70" i="18" s="1"/>
  <c r="K18" i="3"/>
  <c r="S18" i="3" s="1"/>
  <c r="J69" i="18" s="1"/>
  <c r="K23" i="3"/>
  <c r="S23" i="3" s="1"/>
  <c r="J71" i="18" s="1"/>
  <c r="K16" i="3"/>
  <c r="K24" i="3"/>
  <c r="S24" i="3" s="1"/>
  <c r="J72" i="18" s="1"/>
  <c r="K25" i="3"/>
  <c r="S25" i="3" s="1"/>
  <c r="J31" i="18" s="1"/>
  <c r="K19" i="3"/>
  <c r="S19" i="3" s="1"/>
  <c r="J48" i="18" s="1"/>
  <c r="K22" i="3"/>
  <c r="S22" i="3" s="1"/>
  <c r="J93" i="18" s="1"/>
  <c r="H5" i="7"/>
  <c r="Q25" i="3"/>
  <c r="Y25" i="3" s="1"/>
  <c r="P31" i="18" s="1"/>
  <c r="Q23" i="3"/>
  <c r="Y23" i="3" s="1"/>
  <c r="P71" i="18" s="1"/>
  <c r="Q22" i="3"/>
  <c r="Y22" i="3" s="1"/>
  <c r="P93" i="18" s="1"/>
  <c r="Q21" i="3"/>
  <c r="Y21" i="3" s="1"/>
  <c r="P70" i="18" s="1"/>
  <c r="Q24" i="3"/>
  <c r="Y24" i="3" s="1"/>
  <c r="P72" i="18" s="1"/>
  <c r="Q18" i="3"/>
  <c r="Y18" i="3" s="1"/>
  <c r="P69" i="18" s="1"/>
  <c r="Q17" i="3"/>
  <c r="Y17" i="3" s="1"/>
  <c r="P92" i="18" s="1"/>
  <c r="Q16" i="3"/>
  <c r="Q20" i="3"/>
  <c r="Y20" i="3" s="1"/>
  <c r="P5" i="18" s="1"/>
  <c r="Q19" i="3"/>
  <c r="Y19" i="3" s="1"/>
  <c r="P48" i="18" s="1"/>
  <c r="G5" i="7"/>
  <c r="P16" i="3"/>
  <c r="P17" i="3"/>
  <c r="X17" i="3" s="1"/>
  <c r="O92" i="18" s="1"/>
  <c r="P20" i="3"/>
  <c r="X20" i="3" s="1"/>
  <c r="O5" i="18" s="1"/>
  <c r="P21" i="3"/>
  <c r="X21" i="3" s="1"/>
  <c r="O70" i="18" s="1"/>
  <c r="P25" i="3"/>
  <c r="X25" i="3" s="1"/>
  <c r="O31" i="18" s="1"/>
  <c r="P23" i="3"/>
  <c r="X23" i="3" s="1"/>
  <c r="O71" i="18" s="1"/>
  <c r="P19" i="3"/>
  <c r="X19" i="3" s="1"/>
  <c r="O48" i="18" s="1"/>
  <c r="P24" i="3"/>
  <c r="X24" i="3" s="1"/>
  <c r="O72" i="18" s="1"/>
  <c r="P18" i="3"/>
  <c r="X18" i="3" s="1"/>
  <c r="O69" i="18" s="1"/>
  <c r="P22" i="3"/>
  <c r="X22" i="3" s="1"/>
  <c r="O93" i="18" s="1"/>
  <c r="F5" i="7"/>
  <c r="O17" i="3"/>
  <c r="W17" i="3" s="1"/>
  <c r="N92" i="18" s="1"/>
  <c r="O22" i="3"/>
  <c r="W22" i="3" s="1"/>
  <c r="N93" i="18" s="1"/>
  <c r="O20" i="3"/>
  <c r="W20" i="3" s="1"/>
  <c r="N5" i="18" s="1"/>
  <c r="O16" i="3"/>
  <c r="O21" i="3"/>
  <c r="W21" i="3" s="1"/>
  <c r="N70" i="18" s="1"/>
  <c r="O19" i="3"/>
  <c r="W19" i="3" s="1"/>
  <c r="N48" i="18" s="1"/>
  <c r="O24" i="3"/>
  <c r="W24" i="3" s="1"/>
  <c r="N72" i="18" s="1"/>
  <c r="O25" i="3"/>
  <c r="W25" i="3" s="1"/>
  <c r="N31" i="18" s="1"/>
  <c r="O18" i="3"/>
  <c r="W18" i="3" s="1"/>
  <c r="N69" i="18" s="1"/>
  <c r="O23" i="3"/>
  <c r="W23" i="3" s="1"/>
  <c r="N71" i="18" s="1"/>
  <c r="E5" i="7"/>
  <c r="N21" i="3"/>
  <c r="V21" i="3" s="1"/>
  <c r="M70" i="18" s="1"/>
  <c r="N24" i="3"/>
  <c r="V24" i="3" s="1"/>
  <c r="M72" i="18" s="1"/>
  <c r="N20" i="3"/>
  <c r="V20" i="3" s="1"/>
  <c r="M5" i="18" s="1"/>
  <c r="N22" i="3"/>
  <c r="V22" i="3" s="1"/>
  <c r="M93" i="18" s="1"/>
  <c r="N19" i="3"/>
  <c r="V19" i="3" s="1"/>
  <c r="M48" i="18" s="1"/>
  <c r="N16" i="3"/>
  <c r="N23" i="3"/>
  <c r="V23" i="3" s="1"/>
  <c r="M71" i="18" s="1"/>
  <c r="N18" i="3"/>
  <c r="V18" i="3" s="1"/>
  <c r="M69" i="18" s="1"/>
  <c r="N25" i="3"/>
  <c r="V25" i="3" s="1"/>
  <c r="M31" i="18" s="1"/>
  <c r="N17" i="3"/>
  <c r="V17" i="3" s="1"/>
  <c r="M92" i="18" s="1"/>
  <c r="D5" i="7"/>
  <c r="M24" i="3"/>
  <c r="U24" i="3" s="1"/>
  <c r="L72" i="18" s="1"/>
  <c r="M17" i="3"/>
  <c r="U17" i="3" s="1"/>
  <c r="L92" i="18" s="1"/>
  <c r="M21" i="3"/>
  <c r="U21" i="3" s="1"/>
  <c r="L70" i="18" s="1"/>
  <c r="M18" i="3"/>
  <c r="U18" i="3" s="1"/>
  <c r="L69" i="18" s="1"/>
  <c r="M25" i="3"/>
  <c r="U25" i="3" s="1"/>
  <c r="L31" i="18" s="1"/>
  <c r="M20" i="3"/>
  <c r="U20" i="3" s="1"/>
  <c r="L5" i="18" s="1"/>
  <c r="M23" i="3"/>
  <c r="U23" i="3" s="1"/>
  <c r="L71" i="18" s="1"/>
  <c r="M19" i="3"/>
  <c r="U19" i="3" s="1"/>
  <c r="L48" i="18" s="1"/>
  <c r="M16" i="3"/>
  <c r="M22" i="3"/>
  <c r="U22" i="3" s="1"/>
  <c r="L93" i="18" s="1"/>
  <c r="C5" i="7"/>
  <c r="L19" i="3"/>
  <c r="T19" i="3" s="1"/>
  <c r="K48" i="18" s="1"/>
  <c r="L24" i="3"/>
  <c r="T24" i="3" s="1"/>
  <c r="K72" i="18" s="1"/>
  <c r="L25" i="3"/>
  <c r="T25" i="3" s="1"/>
  <c r="K31" i="18" s="1"/>
  <c r="L18" i="3"/>
  <c r="T18" i="3" s="1"/>
  <c r="K69" i="18" s="1"/>
  <c r="L22" i="3"/>
  <c r="T22" i="3" s="1"/>
  <c r="K93" i="18" s="1"/>
  <c r="L16" i="3"/>
  <c r="L21" i="3"/>
  <c r="T21" i="3" s="1"/>
  <c r="K70" i="18" s="1"/>
  <c r="L20" i="3"/>
  <c r="T20" i="3" s="1"/>
  <c r="K5" i="18" s="1"/>
  <c r="L17" i="3"/>
  <c r="T17" i="3" s="1"/>
  <c r="K92" i="18" s="1"/>
  <c r="L23" i="3"/>
  <c r="T23" i="3" s="1"/>
  <c r="K71" i="18" s="1"/>
  <c r="AA20" i="3" l="1"/>
  <c r="AA23" i="3"/>
  <c r="AA21" i="3"/>
  <c r="AA18" i="3"/>
  <c r="AA25" i="3"/>
  <c r="AA22" i="3"/>
  <c r="AA19" i="3"/>
  <c r="AA24" i="3"/>
  <c r="AA17" i="3"/>
  <c r="N22" i="12" l="1"/>
  <c r="E153" i="3"/>
  <c r="D84" i="3"/>
  <c r="E84" i="3"/>
  <c r="F84" i="3"/>
  <c r="G84" i="3"/>
  <c r="H84" i="3"/>
  <c r="I84" i="3"/>
  <c r="C84" i="3"/>
  <c r="D83" i="3"/>
  <c r="L77" i="3" s="1"/>
  <c r="E83" i="3"/>
  <c r="M77" i="3" s="1"/>
  <c r="F83" i="3"/>
  <c r="N77" i="3" s="1"/>
  <c r="G83" i="3"/>
  <c r="O77" i="3" s="1"/>
  <c r="H83" i="3"/>
  <c r="P77" i="3" s="1"/>
  <c r="I83" i="3"/>
  <c r="Q77" i="3" s="1"/>
  <c r="C83" i="3"/>
  <c r="K77" i="3" s="1"/>
  <c r="G73" i="3"/>
  <c r="C61" i="3"/>
  <c r="D12" i="3"/>
  <c r="C104" i="3"/>
  <c r="C93" i="3"/>
  <c r="D153" i="3"/>
  <c r="F153" i="3"/>
  <c r="G153" i="3"/>
  <c r="H153" i="3"/>
  <c r="I153" i="3"/>
  <c r="C153" i="3"/>
  <c r="D152" i="3"/>
  <c r="E152" i="3"/>
  <c r="F152" i="3"/>
  <c r="G152" i="3"/>
  <c r="H152" i="3"/>
  <c r="I152" i="3"/>
  <c r="C152" i="3"/>
  <c r="D146" i="3"/>
  <c r="E146" i="3"/>
  <c r="F146" i="3"/>
  <c r="G146" i="3"/>
  <c r="H146" i="3"/>
  <c r="I146" i="3"/>
  <c r="C146" i="3"/>
  <c r="D145" i="3"/>
  <c r="E145" i="3"/>
  <c r="F145" i="3"/>
  <c r="G145" i="3"/>
  <c r="H145" i="3"/>
  <c r="I145" i="3"/>
  <c r="C145" i="3"/>
  <c r="D137" i="3"/>
  <c r="E137" i="3"/>
  <c r="F137" i="3"/>
  <c r="G137" i="3"/>
  <c r="H137" i="3"/>
  <c r="I137" i="3"/>
  <c r="C137" i="3"/>
  <c r="D136" i="3"/>
  <c r="E136" i="3"/>
  <c r="F136" i="3"/>
  <c r="G136" i="3"/>
  <c r="H136" i="3"/>
  <c r="I136" i="3"/>
  <c r="C136" i="3"/>
  <c r="K131" i="3" s="1"/>
  <c r="D127" i="3"/>
  <c r="E127" i="3"/>
  <c r="F127" i="3"/>
  <c r="G127" i="3"/>
  <c r="H127" i="3"/>
  <c r="I127" i="3"/>
  <c r="C127" i="3"/>
  <c r="D126" i="3"/>
  <c r="E126" i="3"/>
  <c r="F126" i="3"/>
  <c r="G126" i="3"/>
  <c r="H126" i="3"/>
  <c r="I126" i="3"/>
  <c r="C126" i="3"/>
  <c r="D115" i="3"/>
  <c r="E115" i="3"/>
  <c r="F115" i="3"/>
  <c r="G115" i="3"/>
  <c r="H115" i="3"/>
  <c r="I115" i="3"/>
  <c r="D114" i="3"/>
  <c r="E114" i="3"/>
  <c r="F114" i="3"/>
  <c r="G114" i="3"/>
  <c r="H114" i="3"/>
  <c r="I114" i="3"/>
  <c r="D105" i="3"/>
  <c r="E105" i="3"/>
  <c r="F105" i="3"/>
  <c r="G105" i="3"/>
  <c r="H105" i="3"/>
  <c r="I105" i="3"/>
  <c r="D104" i="3"/>
  <c r="E104" i="3"/>
  <c r="F104" i="3"/>
  <c r="G104" i="3"/>
  <c r="H104" i="3"/>
  <c r="I104" i="3"/>
  <c r="D94" i="3"/>
  <c r="E94" i="3"/>
  <c r="F94" i="3"/>
  <c r="G94" i="3"/>
  <c r="H94" i="3"/>
  <c r="I94" i="3"/>
  <c r="D93" i="3"/>
  <c r="E93" i="3"/>
  <c r="F93" i="3"/>
  <c r="G93" i="3"/>
  <c r="H93" i="3"/>
  <c r="I93" i="3"/>
  <c r="D73" i="3"/>
  <c r="E73" i="3"/>
  <c r="F73" i="3"/>
  <c r="H73" i="3"/>
  <c r="I73" i="3"/>
  <c r="C73" i="3"/>
  <c r="D72" i="3"/>
  <c r="E72" i="3"/>
  <c r="F72" i="3"/>
  <c r="G72" i="3"/>
  <c r="H72" i="3"/>
  <c r="I72" i="3"/>
  <c r="C72" i="3"/>
  <c r="D61" i="3"/>
  <c r="E61" i="3"/>
  <c r="F61" i="3"/>
  <c r="G61" i="3"/>
  <c r="H61" i="3"/>
  <c r="I61" i="3"/>
  <c r="D45" i="3"/>
  <c r="E45" i="3"/>
  <c r="F45" i="3"/>
  <c r="G45" i="3"/>
  <c r="H45" i="3"/>
  <c r="I45" i="3"/>
  <c r="C45" i="3"/>
  <c r="D44" i="3"/>
  <c r="E44" i="3"/>
  <c r="F44" i="3"/>
  <c r="G44" i="3"/>
  <c r="H44" i="3"/>
  <c r="I44" i="3"/>
  <c r="C44" i="3"/>
  <c r="D28" i="3"/>
  <c r="F28" i="3"/>
  <c r="G28" i="3"/>
  <c r="H28" i="3"/>
  <c r="I28" i="3"/>
  <c r="AG16" i="3" s="1"/>
  <c r="C12" i="3"/>
  <c r="E12" i="3"/>
  <c r="G12" i="3"/>
  <c r="H12" i="3"/>
  <c r="I12" i="3"/>
  <c r="D11" i="3"/>
  <c r="E11" i="3"/>
  <c r="F11" i="3"/>
  <c r="G11" i="3"/>
  <c r="H11" i="3"/>
  <c r="I11" i="3"/>
  <c r="K31" i="3" l="1"/>
  <c r="S31" i="3" s="1"/>
  <c r="J94" i="18" s="1"/>
  <c r="K42" i="3"/>
  <c r="S42" i="3" s="1"/>
  <c r="J7" i="18" s="1"/>
  <c r="K123" i="3"/>
  <c r="S123" i="3" s="1"/>
  <c r="J74" i="18" s="1"/>
  <c r="N120" i="3"/>
  <c r="V120" i="3" s="1"/>
  <c r="M105" i="18" s="1"/>
  <c r="N121" i="3"/>
  <c r="V121" i="3" s="1"/>
  <c r="M106" i="18" s="1"/>
  <c r="N125" i="3"/>
  <c r="V125" i="3" s="1"/>
  <c r="M14" i="18" s="1"/>
  <c r="N122" i="3"/>
  <c r="V122" i="3" s="1"/>
  <c r="M42" i="18" s="1"/>
  <c r="N123" i="3"/>
  <c r="V123" i="3" s="1"/>
  <c r="M74" i="18" s="1"/>
  <c r="N124" i="3"/>
  <c r="V124" i="3" s="1"/>
  <c r="M107" i="18" s="1"/>
  <c r="K119" i="3"/>
  <c r="S119" i="3" s="1"/>
  <c r="J104" i="18" s="1"/>
  <c r="K122" i="3"/>
  <c r="S122" i="3" s="1"/>
  <c r="J42" i="18" s="1"/>
  <c r="K121" i="3"/>
  <c r="S121" i="3" s="1"/>
  <c r="J106" i="18" s="1"/>
  <c r="K125" i="3"/>
  <c r="S125" i="3" s="1"/>
  <c r="J14" i="18" s="1"/>
  <c r="K120" i="3"/>
  <c r="S120" i="3" s="1"/>
  <c r="J105" i="18" s="1"/>
  <c r="K124" i="3"/>
  <c r="S124" i="3" s="1"/>
  <c r="J107" i="18" s="1"/>
  <c r="L122" i="3"/>
  <c r="T122" i="3" s="1"/>
  <c r="K42" i="18" s="1"/>
  <c r="L121" i="3"/>
  <c r="T121" i="3" s="1"/>
  <c r="K106" i="18" s="1"/>
  <c r="L125" i="3"/>
  <c r="T125" i="3" s="1"/>
  <c r="K14" i="18" s="1"/>
  <c r="L119" i="3"/>
  <c r="T119" i="3" s="1"/>
  <c r="K104" i="18" s="1"/>
  <c r="L120" i="3"/>
  <c r="T120" i="3" s="1"/>
  <c r="K105" i="18" s="1"/>
  <c r="L123" i="3"/>
  <c r="T123" i="3" s="1"/>
  <c r="K74" i="18" s="1"/>
  <c r="L124" i="3"/>
  <c r="T124" i="3" s="1"/>
  <c r="K107" i="18" s="1"/>
  <c r="Q124" i="3"/>
  <c r="Y124" i="3" s="1"/>
  <c r="P107" i="18" s="1"/>
  <c r="Q125" i="3"/>
  <c r="Y125" i="3" s="1"/>
  <c r="P14" i="18" s="1"/>
  <c r="Q122" i="3"/>
  <c r="Y122" i="3" s="1"/>
  <c r="P42" i="18" s="1"/>
  <c r="Q123" i="3"/>
  <c r="Y123" i="3" s="1"/>
  <c r="P74" i="18" s="1"/>
  <c r="Q121" i="3"/>
  <c r="Y121" i="3" s="1"/>
  <c r="P106" i="18" s="1"/>
  <c r="Q120" i="3"/>
  <c r="Y120" i="3" s="1"/>
  <c r="P105" i="18" s="1"/>
  <c r="P124" i="3"/>
  <c r="X124" i="3" s="1"/>
  <c r="O107" i="18" s="1"/>
  <c r="P125" i="3"/>
  <c r="X125" i="3" s="1"/>
  <c r="O14" i="18" s="1"/>
  <c r="P121" i="3"/>
  <c r="X121" i="3" s="1"/>
  <c r="O106" i="18" s="1"/>
  <c r="P122" i="3"/>
  <c r="X122" i="3" s="1"/>
  <c r="O42" i="18" s="1"/>
  <c r="P123" i="3"/>
  <c r="X123" i="3" s="1"/>
  <c r="O74" i="18" s="1"/>
  <c r="P120" i="3"/>
  <c r="X120" i="3" s="1"/>
  <c r="O105" i="18" s="1"/>
  <c r="M121" i="3"/>
  <c r="U121" i="3" s="1"/>
  <c r="L106" i="18" s="1"/>
  <c r="M120" i="3"/>
  <c r="U120" i="3" s="1"/>
  <c r="L105" i="18" s="1"/>
  <c r="M124" i="3"/>
  <c r="U124" i="3" s="1"/>
  <c r="L107" i="18" s="1"/>
  <c r="M122" i="3"/>
  <c r="U122" i="3" s="1"/>
  <c r="L42" i="18" s="1"/>
  <c r="M125" i="3"/>
  <c r="U125" i="3" s="1"/>
  <c r="L14" i="18" s="1"/>
  <c r="M123" i="3"/>
  <c r="U123" i="3" s="1"/>
  <c r="L74" i="18" s="1"/>
  <c r="O120" i="3"/>
  <c r="W120" i="3" s="1"/>
  <c r="N105" i="18" s="1"/>
  <c r="O123" i="3"/>
  <c r="W123" i="3" s="1"/>
  <c r="N74" i="18" s="1"/>
  <c r="O121" i="3"/>
  <c r="W121" i="3" s="1"/>
  <c r="N106" i="18" s="1"/>
  <c r="O124" i="3"/>
  <c r="W124" i="3" s="1"/>
  <c r="N107" i="18" s="1"/>
  <c r="O125" i="3"/>
  <c r="W125" i="3" s="1"/>
  <c r="N14" i="18" s="1"/>
  <c r="O122" i="3"/>
  <c r="W122" i="3" s="1"/>
  <c r="N42" i="18" s="1"/>
  <c r="C4" i="7"/>
  <c r="L9" i="3"/>
  <c r="T9" i="3" s="1"/>
  <c r="K68" i="18" s="1"/>
  <c r="L10" i="3"/>
  <c r="T10" i="3" s="1"/>
  <c r="K4" i="18" s="1"/>
  <c r="L7" i="3"/>
  <c r="T7" i="3" s="1"/>
  <c r="K47" i="18" s="1"/>
  <c r="L6" i="3"/>
  <c r="T6" i="3" s="1"/>
  <c r="K19" i="18" s="1"/>
  <c r="L8" i="3"/>
  <c r="T8" i="3" s="1"/>
  <c r="K90" i="18" s="1"/>
  <c r="L5" i="3"/>
  <c r="T5" i="3" s="1"/>
  <c r="K30" i="18" s="1"/>
  <c r="L4" i="3"/>
  <c r="T4" i="3" s="1"/>
  <c r="K89" i="18" s="1"/>
  <c r="F15" i="7"/>
  <c r="O144" i="3"/>
  <c r="W144" i="3" s="1"/>
  <c r="N15" i="18" s="1"/>
  <c r="O142" i="3"/>
  <c r="W142" i="3" s="1"/>
  <c r="N43" i="18" s="1"/>
  <c r="O141" i="3"/>
  <c r="W141" i="3" s="1"/>
  <c r="N85" i="18" s="1"/>
  <c r="O143" i="3"/>
  <c r="W143" i="3" s="1"/>
  <c r="N76" i="18" s="1"/>
  <c r="B13" i="7"/>
  <c r="G14" i="7"/>
  <c r="P132" i="3"/>
  <c r="X132" i="3" s="1"/>
  <c r="O26" i="18" s="1"/>
  <c r="P135" i="3"/>
  <c r="X135" i="3" s="1"/>
  <c r="O63" i="18" s="1"/>
  <c r="P131" i="3"/>
  <c r="X131" i="3" s="1"/>
  <c r="O108" i="18" s="1"/>
  <c r="P133" i="3"/>
  <c r="X133" i="3" s="1"/>
  <c r="O62" i="18" s="1"/>
  <c r="P134" i="3"/>
  <c r="X134" i="3" s="1"/>
  <c r="O75" i="18" s="1"/>
  <c r="E15" i="7"/>
  <c r="N142" i="3"/>
  <c r="V142" i="3" s="1"/>
  <c r="M43" i="18" s="1"/>
  <c r="N143" i="3"/>
  <c r="V143" i="3" s="1"/>
  <c r="M76" i="18" s="1"/>
  <c r="N141" i="3"/>
  <c r="V141" i="3" s="1"/>
  <c r="M85" i="18" s="1"/>
  <c r="N144" i="3"/>
  <c r="V144" i="3" s="1"/>
  <c r="M15" i="18" s="1"/>
  <c r="C16" i="7"/>
  <c r="L151" i="3"/>
  <c r="T151" i="3" s="1"/>
  <c r="K64" i="18" s="1"/>
  <c r="L150" i="3"/>
  <c r="T150" i="3" s="1"/>
  <c r="K109" i="18" s="1"/>
  <c r="K99" i="3"/>
  <c r="S99" i="3" s="1"/>
  <c r="J40" i="18" s="1"/>
  <c r="B11" i="7"/>
  <c r="K98" i="3"/>
  <c r="S98" i="3" s="1"/>
  <c r="J83" i="18" s="1"/>
  <c r="E9" i="7"/>
  <c r="N80" i="3"/>
  <c r="V80" i="3" s="1"/>
  <c r="M38" i="18" s="1"/>
  <c r="N79" i="3"/>
  <c r="V79" i="3" s="1"/>
  <c r="M99" i="18" s="1"/>
  <c r="V77" i="3"/>
  <c r="M81" i="18" s="1"/>
  <c r="N78" i="3"/>
  <c r="V78" i="3" s="1"/>
  <c r="M82" i="18" s="1"/>
  <c r="N82" i="3"/>
  <c r="V82" i="3" s="1"/>
  <c r="M12" i="18" s="1"/>
  <c r="N81" i="3"/>
  <c r="V81" i="3" s="1"/>
  <c r="M23" i="18" s="1"/>
  <c r="AD24" i="3"/>
  <c r="AD22" i="3"/>
  <c r="AD16" i="3"/>
  <c r="AD20" i="3"/>
  <c r="AD19" i="3"/>
  <c r="AD23" i="3"/>
  <c r="AD25" i="3"/>
  <c r="AD17" i="3"/>
  <c r="AD18" i="3"/>
  <c r="AD21" i="3"/>
  <c r="C6" i="7"/>
  <c r="L35" i="3"/>
  <c r="T35" i="3" s="1"/>
  <c r="K32" i="18" s="1"/>
  <c r="L34" i="3"/>
  <c r="T34" i="3" s="1"/>
  <c r="K97" i="18" s="1"/>
  <c r="L31" i="3"/>
  <c r="T31" i="3" s="1"/>
  <c r="K94" i="18" s="1"/>
  <c r="L43" i="3"/>
  <c r="T43" i="3" s="1"/>
  <c r="K53" i="18" s="1"/>
  <c r="L36" i="3"/>
  <c r="T36" i="3" s="1"/>
  <c r="K33" i="18" s="1"/>
  <c r="L39" i="3"/>
  <c r="T39" i="3" s="1"/>
  <c r="K51" i="18" s="1"/>
  <c r="L32" i="3"/>
  <c r="T32" i="3" s="1"/>
  <c r="K95" i="18" s="1"/>
  <c r="L41" i="3"/>
  <c r="T41" i="3" s="1"/>
  <c r="K6" i="18" s="1"/>
  <c r="L33" i="3"/>
  <c r="T33" i="3" s="1"/>
  <c r="K96" i="18" s="1"/>
  <c r="L40" i="3"/>
  <c r="T40" i="3" s="1"/>
  <c r="K52" i="18" s="1"/>
  <c r="L42" i="3"/>
  <c r="T42" i="3" s="1"/>
  <c r="K7" i="18" s="1"/>
  <c r="L37" i="3"/>
  <c r="T37" i="3" s="1"/>
  <c r="K49" i="18" s="1"/>
  <c r="L38" i="3"/>
  <c r="T38" i="3" s="1"/>
  <c r="K50" i="18" s="1"/>
  <c r="H7" i="7"/>
  <c r="Q54" i="3"/>
  <c r="Y54" i="3" s="1"/>
  <c r="P54" i="18" s="1"/>
  <c r="Q49" i="3"/>
  <c r="Y49" i="3" s="1"/>
  <c r="P34" i="18" s="1"/>
  <c r="Q56" i="3"/>
  <c r="Y56" i="3" s="1"/>
  <c r="P56" i="18" s="1"/>
  <c r="Q60" i="3"/>
  <c r="Y60" i="3" s="1"/>
  <c r="P80" i="18" s="1"/>
  <c r="Q51" i="3"/>
  <c r="Y51" i="3" s="1"/>
  <c r="P36" i="18" s="1"/>
  <c r="Q59" i="3"/>
  <c r="Y59" i="3" s="1"/>
  <c r="P37" i="18" s="1"/>
  <c r="Q53" i="3"/>
  <c r="Y53" i="3" s="1"/>
  <c r="P20" i="18" s="1"/>
  <c r="Q58" i="3"/>
  <c r="Y58" i="3" s="1"/>
  <c r="P9" i="18" s="1"/>
  <c r="Q52" i="3"/>
  <c r="Y52" i="3" s="1"/>
  <c r="P73" i="18" s="1"/>
  <c r="Q50" i="3"/>
  <c r="Y50" i="3" s="1"/>
  <c r="P35" i="18" s="1"/>
  <c r="Q57" i="3"/>
  <c r="Y57" i="3" s="1"/>
  <c r="P8" i="18" s="1"/>
  <c r="Q55" i="3"/>
  <c r="Y55" i="3" s="1"/>
  <c r="P55" i="18" s="1"/>
  <c r="G8" i="7"/>
  <c r="P66" i="3"/>
  <c r="X66" i="3" s="1"/>
  <c r="O98" i="18" s="1"/>
  <c r="P69" i="3"/>
  <c r="X69" i="3" s="1"/>
  <c r="O57" i="18" s="1"/>
  <c r="P71" i="3"/>
  <c r="X71" i="3" s="1"/>
  <c r="O11" i="18" s="1"/>
  <c r="P67" i="3"/>
  <c r="X67" i="3" s="1"/>
  <c r="O21" i="18" s="1"/>
  <c r="P70" i="3"/>
  <c r="X70" i="3" s="1"/>
  <c r="O10" i="18" s="1"/>
  <c r="P68" i="3"/>
  <c r="X68" i="3" s="1"/>
  <c r="O22" i="18" s="1"/>
  <c r="C10" i="7"/>
  <c r="L88" i="3"/>
  <c r="T88" i="3" s="1"/>
  <c r="K100" i="18" s="1"/>
  <c r="L91" i="3"/>
  <c r="T91" i="3" s="1"/>
  <c r="K103" i="18" s="1"/>
  <c r="L90" i="3"/>
  <c r="T90" i="3" s="1"/>
  <c r="K102" i="18" s="1"/>
  <c r="L92" i="3"/>
  <c r="T92" i="3" s="1"/>
  <c r="K39" i="18" s="1"/>
  <c r="L89" i="3"/>
  <c r="T89" i="3" s="1"/>
  <c r="K101" i="18" s="1"/>
  <c r="G11" i="7"/>
  <c r="P98" i="3"/>
  <c r="X98" i="3" s="1"/>
  <c r="O83" i="18" s="1"/>
  <c r="P103" i="3"/>
  <c r="X103" i="3" s="1"/>
  <c r="O41" i="18" s="1"/>
  <c r="P100" i="3"/>
  <c r="X100" i="3" s="1"/>
  <c r="O24" i="18" s="1"/>
  <c r="P101" i="3"/>
  <c r="X101" i="3" s="1"/>
  <c r="O58" i="18" s="1"/>
  <c r="P102" i="3"/>
  <c r="X102" i="3" s="1"/>
  <c r="O59" i="18" s="1"/>
  <c r="P99" i="3"/>
  <c r="X99" i="3" s="1"/>
  <c r="O40" i="18" s="1"/>
  <c r="C12" i="7"/>
  <c r="L109" i="3"/>
  <c r="T109" i="3" s="1"/>
  <c r="K84" i="18" s="1"/>
  <c r="L113" i="3"/>
  <c r="T113" i="3" s="1"/>
  <c r="K13" i="18" s="1"/>
  <c r="L110" i="3"/>
  <c r="T110" i="3" s="1"/>
  <c r="K25" i="18" s="1"/>
  <c r="L111" i="3"/>
  <c r="T111" i="3" s="1"/>
  <c r="K60" i="18" s="1"/>
  <c r="L112" i="3"/>
  <c r="T112" i="3" s="1"/>
  <c r="K61" i="18" s="1"/>
  <c r="H13" i="7"/>
  <c r="Q119" i="3"/>
  <c r="Y119" i="3" s="1"/>
  <c r="P104" i="18" s="1"/>
  <c r="F14" i="7"/>
  <c r="O133" i="3"/>
  <c r="W133" i="3" s="1"/>
  <c r="N62" i="18" s="1"/>
  <c r="O132" i="3"/>
  <c r="W132" i="3" s="1"/>
  <c r="N26" i="18" s="1"/>
  <c r="O131" i="3"/>
  <c r="W131" i="3" s="1"/>
  <c r="N108" i="18" s="1"/>
  <c r="O134" i="3"/>
  <c r="W134" i="3" s="1"/>
  <c r="N75" i="18" s="1"/>
  <c r="O135" i="3"/>
  <c r="W135" i="3" s="1"/>
  <c r="N63" i="18" s="1"/>
  <c r="D15" i="7"/>
  <c r="M143" i="3"/>
  <c r="U143" i="3" s="1"/>
  <c r="L76" i="18" s="1"/>
  <c r="M141" i="3"/>
  <c r="U141" i="3" s="1"/>
  <c r="L85" i="18" s="1"/>
  <c r="M142" i="3"/>
  <c r="U142" i="3" s="1"/>
  <c r="L43" i="18" s="1"/>
  <c r="M144" i="3"/>
  <c r="U144" i="3" s="1"/>
  <c r="L15" i="18" s="1"/>
  <c r="D9" i="7"/>
  <c r="M82" i="3"/>
  <c r="U82" i="3" s="1"/>
  <c r="L12" i="18" s="1"/>
  <c r="M78" i="3"/>
  <c r="U78" i="3" s="1"/>
  <c r="L82" i="18" s="1"/>
  <c r="M81" i="3"/>
  <c r="U81" i="3" s="1"/>
  <c r="L23" i="18" s="1"/>
  <c r="M79" i="3"/>
  <c r="U79" i="3" s="1"/>
  <c r="L99" i="18" s="1"/>
  <c r="M80" i="3"/>
  <c r="U80" i="3" s="1"/>
  <c r="L38" i="18" s="1"/>
  <c r="AF21" i="3"/>
  <c r="AF17" i="3"/>
  <c r="AF20" i="3"/>
  <c r="AF25" i="3"/>
  <c r="AF23" i="3"/>
  <c r="AF22" i="3"/>
  <c r="AF19" i="3"/>
  <c r="AF24" i="3"/>
  <c r="AF18" i="3"/>
  <c r="AF16" i="3"/>
  <c r="E12" i="7"/>
  <c r="N111" i="3"/>
  <c r="V111" i="3" s="1"/>
  <c r="M60" i="18" s="1"/>
  <c r="N109" i="3"/>
  <c r="V109" i="3" s="1"/>
  <c r="M84" i="18" s="1"/>
  <c r="N113" i="3"/>
  <c r="V113" i="3" s="1"/>
  <c r="M13" i="18" s="1"/>
  <c r="N112" i="3"/>
  <c r="V112" i="3" s="1"/>
  <c r="M61" i="18" s="1"/>
  <c r="N110" i="3"/>
  <c r="V110" i="3" s="1"/>
  <c r="M25" i="18" s="1"/>
  <c r="K92" i="3"/>
  <c r="S92" i="3" s="1"/>
  <c r="J39" i="18" s="1"/>
  <c r="B10" i="7"/>
  <c r="K88" i="3"/>
  <c r="S88" i="3" s="1"/>
  <c r="J100" i="18" s="1"/>
  <c r="F9" i="7"/>
  <c r="O81" i="3"/>
  <c r="W81" i="3" s="1"/>
  <c r="N23" i="18" s="1"/>
  <c r="O80" i="3"/>
  <c r="W80" i="3" s="1"/>
  <c r="N38" i="18" s="1"/>
  <c r="O79" i="3"/>
  <c r="W79" i="3" s="1"/>
  <c r="N99" i="18" s="1"/>
  <c r="W77" i="3"/>
  <c r="N81" i="18" s="1"/>
  <c r="O82" i="3"/>
  <c r="W82" i="3" s="1"/>
  <c r="N12" i="18" s="1"/>
  <c r="O78" i="3"/>
  <c r="W78" i="3" s="1"/>
  <c r="N82" i="18" s="1"/>
  <c r="H8" i="7"/>
  <c r="Q69" i="3"/>
  <c r="Y69" i="3" s="1"/>
  <c r="P57" i="18" s="1"/>
  <c r="Q71" i="3"/>
  <c r="Y71" i="3" s="1"/>
  <c r="P11" i="18" s="1"/>
  <c r="Q67" i="3"/>
  <c r="Y67" i="3" s="1"/>
  <c r="P21" i="18" s="1"/>
  <c r="Q66" i="3"/>
  <c r="Y66" i="3" s="1"/>
  <c r="P98" i="18" s="1"/>
  <c r="Q68" i="3"/>
  <c r="Y68" i="3" s="1"/>
  <c r="P22" i="18" s="1"/>
  <c r="Q70" i="3"/>
  <c r="Y70" i="3" s="1"/>
  <c r="P10" i="18" s="1"/>
  <c r="K57" i="3"/>
  <c r="S57" i="3" s="1"/>
  <c r="J8" i="18" s="1"/>
  <c r="B7" i="7"/>
  <c r="K54" i="3"/>
  <c r="S54" i="3" s="1"/>
  <c r="J54" i="18" s="1"/>
  <c r="K55" i="3"/>
  <c r="S55" i="3" s="1"/>
  <c r="J55" i="18" s="1"/>
  <c r="K49" i="3"/>
  <c r="S49" i="3" s="1"/>
  <c r="J34" i="18" s="1"/>
  <c r="K50" i="3"/>
  <c r="S50" i="3" s="1"/>
  <c r="J35" i="18" s="1"/>
  <c r="K53" i="3"/>
  <c r="S53" i="3" s="1"/>
  <c r="J20" i="18" s="1"/>
  <c r="B6" i="7"/>
  <c r="K41" i="3"/>
  <c r="S41" i="3" s="1"/>
  <c r="J6" i="18" s="1"/>
  <c r="K32" i="3"/>
  <c r="S32" i="3" s="1"/>
  <c r="J95" i="18" s="1"/>
  <c r="K43" i="3"/>
  <c r="S43" i="3" s="1"/>
  <c r="J53" i="18" s="1"/>
  <c r="K39" i="3"/>
  <c r="S39" i="3" s="1"/>
  <c r="J51" i="18" s="1"/>
  <c r="K34" i="3"/>
  <c r="S34" i="3" s="1"/>
  <c r="J97" i="18" s="1"/>
  <c r="K35" i="3"/>
  <c r="S35" i="3" s="1"/>
  <c r="J32" i="18" s="1"/>
  <c r="K38" i="3"/>
  <c r="S38" i="3" s="1"/>
  <c r="J50" i="18" s="1"/>
  <c r="K40" i="3"/>
  <c r="S40" i="3" s="1"/>
  <c r="J52" i="18" s="1"/>
  <c r="K37" i="3"/>
  <c r="S37" i="3" s="1"/>
  <c r="J49" i="18" s="1"/>
  <c r="K33" i="3"/>
  <c r="S33" i="3" s="1"/>
  <c r="J96" i="18" s="1"/>
  <c r="K36" i="3"/>
  <c r="S36" i="3" s="1"/>
  <c r="J33" i="18" s="1"/>
  <c r="F7" i="7"/>
  <c r="O56" i="3"/>
  <c r="W56" i="3" s="1"/>
  <c r="N56" i="18" s="1"/>
  <c r="O50" i="3"/>
  <c r="W50" i="3" s="1"/>
  <c r="N35" i="18" s="1"/>
  <c r="O60" i="3"/>
  <c r="W60" i="3" s="1"/>
  <c r="N80" i="18" s="1"/>
  <c r="O59" i="3"/>
  <c r="W59" i="3" s="1"/>
  <c r="N37" i="18" s="1"/>
  <c r="O53" i="3"/>
  <c r="W53" i="3" s="1"/>
  <c r="N20" i="18" s="1"/>
  <c r="O58" i="3"/>
  <c r="W58" i="3" s="1"/>
  <c r="N9" i="18" s="1"/>
  <c r="O52" i="3"/>
  <c r="W52" i="3" s="1"/>
  <c r="N73" i="18" s="1"/>
  <c r="O54" i="3"/>
  <c r="W54" i="3" s="1"/>
  <c r="N54" i="18" s="1"/>
  <c r="O49" i="3"/>
  <c r="W49" i="3" s="1"/>
  <c r="N34" i="18" s="1"/>
  <c r="O55" i="3"/>
  <c r="W55" i="3" s="1"/>
  <c r="N55" i="18" s="1"/>
  <c r="O57" i="3"/>
  <c r="W57" i="3" s="1"/>
  <c r="N8" i="18" s="1"/>
  <c r="O51" i="3"/>
  <c r="W51" i="3" s="1"/>
  <c r="N36" i="18" s="1"/>
  <c r="E8" i="7"/>
  <c r="N66" i="3"/>
  <c r="V66" i="3" s="1"/>
  <c r="M98" i="18" s="1"/>
  <c r="N67" i="3"/>
  <c r="V67" i="3" s="1"/>
  <c r="M21" i="18" s="1"/>
  <c r="N71" i="3"/>
  <c r="V71" i="3" s="1"/>
  <c r="M11" i="18" s="1"/>
  <c r="N69" i="3"/>
  <c r="V69" i="3" s="1"/>
  <c r="M57" i="18" s="1"/>
  <c r="N70" i="3"/>
  <c r="V70" i="3" s="1"/>
  <c r="M10" i="18" s="1"/>
  <c r="N68" i="3"/>
  <c r="V68" i="3" s="1"/>
  <c r="M22" i="18" s="1"/>
  <c r="E11" i="7"/>
  <c r="N103" i="3"/>
  <c r="V103" i="3" s="1"/>
  <c r="M41" i="18" s="1"/>
  <c r="N101" i="3"/>
  <c r="V101" i="3" s="1"/>
  <c r="M58" i="18" s="1"/>
  <c r="N100" i="3"/>
  <c r="V100" i="3" s="1"/>
  <c r="M24" i="18" s="1"/>
  <c r="N102" i="3"/>
  <c r="V102" i="3" s="1"/>
  <c r="M59" i="18" s="1"/>
  <c r="N99" i="3"/>
  <c r="V99" i="3" s="1"/>
  <c r="M40" i="18" s="1"/>
  <c r="N98" i="3"/>
  <c r="V98" i="3" s="1"/>
  <c r="M83" i="18" s="1"/>
  <c r="F13" i="7"/>
  <c r="O119" i="3"/>
  <c r="W119" i="3" s="1"/>
  <c r="N104" i="18" s="1"/>
  <c r="D14" i="7"/>
  <c r="M135" i="3"/>
  <c r="U135" i="3" s="1"/>
  <c r="L63" i="18" s="1"/>
  <c r="M131" i="3"/>
  <c r="U131" i="3" s="1"/>
  <c r="L108" i="18" s="1"/>
  <c r="M134" i="3"/>
  <c r="U134" i="3" s="1"/>
  <c r="L75" i="18" s="1"/>
  <c r="M132" i="3"/>
  <c r="U132" i="3" s="1"/>
  <c r="L26" i="18" s="1"/>
  <c r="M133" i="3"/>
  <c r="U133" i="3" s="1"/>
  <c r="L62" i="18" s="1"/>
  <c r="H16" i="7"/>
  <c r="Q151" i="3"/>
  <c r="Y151" i="3" s="1"/>
  <c r="P64" i="18" s="1"/>
  <c r="Q150" i="3"/>
  <c r="Y150" i="3" s="1"/>
  <c r="P109" i="18" s="1"/>
  <c r="E6" i="7"/>
  <c r="N34" i="3"/>
  <c r="V34" i="3" s="1"/>
  <c r="M97" i="18" s="1"/>
  <c r="N39" i="3"/>
  <c r="V39" i="3" s="1"/>
  <c r="M51" i="18" s="1"/>
  <c r="N37" i="3"/>
  <c r="V37" i="3" s="1"/>
  <c r="M49" i="18" s="1"/>
  <c r="N32" i="3"/>
  <c r="V32" i="3" s="1"/>
  <c r="M95" i="18" s="1"/>
  <c r="N41" i="3"/>
  <c r="V41" i="3" s="1"/>
  <c r="M6" i="18" s="1"/>
  <c r="N40" i="3"/>
  <c r="V40" i="3" s="1"/>
  <c r="M52" i="18" s="1"/>
  <c r="N38" i="3"/>
  <c r="V38" i="3" s="1"/>
  <c r="M50" i="18" s="1"/>
  <c r="N43" i="3"/>
  <c r="V43" i="3" s="1"/>
  <c r="M53" i="18" s="1"/>
  <c r="N33" i="3"/>
  <c r="V33" i="3" s="1"/>
  <c r="M96" i="18" s="1"/>
  <c r="N31" i="3"/>
  <c r="V31" i="3" s="1"/>
  <c r="M94" i="18" s="1"/>
  <c r="N36" i="3"/>
  <c r="V36" i="3" s="1"/>
  <c r="M33" i="18" s="1"/>
  <c r="N42" i="3"/>
  <c r="V42" i="3" s="1"/>
  <c r="M7" i="18" s="1"/>
  <c r="N35" i="3"/>
  <c r="V35" i="3" s="1"/>
  <c r="M32" i="18" s="1"/>
  <c r="K67" i="3"/>
  <c r="S67" i="3" s="1"/>
  <c r="J21" i="18" s="1"/>
  <c r="B8" i="7"/>
  <c r="K66" i="3"/>
  <c r="S66" i="3" s="1"/>
  <c r="J98" i="18" s="1"/>
  <c r="H14" i="7"/>
  <c r="Q135" i="3"/>
  <c r="Y135" i="3" s="1"/>
  <c r="P63" i="18" s="1"/>
  <c r="Q132" i="3"/>
  <c r="Y132" i="3" s="1"/>
  <c r="P26" i="18" s="1"/>
  <c r="Q133" i="3"/>
  <c r="Y133" i="3" s="1"/>
  <c r="P62" i="18" s="1"/>
  <c r="Q131" i="3"/>
  <c r="Y131" i="3" s="1"/>
  <c r="P108" i="18" s="1"/>
  <c r="Q134" i="3"/>
  <c r="Y134" i="3" s="1"/>
  <c r="P75" i="18" s="1"/>
  <c r="D16" i="7"/>
  <c r="M150" i="3"/>
  <c r="U150" i="3" s="1"/>
  <c r="L109" i="18" s="1"/>
  <c r="M151" i="3"/>
  <c r="U151" i="3" s="1"/>
  <c r="L64" i="18" s="1"/>
  <c r="AE20" i="3"/>
  <c r="AE16" i="3"/>
  <c r="AE21" i="3"/>
  <c r="AE19" i="3"/>
  <c r="AE24" i="3"/>
  <c r="AE25" i="3"/>
  <c r="AE18" i="3"/>
  <c r="AE23" i="3"/>
  <c r="AE17" i="3"/>
  <c r="AE22" i="3"/>
  <c r="H11" i="7"/>
  <c r="Q101" i="3"/>
  <c r="Y101" i="3" s="1"/>
  <c r="P58" i="18" s="1"/>
  <c r="Q99" i="3"/>
  <c r="Y99" i="3" s="1"/>
  <c r="P40" i="18" s="1"/>
  <c r="Q100" i="3"/>
  <c r="Y100" i="3" s="1"/>
  <c r="P24" i="18" s="1"/>
  <c r="Q102" i="3"/>
  <c r="Y102" i="3" s="1"/>
  <c r="P59" i="18" s="1"/>
  <c r="Q103" i="3"/>
  <c r="Y103" i="3" s="1"/>
  <c r="P41" i="18" s="1"/>
  <c r="Q98" i="3"/>
  <c r="Y98" i="3" s="1"/>
  <c r="P83" i="18" s="1"/>
  <c r="H4" i="7"/>
  <c r="Q4" i="3"/>
  <c r="Y4" i="3" s="1"/>
  <c r="P89" i="18" s="1"/>
  <c r="Q10" i="3"/>
  <c r="Y10" i="3" s="1"/>
  <c r="P4" i="18" s="1"/>
  <c r="Q5" i="3"/>
  <c r="Y5" i="3" s="1"/>
  <c r="P30" i="18" s="1"/>
  <c r="Q8" i="3"/>
  <c r="Y8" i="3" s="1"/>
  <c r="P90" i="18" s="1"/>
  <c r="Q9" i="3"/>
  <c r="Y9" i="3" s="1"/>
  <c r="P68" i="18" s="1"/>
  <c r="Q7" i="3"/>
  <c r="Y7" i="3" s="1"/>
  <c r="P47" i="18" s="1"/>
  <c r="Q6" i="3"/>
  <c r="Y6" i="3" s="1"/>
  <c r="P19" i="18" s="1"/>
  <c r="AB25" i="3"/>
  <c r="AB22" i="3"/>
  <c r="AB18" i="3"/>
  <c r="AB19" i="3"/>
  <c r="AB16" i="3"/>
  <c r="AB21" i="3"/>
  <c r="AB20" i="3"/>
  <c r="AB23" i="3"/>
  <c r="AB17" i="3"/>
  <c r="AB24" i="3"/>
  <c r="F8" i="7"/>
  <c r="O67" i="3"/>
  <c r="W67" i="3" s="1"/>
  <c r="N21" i="18" s="1"/>
  <c r="O66" i="3"/>
  <c r="W66" i="3" s="1"/>
  <c r="N98" i="18" s="1"/>
  <c r="O70" i="3"/>
  <c r="W70" i="3" s="1"/>
  <c r="N10" i="18" s="1"/>
  <c r="O69" i="3"/>
  <c r="W69" i="3" s="1"/>
  <c r="N57" i="18" s="1"/>
  <c r="O71" i="3"/>
  <c r="W71" i="3" s="1"/>
  <c r="N11" i="18" s="1"/>
  <c r="O68" i="3"/>
  <c r="W68" i="3" s="1"/>
  <c r="N22" i="18" s="1"/>
  <c r="F11" i="7"/>
  <c r="O100" i="3"/>
  <c r="W100" i="3" s="1"/>
  <c r="N24" i="18" s="1"/>
  <c r="O98" i="3"/>
  <c r="W98" i="3" s="1"/>
  <c r="N83" i="18" s="1"/>
  <c r="O101" i="3"/>
  <c r="W101" i="3" s="1"/>
  <c r="N58" i="18" s="1"/>
  <c r="O103" i="3"/>
  <c r="W103" i="3" s="1"/>
  <c r="N41" i="18" s="1"/>
  <c r="O102" i="3"/>
  <c r="W102" i="3" s="1"/>
  <c r="N59" i="18" s="1"/>
  <c r="O99" i="3"/>
  <c r="W99" i="3" s="1"/>
  <c r="N40" i="18" s="1"/>
  <c r="G13" i="7"/>
  <c r="P119" i="3"/>
  <c r="X119" i="3" s="1"/>
  <c r="O104" i="18" s="1"/>
  <c r="E14" i="7"/>
  <c r="N132" i="3"/>
  <c r="V132" i="3" s="1"/>
  <c r="M26" i="18" s="1"/>
  <c r="N135" i="3"/>
  <c r="V135" i="3" s="1"/>
  <c r="M63" i="18" s="1"/>
  <c r="N131" i="3"/>
  <c r="V131" i="3" s="1"/>
  <c r="M108" i="18" s="1"/>
  <c r="N134" i="3"/>
  <c r="V134" i="3" s="1"/>
  <c r="M75" i="18" s="1"/>
  <c r="N133" i="3"/>
  <c r="V133" i="3" s="1"/>
  <c r="M62" i="18" s="1"/>
  <c r="C15" i="7"/>
  <c r="L142" i="3"/>
  <c r="T142" i="3" s="1"/>
  <c r="K43" i="18" s="1"/>
  <c r="L143" i="3"/>
  <c r="T143" i="3" s="1"/>
  <c r="K76" i="18" s="1"/>
  <c r="L144" i="3"/>
  <c r="T144" i="3" s="1"/>
  <c r="K15" i="18" s="1"/>
  <c r="L141" i="3"/>
  <c r="T141" i="3" s="1"/>
  <c r="K85" i="18" s="1"/>
  <c r="B16" i="7"/>
  <c r="K150" i="3"/>
  <c r="S150" i="3" s="1"/>
  <c r="J109" i="18" s="1"/>
  <c r="C9" i="7"/>
  <c r="L80" i="3"/>
  <c r="T80" i="3" s="1"/>
  <c r="K38" i="18" s="1"/>
  <c r="L78" i="3"/>
  <c r="T78" i="3" s="1"/>
  <c r="K82" i="18" s="1"/>
  <c r="L79" i="3"/>
  <c r="T79" i="3" s="1"/>
  <c r="K99" i="18" s="1"/>
  <c r="L82" i="3"/>
  <c r="T82" i="3" s="1"/>
  <c r="K12" i="18" s="1"/>
  <c r="L81" i="3"/>
  <c r="T81" i="3" s="1"/>
  <c r="K23" i="18" s="1"/>
  <c r="G4" i="7"/>
  <c r="P6" i="3"/>
  <c r="X6" i="3" s="1"/>
  <c r="O19" i="18" s="1"/>
  <c r="P4" i="3"/>
  <c r="X4" i="3" s="1"/>
  <c r="O89" i="18" s="1"/>
  <c r="P9" i="3"/>
  <c r="X9" i="3" s="1"/>
  <c r="O68" i="18" s="1"/>
  <c r="P5" i="3"/>
  <c r="X5" i="3" s="1"/>
  <c r="O30" i="18" s="1"/>
  <c r="P10" i="3"/>
  <c r="X10" i="3" s="1"/>
  <c r="O4" i="18" s="1"/>
  <c r="P7" i="3"/>
  <c r="X7" i="3" s="1"/>
  <c r="O47" i="18" s="1"/>
  <c r="P8" i="3"/>
  <c r="X8" i="3" s="1"/>
  <c r="O90" i="18" s="1"/>
  <c r="F4" i="7"/>
  <c r="O7" i="3"/>
  <c r="W7" i="3" s="1"/>
  <c r="N47" i="18" s="1"/>
  <c r="O4" i="3"/>
  <c r="W4" i="3" s="1"/>
  <c r="N89" i="18" s="1"/>
  <c r="O6" i="3"/>
  <c r="W6" i="3" s="1"/>
  <c r="N19" i="18" s="1"/>
  <c r="O5" i="3"/>
  <c r="W5" i="3" s="1"/>
  <c r="N30" i="18" s="1"/>
  <c r="O9" i="3"/>
  <c r="W9" i="3" s="1"/>
  <c r="N68" i="18" s="1"/>
  <c r="O10" i="3"/>
  <c r="W10" i="3" s="1"/>
  <c r="N4" i="18" s="1"/>
  <c r="O8" i="3"/>
  <c r="W8" i="3" s="1"/>
  <c r="N90" i="18" s="1"/>
  <c r="H6" i="7"/>
  <c r="Q36" i="3"/>
  <c r="Y36" i="3" s="1"/>
  <c r="P33" i="18" s="1"/>
  <c r="Q33" i="3"/>
  <c r="Y33" i="3" s="1"/>
  <c r="P96" i="18" s="1"/>
  <c r="Q42" i="3"/>
  <c r="Y42" i="3" s="1"/>
  <c r="P7" i="18" s="1"/>
  <c r="Q35" i="3"/>
  <c r="Y35" i="3" s="1"/>
  <c r="P32" i="18" s="1"/>
  <c r="Q43" i="3"/>
  <c r="Y43" i="3" s="1"/>
  <c r="P53" i="18" s="1"/>
  <c r="Q37" i="3"/>
  <c r="Y37" i="3" s="1"/>
  <c r="P49" i="18" s="1"/>
  <c r="Q31" i="3"/>
  <c r="Y31" i="3" s="1"/>
  <c r="P94" i="18" s="1"/>
  <c r="Q41" i="3"/>
  <c r="Y41" i="3" s="1"/>
  <c r="P6" i="18" s="1"/>
  <c r="Q40" i="3"/>
  <c r="Y40" i="3" s="1"/>
  <c r="P52" i="18" s="1"/>
  <c r="Q34" i="3"/>
  <c r="Y34" i="3" s="1"/>
  <c r="P97" i="18" s="1"/>
  <c r="Q32" i="3"/>
  <c r="Y32" i="3" s="1"/>
  <c r="P95" i="18" s="1"/>
  <c r="Q38" i="3"/>
  <c r="Y38" i="3" s="1"/>
  <c r="P50" i="18" s="1"/>
  <c r="Q39" i="3"/>
  <c r="Y39" i="3" s="1"/>
  <c r="P51" i="18" s="1"/>
  <c r="E7" i="7"/>
  <c r="N54" i="3"/>
  <c r="V54" i="3" s="1"/>
  <c r="M54" i="18" s="1"/>
  <c r="N58" i="3"/>
  <c r="V58" i="3" s="1"/>
  <c r="M9" i="18" s="1"/>
  <c r="N50" i="3"/>
  <c r="V50" i="3" s="1"/>
  <c r="M35" i="18" s="1"/>
  <c r="N59" i="3"/>
  <c r="V59" i="3" s="1"/>
  <c r="M37" i="18" s="1"/>
  <c r="N52" i="3"/>
  <c r="V52" i="3" s="1"/>
  <c r="M73" i="18" s="1"/>
  <c r="N60" i="3"/>
  <c r="V60" i="3" s="1"/>
  <c r="M80" i="18" s="1"/>
  <c r="N49" i="3"/>
  <c r="V49" i="3" s="1"/>
  <c r="M34" i="18" s="1"/>
  <c r="N56" i="3"/>
  <c r="V56" i="3" s="1"/>
  <c r="M56" i="18" s="1"/>
  <c r="N51" i="3"/>
  <c r="V51" i="3" s="1"/>
  <c r="M36" i="18" s="1"/>
  <c r="N55" i="3"/>
  <c r="V55" i="3" s="1"/>
  <c r="M55" i="18" s="1"/>
  <c r="N53" i="3"/>
  <c r="V53" i="3" s="1"/>
  <c r="M20" i="18" s="1"/>
  <c r="N57" i="3"/>
  <c r="V57" i="3" s="1"/>
  <c r="M8" i="18" s="1"/>
  <c r="D8" i="7"/>
  <c r="M71" i="3"/>
  <c r="U71" i="3" s="1"/>
  <c r="L11" i="18" s="1"/>
  <c r="M69" i="3"/>
  <c r="U69" i="3" s="1"/>
  <c r="L57" i="18" s="1"/>
  <c r="M67" i="3"/>
  <c r="U67" i="3" s="1"/>
  <c r="L21" i="18" s="1"/>
  <c r="M68" i="3"/>
  <c r="U68" i="3" s="1"/>
  <c r="L22" i="18" s="1"/>
  <c r="M70" i="3"/>
  <c r="U70" i="3" s="1"/>
  <c r="L10" i="18" s="1"/>
  <c r="M66" i="3"/>
  <c r="U66" i="3" s="1"/>
  <c r="L98" i="18" s="1"/>
  <c r="H10" i="7"/>
  <c r="Q88" i="3"/>
  <c r="Y88" i="3" s="1"/>
  <c r="P100" i="18" s="1"/>
  <c r="Q92" i="3"/>
  <c r="Y92" i="3" s="1"/>
  <c r="P39" i="18" s="1"/>
  <c r="Q89" i="3"/>
  <c r="Y89" i="3" s="1"/>
  <c r="P101" i="18" s="1"/>
  <c r="Q91" i="3"/>
  <c r="Y91" i="3" s="1"/>
  <c r="P103" i="18" s="1"/>
  <c r="Q90" i="3"/>
  <c r="Y90" i="3" s="1"/>
  <c r="P102" i="18" s="1"/>
  <c r="D11" i="7"/>
  <c r="M100" i="3"/>
  <c r="U100" i="3" s="1"/>
  <c r="L24" i="18" s="1"/>
  <c r="M103" i="3"/>
  <c r="U103" i="3" s="1"/>
  <c r="L41" i="18" s="1"/>
  <c r="M102" i="3"/>
  <c r="U102" i="3" s="1"/>
  <c r="L59" i="18" s="1"/>
  <c r="M101" i="3"/>
  <c r="U101" i="3" s="1"/>
  <c r="L58" i="18" s="1"/>
  <c r="M98" i="3"/>
  <c r="U98" i="3" s="1"/>
  <c r="L83" i="18" s="1"/>
  <c r="M99" i="3"/>
  <c r="U99" i="3" s="1"/>
  <c r="L40" i="18" s="1"/>
  <c r="H12" i="7"/>
  <c r="Q112" i="3"/>
  <c r="Y112" i="3" s="1"/>
  <c r="P61" i="18" s="1"/>
  <c r="Q111" i="3"/>
  <c r="Y111" i="3" s="1"/>
  <c r="P60" i="18" s="1"/>
  <c r="Q113" i="3"/>
  <c r="Y113" i="3" s="1"/>
  <c r="P13" i="18" s="1"/>
  <c r="Q109" i="3"/>
  <c r="Y109" i="3" s="1"/>
  <c r="P84" i="18" s="1"/>
  <c r="Q110" i="3"/>
  <c r="Y110" i="3" s="1"/>
  <c r="P25" i="18" s="1"/>
  <c r="E13" i="7"/>
  <c r="N119" i="3"/>
  <c r="V119" i="3" s="1"/>
  <c r="M104" i="18" s="1"/>
  <c r="C14" i="7"/>
  <c r="L132" i="3"/>
  <c r="T132" i="3" s="1"/>
  <c r="K26" i="18" s="1"/>
  <c r="L135" i="3"/>
  <c r="T135" i="3" s="1"/>
  <c r="K63" i="18" s="1"/>
  <c r="L134" i="3"/>
  <c r="T134" i="3" s="1"/>
  <c r="K75" i="18" s="1"/>
  <c r="L131" i="3"/>
  <c r="T131" i="3" s="1"/>
  <c r="K108" i="18" s="1"/>
  <c r="L133" i="3"/>
  <c r="T133" i="3" s="1"/>
  <c r="K62" i="18" s="1"/>
  <c r="K144" i="3"/>
  <c r="S144" i="3" s="1"/>
  <c r="J15" i="18" s="1"/>
  <c r="B15" i="7"/>
  <c r="K141" i="3"/>
  <c r="S141" i="3" s="1"/>
  <c r="J85" i="18" s="1"/>
  <c r="G16" i="7"/>
  <c r="P151" i="3"/>
  <c r="X151" i="3" s="1"/>
  <c r="O64" i="18" s="1"/>
  <c r="P150" i="3"/>
  <c r="X150" i="3" s="1"/>
  <c r="O109" i="18" s="1"/>
  <c r="K80" i="3"/>
  <c r="S80" i="3" s="1"/>
  <c r="J38" i="18" s="1"/>
  <c r="B9" i="7"/>
  <c r="S77" i="3"/>
  <c r="J81" i="18" s="1"/>
  <c r="E10" i="7"/>
  <c r="N91" i="3"/>
  <c r="V91" i="3" s="1"/>
  <c r="M103" i="18" s="1"/>
  <c r="N88" i="3"/>
  <c r="V88" i="3" s="1"/>
  <c r="M100" i="18" s="1"/>
  <c r="N90" i="3"/>
  <c r="V90" i="3" s="1"/>
  <c r="M102" i="18" s="1"/>
  <c r="N92" i="3"/>
  <c r="V92" i="3" s="1"/>
  <c r="M39" i="18" s="1"/>
  <c r="N89" i="3"/>
  <c r="V89" i="3" s="1"/>
  <c r="M101" i="18" s="1"/>
  <c r="D6" i="7"/>
  <c r="M39" i="3"/>
  <c r="U39" i="3" s="1"/>
  <c r="L51" i="18" s="1"/>
  <c r="M42" i="3"/>
  <c r="U42" i="3" s="1"/>
  <c r="L7" i="18" s="1"/>
  <c r="M38" i="3"/>
  <c r="U38" i="3" s="1"/>
  <c r="L50" i="18" s="1"/>
  <c r="M31" i="3"/>
  <c r="U31" i="3" s="1"/>
  <c r="L94" i="18" s="1"/>
  <c r="M32" i="3"/>
  <c r="U32" i="3" s="1"/>
  <c r="L95" i="18" s="1"/>
  <c r="M40" i="3"/>
  <c r="U40" i="3" s="1"/>
  <c r="L52" i="18" s="1"/>
  <c r="M36" i="3"/>
  <c r="U36" i="3" s="1"/>
  <c r="L33" i="18" s="1"/>
  <c r="M34" i="3"/>
  <c r="U34" i="3" s="1"/>
  <c r="L97" i="18" s="1"/>
  <c r="M33" i="3"/>
  <c r="U33" i="3" s="1"/>
  <c r="L96" i="18" s="1"/>
  <c r="M37" i="3"/>
  <c r="U37" i="3" s="1"/>
  <c r="L49" i="18" s="1"/>
  <c r="M41" i="3"/>
  <c r="U41" i="3" s="1"/>
  <c r="L6" i="18" s="1"/>
  <c r="M35" i="3"/>
  <c r="U35" i="3" s="1"/>
  <c r="L32" i="18" s="1"/>
  <c r="M43" i="3"/>
  <c r="U43" i="3" s="1"/>
  <c r="L53" i="18" s="1"/>
  <c r="D10" i="7"/>
  <c r="M89" i="3"/>
  <c r="U89" i="3" s="1"/>
  <c r="L101" i="18" s="1"/>
  <c r="M88" i="3"/>
  <c r="U88" i="3" s="1"/>
  <c r="L100" i="18" s="1"/>
  <c r="M90" i="3"/>
  <c r="U90" i="3" s="1"/>
  <c r="L102" i="18" s="1"/>
  <c r="M91" i="3"/>
  <c r="U91" i="3" s="1"/>
  <c r="L103" i="18" s="1"/>
  <c r="M92" i="3"/>
  <c r="U92" i="3" s="1"/>
  <c r="L39" i="18" s="1"/>
  <c r="D12" i="7"/>
  <c r="M113" i="3"/>
  <c r="U113" i="3" s="1"/>
  <c r="L13" i="18" s="1"/>
  <c r="M110" i="3"/>
  <c r="U110" i="3" s="1"/>
  <c r="L25" i="18" s="1"/>
  <c r="M109" i="3"/>
  <c r="U109" i="3" s="1"/>
  <c r="L84" i="18" s="1"/>
  <c r="M112" i="3"/>
  <c r="U112" i="3" s="1"/>
  <c r="L61" i="18" s="1"/>
  <c r="M111" i="3"/>
  <c r="U111" i="3" s="1"/>
  <c r="L60" i="18" s="1"/>
  <c r="H62" i="3"/>
  <c r="H63" i="3" s="1"/>
  <c r="G7" i="7"/>
  <c r="P57" i="3"/>
  <c r="X57" i="3" s="1"/>
  <c r="O8" i="18" s="1"/>
  <c r="P58" i="3"/>
  <c r="X58" i="3" s="1"/>
  <c r="O9" i="18" s="1"/>
  <c r="P59" i="3"/>
  <c r="X59" i="3" s="1"/>
  <c r="O37" i="18" s="1"/>
  <c r="P53" i="3"/>
  <c r="X53" i="3" s="1"/>
  <c r="O20" i="18" s="1"/>
  <c r="P56" i="3"/>
  <c r="X56" i="3" s="1"/>
  <c r="O56" i="18" s="1"/>
  <c r="P52" i="3"/>
  <c r="X52" i="3" s="1"/>
  <c r="O73" i="18" s="1"/>
  <c r="P49" i="3"/>
  <c r="X49" i="3" s="1"/>
  <c r="O34" i="18" s="1"/>
  <c r="P50" i="3"/>
  <c r="X50" i="3" s="1"/>
  <c r="O35" i="18" s="1"/>
  <c r="P51" i="3"/>
  <c r="X51" i="3" s="1"/>
  <c r="O36" i="18" s="1"/>
  <c r="P54" i="3"/>
  <c r="X54" i="3" s="1"/>
  <c r="O54" i="18" s="1"/>
  <c r="P55" i="3"/>
  <c r="X55" i="3" s="1"/>
  <c r="O55" i="18" s="1"/>
  <c r="P60" i="3"/>
  <c r="X60" i="3" s="1"/>
  <c r="O80" i="18" s="1"/>
  <c r="E4" i="7"/>
  <c r="N10" i="3"/>
  <c r="V10" i="3" s="1"/>
  <c r="M4" i="18" s="1"/>
  <c r="N6" i="3"/>
  <c r="V6" i="3" s="1"/>
  <c r="M19" i="18" s="1"/>
  <c r="N4" i="3"/>
  <c r="V4" i="3" s="1"/>
  <c r="M89" i="18" s="1"/>
  <c r="N8" i="3"/>
  <c r="V8" i="3" s="1"/>
  <c r="M90" i="18" s="1"/>
  <c r="N7" i="3"/>
  <c r="V7" i="3" s="1"/>
  <c r="M47" i="18" s="1"/>
  <c r="N9" i="3"/>
  <c r="V9" i="3" s="1"/>
  <c r="M68" i="18" s="1"/>
  <c r="N5" i="3"/>
  <c r="V5" i="3" s="1"/>
  <c r="M30" i="18" s="1"/>
  <c r="G6" i="7"/>
  <c r="P33" i="3"/>
  <c r="X33" i="3" s="1"/>
  <c r="O96" i="18" s="1"/>
  <c r="P36" i="3"/>
  <c r="X36" i="3" s="1"/>
  <c r="O33" i="18" s="1"/>
  <c r="P31" i="3"/>
  <c r="X31" i="3" s="1"/>
  <c r="O94" i="18" s="1"/>
  <c r="P43" i="3"/>
  <c r="X43" i="3" s="1"/>
  <c r="O53" i="18" s="1"/>
  <c r="P32" i="3"/>
  <c r="X32" i="3" s="1"/>
  <c r="O95" i="18" s="1"/>
  <c r="P34" i="3"/>
  <c r="X34" i="3" s="1"/>
  <c r="O97" i="18" s="1"/>
  <c r="P40" i="3"/>
  <c r="X40" i="3" s="1"/>
  <c r="O52" i="18" s="1"/>
  <c r="P38" i="3"/>
  <c r="X38" i="3" s="1"/>
  <c r="O50" i="18" s="1"/>
  <c r="P42" i="3"/>
  <c r="X42" i="3" s="1"/>
  <c r="O7" i="18" s="1"/>
  <c r="P39" i="3"/>
  <c r="X39" i="3" s="1"/>
  <c r="O51" i="18" s="1"/>
  <c r="P41" i="3"/>
  <c r="X41" i="3" s="1"/>
  <c r="O6" i="18" s="1"/>
  <c r="P37" i="3"/>
  <c r="X37" i="3" s="1"/>
  <c r="O49" i="18" s="1"/>
  <c r="P35" i="3"/>
  <c r="X35" i="3" s="1"/>
  <c r="O32" i="18" s="1"/>
  <c r="E62" i="3"/>
  <c r="E63" i="3" s="1"/>
  <c r="D7" i="7"/>
  <c r="M55" i="3"/>
  <c r="U55" i="3" s="1"/>
  <c r="L55" i="18" s="1"/>
  <c r="M57" i="3"/>
  <c r="U57" i="3" s="1"/>
  <c r="L8" i="18" s="1"/>
  <c r="M52" i="3"/>
  <c r="U52" i="3" s="1"/>
  <c r="L73" i="18" s="1"/>
  <c r="M51" i="3"/>
  <c r="U51" i="3" s="1"/>
  <c r="L36" i="18" s="1"/>
  <c r="M53" i="3"/>
  <c r="U53" i="3" s="1"/>
  <c r="L20" i="18" s="1"/>
  <c r="M50" i="3"/>
  <c r="U50" i="3" s="1"/>
  <c r="L35" i="18" s="1"/>
  <c r="M49" i="3"/>
  <c r="U49" i="3" s="1"/>
  <c r="L34" i="18" s="1"/>
  <c r="M60" i="3"/>
  <c r="U60" i="3" s="1"/>
  <c r="L80" i="18" s="1"/>
  <c r="M58" i="3"/>
  <c r="U58" i="3" s="1"/>
  <c r="L9" i="18" s="1"/>
  <c r="M59" i="3"/>
  <c r="U59" i="3" s="1"/>
  <c r="L37" i="18" s="1"/>
  <c r="M54" i="3"/>
  <c r="U54" i="3" s="1"/>
  <c r="L54" i="18" s="1"/>
  <c r="M56" i="3"/>
  <c r="U56" i="3" s="1"/>
  <c r="L56" i="18" s="1"/>
  <c r="C8" i="7"/>
  <c r="L67" i="3"/>
  <c r="T67" i="3" s="1"/>
  <c r="K21" i="18" s="1"/>
  <c r="L70" i="3"/>
  <c r="T70" i="3" s="1"/>
  <c r="K10" i="18" s="1"/>
  <c r="L66" i="3"/>
  <c r="T66" i="3" s="1"/>
  <c r="K98" i="18" s="1"/>
  <c r="L69" i="3"/>
  <c r="T69" i="3" s="1"/>
  <c r="K57" i="18" s="1"/>
  <c r="L71" i="3"/>
  <c r="T71" i="3" s="1"/>
  <c r="K11" i="18" s="1"/>
  <c r="L68" i="3"/>
  <c r="T68" i="3" s="1"/>
  <c r="K22" i="18" s="1"/>
  <c r="G10" i="7"/>
  <c r="P89" i="3"/>
  <c r="X89" i="3" s="1"/>
  <c r="O101" i="18" s="1"/>
  <c r="P92" i="3"/>
  <c r="X92" i="3" s="1"/>
  <c r="O39" i="18" s="1"/>
  <c r="P90" i="3"/>
  <c r="X90" i="3" s="1"/>
  <c r="O102" i="18" s="1"/>
  <c r="P88" i="3"/>
  <c r="X88" i="3" s="1"/>
  <c r="O100" i="18" s="1"/>
  <c r="P91" i="3"/>
  <c r="X91" i="3" s="1"/>
  <c r="O103" i="18" s="1"/>
  <c r="C11" i="7"/>
  <c r="L101" i="3"/>
  <c r="T101" i="3" s="1"/>
  <c r="K58" i="18" s="1"/>
  <c r="L103" i="3"/>
  <c r="T103" i="3" s="1"/>
  <c r="K41" i="18" s="1"/>
  <c r="L100" i="3"/>
  <c r="T100" i="3" s="1"/>
  <c r="K24" i="18" s="1"/>
  <c r="L99" i="3"/>
  <c r="T99" i="3" s="1"/>
  <c r="K40" i="18" s="1"/>
  <c r="L98" i="3"/>
  <c r="T98" i="3" s="1"/>
  <c r="K83" i="18" s="1"/>
  <c r="L102" i="3"/>
  <c r="T102" i="3" s="1"/>
  <c r="K59" i="18" s="1"/>
  <c r="G12" i="7"/>
  <c r="P111" i="3"/>
  <c r="X111" i="3" s="1"/>
  <c r="O60" i="18" s="1"/>
  <c r="P113" i="3"/>
  <c r="X113" i="3" s="1"/>
  <c r="O13" i="18" s="1"/>
  <c r="P112" i="3"/>
  <c r="X112" i="3" s="1"/>
  <c r="O61" i="18" s="1"/>
  <c r="P110" i="3"/>
  <c r="X110" i="3" s="1"/>
  <c r="O25" i="18" s="1"/>
  <c r="P109" i="3"/>
  <c r="X109" i="3" s="1"/>
  <c r="O84" i="18" s="1"/>
  <c r="D13" i="7"/>
  <c r="M119" i="3"/>
  <c r="U119" i="3" s="1"/>
  <c r="L104" i="18" s="1"/>
  <c r="H15" i="7"/>
  <c r="Q141" i="3"/>
  <c r="Y141" i="3" s="1"/>
  <c r="P85" i="18" s="1"/>
  <c r="Q144" i="3"/>
  <c r="Y144" i="3" s="1"/>
  <c r="P15" i="18" s="1"/>
  <c r="Q142" i="3"/>
  <c r="Y142" i="3" s="1"/>
  <c r="P43" i="18" s="1"/>
  <c r="Q143" i="3"/>
  <c r="Y143" i="3" s="1"/>
  <c r="P76" i="18" s="1"/>
  <c r="F16" i="7"/>
  <c r="O151" i="3"/>
  <c r="W151" i="3" s="1"/>
  <c r="N64" i="18" s="1"/>
  <c r="O150" i="3"/>
  <c r="W150" i="3" s="1"/>
  <c r="N109" i="18" s="1"/>
  <c r="H9" i="7"/>
  <c r="Y77" i="3"/>
  <c r="P81" i="18" s="1"/>
  <c r="Q80" i="3"/>
  <c r="Y80" i="3" s="1"/>
  <c r="P38" i="18" s="1"/>
  <c r="Q79" i="3"/>
  <c r="Y79" i="3" s="1"/>
  <c r="P99" i="18" s="1"/>
  <c r="Q78" i="3"/>
  <c r="Y78" i="3" s="1"/>
  <c r="P82" i="18" s="1"/>
  <c r="Q82" i="3"/>
  <c r="Y82" i="3" s="1"/>
  <c r="P12" i="18" s="1"/>
  <c r="Q81" i="3"/>
  <c r="Y81" i="3" s="1"/>
  <c r="P23" i="18" s="1"/>
  <c r="D4" i="7"/>
  <c r="M10" i="3"/>
  <c r="U10" i="3" s="1"/>
  <c r="L4" i="18" s="1"/>
  <c r="M4" i="3"/>
  <c r="U4" i="3" s="1"/>
  <c r="L89" i="18" s="1"/>
  <c r="M7" i="3"/>
  <c r="U7" i="3" s="1"/>
  <c r="L47" i="18" s="1"/>
  <c r="M9" i="3"/>
  <c r="U9" i="3" s="1"/>
  <c r="L68" i="18" s="1"/>
  <c r="M6" i="3"/>
  <c r="U6" i="3" s="1"/>
  <c r="L19" i="18" s="1"/>
  <c r="M8" i="3"/>
  <c r="U8" i="3" s="1"/>
  <c r="L90" i="18" s="1"/>
  <c r="M5" i="3"/>
  <c r="U5" i="3" s="1"/>
  <c r="L30" i="18" s="1"/>
  <c r="AG25" i="3"/>
  <c r="AG23" i="3"/>
  <c r="AG22" i="3"/>
  <c r="AG24" i="3"/>
  <c r="AG21" i="3"/>
  <c r="AG19" i="3"/>
  <c r="AG18" i="3"/>
  <c r="AG17" i="3"/>
  <c r="AG20" i="3"/>
  <c r="F6" i="7"/>
  <c r="O41" i="3"/>
  <c r="W41" i="3" s="1"/>
  <c r="N6" i="18" s="1"/>
  <c r="O43" i="3"/>
  <c r="W43" i="3" s="1"/>
  <c r="N53" i="18" s="1"/>
  <c r="O34" i="3"/>
  <c r="W34" i="3" s="1"/>
  <c r="N97" i="18" s="1"/>
  <c r="O35" i="3"/>
  <c r="W35" i="3" s="1"/>
  <c r="N32" i="18" s="1"/>
  <c r="O32" i="3"/>
  <c r="W32" i="3" s="1"/>
  <c r="N95" i="18" s="1"/>
  <c r="O39" i="3"/>
  <c r="W39" i="3" s="1"/>
  <c r="N51" i="18" s="1"/>
  <c r="O38" i="3"/>
  <c r="W38" i="3" s="1"/>
  <c r="N50" i="18" s="1"/>
  <c r="O42" i="3"/>
  <c r="W42" i="3" s="1"/>
  <c r="N7" i="18" s="1"/>
  <c r="O37" i="3"/>
  <c r="W37" i="3" s="1"/>
  <c r="N49" i="18" s="1"/>
  <c r="O40" i="3"/>
  <c r="W40" i="3" s="1"/>
  <c r="N52" i="18" s="1"/>
  <c r="O33" i="3"/>
  <c r="W33" i="3" s="1"/>
  <c r="N96" i="18" s="1"/>
  <c r="O31" i="3"/>
  <c r="W31" i="3" s="1"/>
  <c r="N94" i="18" s="1"/>
  <c r="O36" i="3"/>
  <c r="W36" i="3" s="1"/>
  <c r="N33" i="18" s="1"/>
  <c r="D62" i="3"/>
  <c r="D63" i="3" s="1"/>
  <c r="C7" i="7"/>
  <c r="L53" i="3"/>
  <c r="T53" i="3" s="1"/>
  <c r="K20" i="18" s="1"/>
  <c r="L52" i="3"/>
  <c r="T52" i="3" s="1"/>
  <c r="K73" i="18" s="1"/>
  <c r="L51" i="3"/>
  <c r="T51" i="3" s="1"/>
  <c r="K36" i="18" s="1"/>
  <c r="L60" i="3"/>
  <c r="T60" i="3" s="1"/>
  <c r="K80" i="18" s="1"/>
  <c r="L49" i="3"/>
  <c r="T49" i="3" s="1"/>
  <c r="K34" i="18" s="1"/>
  <c r="L56" i="3"/>
  <c r="T56" i="3" s="1"/>
  <c r="K56" i="18" s="1"/>
  <c r="L50" i="3"/>
  <c r="T50" i="3" s="1"/>
  <c r="K35" i="18" s="1"/>
  <c r="L54" i="3"/>
  <c r="T54" i="3" s="1"/>
  <c r="K54" i="18" s="1"/>
  <c r="L55" i="3"/>
  <c r="T55" i="3" s="1"/>
  <c r="K55" i="18" s="1"/>
  <c r="L58" i="3"/>
  <c r="T58" i="3" s="1"/>
  <c r="K9" i="18" s="1"/>
  <c r="L57" i="3"/>
  <c r="T57" i="3" s="1"/>
  <c r="K8" i="18" s="1"/>
  <c r="L59" i="3"/>
  <c r="T59" i="3" s="1"/>
  <c r="K37" i="18" s="1"/>
  <c r="F10" i="7"/>
  <c r="O88" i="3"/>
  <c r="W88" i="3" s="1"/>
  <c r="N100" i="18" s="1"/>
  <c r="O89" i="3"/>
  <c r="W89" i="3" s="1"/>
  <c r="N101" i="18" s="1"/>
  <c r="O91" i="3"/>
  <c r="W91" i="3" s="1"/>
  <c r="N103" i="18" s="1"/>
  <c r="O90" i="3"/>
  <c r="W90" i="3" s="1"/>
  <c r="N102" i="18" s="1"/>
  <c r="O92" i="3"/>
  <c r="W92" i="3" s="1"/>
  <c r="N39" i="18" s="1"/>
  <c r="F12" i="7"/>
  <c r="O111" i="3"/>
  <c r="W111" i="3" s="1"/>
  <c r="N60" i="18" s="1"/>
  <c r="O113" i="3"/>
  <c r="W113" i="3" s="1"/>
  <c r="N13" i="18" s="1"/>
  <c r="O110" i="3"/>
  <c r="W110" i="3" s="1"/>
  <c r="N25" i="18" s="1"/>
  <c r="O109" i="3"/>
  <c r="W109" i="3" s="1"/>
  <c r="N84" i="18" s="1"/>
  <c r="O112" i="3"/>
  <c r="W112" i="3" s="1"/>
  <c r="N61" i="18" s="1"/>
  <c r="C13" i="7"/>
  <c r="K135" i="3"/>
  <c r="S135" i="3" s="1"/>
  <c r="J63" i="18" s="1"/>
  <c r="B14" i="7"/>
  <c r="S131" i="3"/>
  <c r="J108" i="18" s="1"/>
  <c r="G15" i="7"/>
  <c r="P143" i="3"/>
  <c r="X143" i="3" s="1"/>
  <c r="O76" i="18" s="1"/>
  <c r="P142" i="3"/>
  <c r="X142" i="3" s="1"/>
  <c r="O43" i="18" s="1"/>
  <c r="P141" i="3"/>
  <c r="X141" i="3" s="1"/>
  <c r="O85" i="18" s="1"/>
  <c r="P144" i="3"/>
  <c r="X144" i="3" s="1"/>
  <c r="O15" i="18" s="1"/>
  <c r="E16" i="7"/>
  <c r="N150" i="3"/>
  <c r="V150" i="3" s="1"/>
  <c r="M109" i="18" s="1"/>
  <c r="N151" i="3"/>
  <c r="V151" i="3" s="1"/>
  <c r="M64" i="18" s="1"/>
  <c r="G9" i="7"/>
  <c r="P81" i="3"/>
  <c r="X81" i="3" s="1"/>
  <c r="O23" i="18" s="1"/>
  <c r="P80" i="3"/>
  <c r="X80" i="3" s="1"/>
  <c r="O38" i="18" s="1"/>
  <c r="P78" i="3"/>
  <c r="X78" i="3" s="1"/>
  <c r="O82" i="18" s="1"/>
  <c r="X77" i="3"/>
  <c r="O81" i="18" s="1"/>
  <c r="P79" i="3"/>
  <c r="X79" i="3" s="1"/>
  <c r="O99" i="18" s="1"/>
  <c r="P82" i="3"/>
  <c r="X82" i="3" s="1"/>
  <c r="O12" i="18" s="1"/>
  <c r="K51" i="3"/>
  <c r="S51" i="3" s="1"/>
  <c r="J36" i="18" s="1"/>
  <c r="J89" i="18"/>
  <c r="C13" i="3"/>
  <c r="AA4" i="3" s="1"/>
  <c r="D138" i="3"/>
  <c r="E128" i="3"/>
  <c r="AA16" i="3"/>
  <c r="K58" i="3"/>
  <c r="S58" i="3" s="1"/>
  <c r="J9" i="18" s="1"/>
  <c r="H85" i="3"/>
  <c r="F85" i="3"/>
  <c r="G128" i="3"/>
  <c r="E138" i="3"/>
  <c r="K60" i="3"/>
  <c r="S60" i="3" s="1"/>
  <c r="J80" i="18" s="1"/>
  <c r="G85" i="3"/>
  <c r="E85" i="3"/>
  <c r="F116" i="3"/>
  <c r="K52" i="3"/>
  <c r="S52" i="3" s="1"/>
  <c r="J73" i="18" s="1"/>
  <c r="G138" i="3"/>
  <c r="K59" i="3"/>
  <c r="S59" i="3" s="1"/>
  <c r="J37" i="18" s="1"/>
  <c r="U77" i="3"/>
  <c r="L81" i="18" s="1"/>
  <c r="I85" i="3"/>
  <c r="AG77" i="3" s="1"/>
  <c r="D13" i="3"/>
  <c r="C62" i="3"/>
  <c r="C63" i="3" s="1"/>
  <c r="V16" i="3"/>
  <c r="M91" i="18" s="1"/>
  <c r="K91" i="3"/>
  <c r="S91" i="3" s="1"/>
  <c r="J103" i="18" s="1"/>
  <c r="T16" i="3"/>
  <c r="K91" i="18" s="1"/>
  <c r="K133" i="3"/>
  <c r="S133" i="3" s="1"/>
  <c r="J62" i="18" s="1"/>
  <c r="K151" i="3"/>
  <c r="S151" i="3" s="1"/>
  <c r="J64" i="18" s="1"/>
  <c r="K68" i="3"/>
  <c r="S68" i="3" s="1"/>
  <c r="J22" i="18" s="1"/>
  <c r="F62" i="3"/>
  <c r="F63" i="3" s="1"/>
  <c r="C154" i="3"/>
  <c r="AA151" i="3" s="1"/>
  <c r="F147" i="3"/>
  <c r="H154" i="3"/>
  <c r="S16" i="3"/>
  <c r="J91" i="18" s="1"/>
  <c r="D85" i="3"/>
  <c r="C85" i="3"/>
  <c r="D128" i="3"/>
  <c r="D147" i="3"/>
  <c r="D154" i="3"/>
  <c r="E28" i="3"/>
  <c r="U16" i="3"/>
  <c r="L91" i="18" s="1"/>
  <c r="D116" i="3"/>
  <c r="I128" i="3"/>
  <c r="AG119" i="3" s="1"/>
  <c r="E154" i="3"/>
  <c r="I62" i="3"/>
  <c r="I63" i="3" s="1"/>
  <c r="AG49" i="3" s="1"/>
  <c r="I138" i="3"/>
  <c r="H147" i="3"/>
  <c r="H128" i="3"/>
  <c r="H138" i="3"/>
  <c r="E147" i="3"/>
  <c r="I154" i="3"/>
  <c r="K132" i="3"/>
  <c r="S132" i="3" s="1"/>
  <c r="J26" i="18" s="1"/>
  <c r="F106" i="3"/>
  <c r="F138" i="3"/>
  <c r="G154" i="3"/>
  <c r="Y16" i="3"/>
  <c r="P91" i="18" s="1"/>
  <c r="K100" i="3"/>
  <c r="S100" i="3" s="1"/>
  <c r="J24" i="18" s="1"/>
  <c r="K134" i="3"/>
  <c r="S134" i="3" s="1"/>
  <c r="J75" i="18" s="1"/>
  <c r="D106" i="3"/>
  <c r="H116" i="3"/>
  <c r="C147" i="3"/>
  <c r="F154" i="3"/>
  <c r="X16" i="3"/>
  <c r="O91" i="18" s="1"/>
  <c r="K69" i="3"/>
  <c r="S69" i="3" s="1"/>
  <c r="J57" i="18" s="1"/>
  <c r="K71" i="3"/>
  <c r="S71" i="3" s="1"/>
  <c r="J11" i="18" s="1"/>
  <c r="K101" i="3"/>
  <c r="S101" i="3" s="1"/>
  <c r="J58" i="18" s="1"/>
  <c r="K142" i="3"/>
  <c r="S142" i="3" s="1"/>
  <c r="J43" i="18" s="1"/>
  <c r="F128" i="3"/>
  <c r="I147" i="3"/>
  <c r="W16" i="3"/>
  <c r="N91" i="18" s="1"/>
  <c r="K70" i="3"/>
  <c r="S70" i="3" s="1"/>
  <c r="J10" i="18" s="1"/>
  <c r="K102" i="3"/>
  <c r="S102" i="3" s="1"/>
  <c r="J59" i="18" s="1"/>
  <c r="K143" i="3"/>
  <c r="S143" i="3" s="1"/>
  <c r="J76" i="18" s="1"/>
  <c r="G62" i="3"/>
  <c r="G63" i="3" s="1"/>
  <c r="T77" i="3"/>
  <c r="K81" i="18" s="1"/>
  <c r="K103" i="3"/>
  <c r="S103" i="3" s="1"/>
  <c r="J41" i="18" s="1"/>
  <c r="C128" i="3"/>
  <c r="AA119" i="3" s="1"/>
  <c r="C138" i="3"/>
  <c r="G147" i="3"/>
  <c r="K82" i="3"/>
  <c r="S82" i="3" s="1"/>
  <c r="J12" i="18" s="1"/>
  <c r="K81" i="3"/>
  <c r="S81" i="3" s="1"/>
  <c r="J23" i="18" s="1"/>
  <c r="K56" i="3"/>
  <c r="S56" i="3" s="1"/>
  <c r="J56" i="18" s="1"/>
  <c r="C105" i="3"/>
  <c r="C106" i="3" s="1"/>
  <c r="K90" i="3"/>
  <c r="S90" i="3" s="1"/>
  <c r="J102" i="18" s="1"/>
  <c r="K89" i="3"/>
  <c r="S89" i="3" s="1"/>
  <c r="J101" i="18" s="1"/>
  <c r="C94" i="3"/>
  <c r="C95" i="3" s="1"/>
  <c r="K79" i="3"/>
  <c r="S79" i="3" s="1"/>
  <c r="J99" i="18" s="1"/>
  <c r="K78" i="3"/>
  <c r="S78" i="3" s="1"/>
  <c r="J82" i="18" s="1"/>
  <c r="E116" i="3"/>
  <c r="C46" i="3"/>
  <c r="G74" i="3"/>
  <c r="I116" i="3"/>
  <c r="AG109" i="3" s="1"/>
  <c r="H106" i="3"/>
  <c r="G116" i="3"/>
  <c r="E106" i="3"/>
  <c r="I106" i="3"/>
  <c r="AG98" i="3" s="1"/>
  <c r="G106" i="3"/>
  <c r="G95" i="3"/>
  <c r="I95" i="3"/>
  <c r="AG88" i="3" s="1"/>
  <c r="E95" i="3"/>
  <c r="D74" i="3"/>
  <c r="H95" i="3"/>
  <c r="I74" i="3"/>
  <c r="AG66" i="3" s="1"/>
  <c r="H74" i="3"/>
  <c r="F95" i="3"/>
  <c r="D95" i="3"/>
  <c r="H46" i="3"/>
  <c r="E74" i="3"/>
  <c r="F46" i="3"/>
  <c r="H13" i="3"/>
  <c r="C74" i="3"/>
  <c r="G13" i="3"/>
  <c r="I46" i="3"/>
  <c r="F74" i="3"/>
  <c r="D46" i="3"/>
  <c r="F13" i="3"/>
  <c r="E46" i="3"/>
  <c r="G46" i="3"/>
  <c r="I13" i="3"/>
  <c r="AG4" i="3" s="1"/>
  <c r="E13" i="3"/>
  <c r="AD131" i="3" l="1"/>
  <c r="AD134" i="3"/>
  <c r="AD135" i="3"/>
  <c r="AD132" i="3"/>
  <c r="AD133" i="3"/>
  <c r="AE131" i="3"/>
  <c r="AE133" i="3"/>
  <c r="AE134" i="3"/>
  <c r="AE135" i="3"/>
  <c r="AE132" i="3"/>
  <c r="AB135" i="3"/>
  <c r="AB134" i="3"/>
  <c r="AB131" i="3"/>
  <c r="AB133" i="3"/>
  <c r="AB132" i="3"/>
  <c r="AA141" i="3"/>
  <c r="AA142" i="3"/>
  <c r="AA131" i="3"/>
  <c r="AA134" i="3"/>
  <c r="AA132" i="3"/>
  <c r="AA135" i="3"/>
  <c r="AA133" i="3"/>
  <c r="AF134" i="3"/>
  <c r="AF135" i="3"/>
  <c r="AF133" i="3"/>
  <c r="AF132" i="3"/>
  <c r="AF131" i="3"/>
  <c r="AB123" i="3"/>
  <c r="AB119" i="3"/>
  <c r="AC133" i="3"/>
  <c r="AC131" i="3"/>
  <c r="AC135" i="3"/>
  <c r="AC132" i="3"/>
  <c r="AC134" i="3"/>
  <c r="AG131" i="3"/>
  <c r="AG135" i="3"/>
  <c r="AG132" i="3"/>
  <c r="AG133" i="3"/>
  <c r="AG134" i="3"/>
  <c r="AI150" i="20"/>
  <c r="V109" i="23" s="1"/>
  <c r="AC57" i="3"/>
  <c r="AC51" i="3"/>
  <c r="AC53" i="3"/>
  <c r="AC50" i="3"/>
  <c r="AC49" i="3"/>
  <c r="AC52" i="3"/>
  <c r="AC60" i="3"/>
  <c r="AC58" i="3"/>
  <c r="AC59" i="3"/>
  <c r="AC54" i="3"/>
  <c r="AC56" i="3"/>
  <c r="AC55" i="3"/>
  <c r="AE50" i="3"/>
  <c r="AE60" i="3"/>
  <c r="AE59" i="3"/>
  <c r="AE53" i="3"/>
  <c r="AE58" i="3"/>
  <c r="AE52" i="3"/>
  <c r="AE54" i="3"/>
  <c r="AE57" i="3"/>
  <c r="AE49" i="3"/>
  <c r="AE55" i="3"/>
  <c r="AE51" i="3"/>
  <c r="AE56" i="3"/>
  <c r="AF124" i="3"/>
  <c r="AF125" i="3"/>
  <c r="AF121" i="3"/>
  <c r="AF119" i="3"/>
  <c r="AF123" i="3"/>
  <c r="AF120" i="3"/>
  <c r="AF122" i="3"/>
  <c r="AF59" i="3"/>
  <c r="AF53" i="3"/>
  <c r="AF56" i="3"/>
  <c r="AF52" i="3"/>
  <c r="AF50" i="3"/>
  <c r="AF49" i="3"/>
  <c r="AF51" i="3"/>
  <c r="AF54" i="3"/>
  <c r="AF55" i="3"/>
  <c r="AF60" i="3"/>
  <c r="AF57" i="3"/>
  <c r="AF58" i="3"/>
  <c r="AG150" i="3"/>
  <c r="AG151" i="3"/>
  <c r="AF143" i="3"/>
  <c r="AF142" i="3"/>
  <c r="AF141" i="3"/>
  <c r="AF144" i="3"/>
  <c r="AC150" i="3"/>
  <c r="AC151" i="3"/>
  <c r="AB122" i="3"/>
  <c r="AB121" i="3"/>
  <c r="AB124" i="3"/>
  <c r="AB120" i="3"/>
  <c r="AB125" i="3"/>
  <c r="AD78" i="3"/>
  <c r="AD81" i="3"/>
  <c r="AD82" i="3"/>
  <c r="AD79" i="3"/>
  <c r="AD80" i="3"/>
  <c r="AD77" i="3"/>
  <c r="AD151" i="20"/>
  <c r="Q64" i="23" s="1"/>
  <c r="AG10" i="3"/>
  <c r="AG5" i="3"/>
  <c r="AG9" i="3"/>
  <c r="AG8" i="3"/>
  <c r="AG7" i="3"/>
  <c r="AG6" i="3"/>
  <c r="AB34" i="3"/>
  <c r="AB43" i="3"/>
  <c r="AB39" i="3"/>
  <c r="AB32" i="3"/>
  <c r="AB36" i="3"/>
  <c r="AB41" i="3"/>
  <c r="AB33" i="3"/>
  <c r="AB38" i="3"/>
  <c r="AB40" i="3"/>
  <c r="AB42" i="3"/>
  <c r="AB35" i="3"/>
  <c r="AB37" i="3"/>
  <c r="AB31" i="3"/>
  <c r="AF31" i="3"/>
  <c r="AF42" i="3"/>
  <c r="AF43" i="3"/>
  <c r="AF36" i="3"/>
  <c r="AF32" i="3"/>
  <c r="AF40" i="3"/>
  <c r="AF34" i="3"/>
  <c r="AF38" i="3"/>
  <c r="AF41" i="3"/>
  <c r="AF37" i="3"/>
  <c r="AF35" i="3"/>
  <c r="AF39" i="3"/>
  <c r="AF33" i="3"/>
  <c r="AG92" i="3"/>
  <c r="AG89" i="3"/>
  <c r="AG91" i="3"/>
  <c r="AG90" i="3"/>
  <c r="AB142" i="3"/>
  <c r="AB143" i="3"/>
  <c r="AB144" i="3"/>
  <c r="AB141" i="3"/>
  <c r="AE125" i="3"/>
  <c r="AE122" i="3"/>
  <c r="AE123" i="3"/>
  <c r="AE119" i="3"/>
  <c r="AE124" i="3"/>
  <c r="AE121" i="3"/>
  <c r="AE120" i="3"/>
  <c r="AB88" i="3"/>
  <c r="AB91" i="3"/>
  <c r="AB90" i="3"/>
  <c r="AB89" i="3"/>
  <c r="AB92" i="3"/>
  <c r="AA34" i="3"/>
  <c r="AA35" i="3"/>
  <c r="AA38" i="3"/>
  <c r="AA37" i="3"/>
  <c r="AA42" i="3"/>
  <c r="AA33" i="3"/>
  <c r="AA36" i="3"/>
  <c r="AA39" i="3"/>
  <c r="AA40" i="3"/>
  <c r="AA41" i="3"/>
  <c r="AA32" i="3"/>
  <c r="AA43" i="3"/>
  <c r="AC141" i="3"/>
  <c r="AC142" i="3"/>
  <c r="AC143" i="3"/>
  <c r="AC144" i="3"/>
  <c r="AA82" i="3"/>
  <c r="AA79" i="3"/>
  <c r="AA78" i="3"/>
  <c r="AA80" i="3"/>
  <c r="AA81" i="3"/>
  <c r="AA8" i="3"/>
  <c r="AA10" i="3"/>
  <c r="AA7" i="3"/>
  <c r="AA9" i="3"/>
  <c r="AA6" i="3"/>
  <c r="AA5" i="3"/>
  <c r="AD150" i="3"/>
  <c r="AD151" i="3"/>
  <c r="AG122" i="3"/>
  <c r="AG123" i="3"/>
  <c r="AG121" i="3"/>
  <c r="AG120" i="3"/>
  <c r="AG124" i="3"/>
  <c r="AG125" i="3"/>
  <c r="AC82" i="3"/>
  <c r="AC81" i="3"/>
  <c r="AC80" i="3"/>
  <c r="AC79" i="3"/>
  <c r="AC77" i="3"/>
  <c r="AC78" i="3"/>
  <c r="AE67" i="3"/>
  <c r="AE69" i="3"/>
  <c r="AE66" i="3"/>
  <c r="AE70" i="3"/>
  <c r="AE68" i="3"/>
  <c r="AE71" i="3"/>
  <c r="AB10" i="3"/>
  <c r="AB7" i="3"/>
  <c r="AB6" i="3"/>
  <c r="AB8" i="3"/>
  <c r="AB5" i="3"/>
  <c r="AB4" i="3"/>
  <c r="AB9" i="3"/>
  <c r="AD68" i="3"/>
  <c r="AD70" i="3"/>
  <c r="AD67" i="3"/>
  <c r="AD66" i="3"/>
  <c r="AD71" i="3"/>
  <c r="AD69" i="3"/>
  <c r="AE88" i="3"/>
  <c r="AE89" i="3"/>
  <c r="AE91" i="3"/>
  <c r="AE90" i="3"/>
  <c r="AE92" i="3"/>
  <c r="AG42" i="3"/>
  <c r="AG35" i="3"/>
  <c r="AG43" i="3"/>
  <c r="AG41" i="3"/>
  <c r="AG40" i="3"/>
  <c r="AG38" i="3"/>
  <c r="AG31" i="3"/>
  <c r="AG32" i="3"/>
  <c r="AG34" i="3"/>
  <c r="AG36" i="3"/>
  <c r="AG39" i="3"/>
  <c r="AG37" i="3"/>
  <c r="AG33" i="3"/>
  <c r="AD91" i="3"/>
  <c r="AD88" i="3"/>
  <c r="AD92" i="3"/>
  <c r="AD90" i="3"/>
  <c r="AD89" i="3"/>
  <c r="AE98" i="3"/>
  <c r="AE101" i="3"/>
  <c r="AE103" i="3"/>
  <c r="AE102" i="3"/>
  <c r="AE99" i="3"/>
  <c r="AE100" i="3"/>
  <c r="AC110" i="3"/>
  <c r="AC112" i="3"/>
  <c r="AC109" i="3"/>
  <c r="AC111" i="3"/>
  <c r="AC113" i="3"/>
  <c r="AA99" i="3"/>
  <c r="AA103" i="3"/>
  <c r="AA102" i="3"/>
  <c r="AA101" i="3"/>
  <c r="AA100" i="3"/>
  <c r="AB113" i="3"/>
  <c r="AB111" i="3"/>
  <c r="AB110" i="3"/>
  <c r="AB109" i="3"/>
  <c r="AB112" i="3"/>
  <c r="AC17" i="3"/>
  <c r="AC21" i="3"/>
  <c r="AC25" i="3"/>
  <c r="AC20" i="3"/>
  <c r="AC18" i="3"/>
  <c r="AC23" i="3"/>
  <c r="AC19" i="3"/>
  <c r="AC16" i="3"/>
  <c r="AC22" i="3"/>
  <c r="AC24" i="3"/>
  <c r="AF151" i="3"/>
  <c r="AF150" i="3"/>
  <c r="AC10" i="3"/>
  <c r="AC4" i="3"/>
  <c r="AC7" i="3"/>
  <c r="AC5" i="3"/>
  <c r="AC6" i="3"/>
  <c r="AC8" i="3"/>
  <c r="AC9" i="3"/>
  <c r="AE5" i="3"/>
  <c r="AE6" i="3"/>
  <c r="AE9" i="3"/>
  <c r="AE8" i="3"/>
  <c r="AE4" i="3"/>
  <c r="AE10" i="3"/>
  <c r="AE7" i="3"/>
  <c r="AF67" i="3"/>
  <c r="AF68" i="3"/>
  <c r="AF70" i="3"/>
  <c r="AF66" i="3"/>
  <c r="AF69" i="3"/>
  <c r="AF71" i="3"/>
  <c r="AG100" i="3"/>
  <c r="AG99" i="3"/>
  <c r="AG103" i="3"/>
  <c r="AG102" i="3"/>
  <c r="AG101" i="3"/>
  <c r="AE151" i="3"/>
  <c r="AE150" i="3"/>
  <c r="AB80" i="3"/>
  <c r="AB77" i="3"/>
  <c r="AB78" i="3"/>
  <c r="AB79" i="3"/>
  <c r="AB82" i="3"/>
  <c r="AB81" i="3"/>
  <c r="AD142" i="3"/>
  <c r="AD143" i="3"/>
  <c r="AD141" i="3"/>
  <c r="AD144" i="3"/>
  <c r="AD54" i="3"/>
  <c r="AD50" i="3"/>
  <c r="AD59" i="3"/>
  <c r="AD52" i="3"/>
  <c r="AD49" i="3"/>
  <c r="AD56" i="3"/>
  <c r="AD51" i="3"/>
  <c r="AD55" i="3"/>
  <c r="AD57" i="3"/>
  <c r="AD60" i="3"/>
  <c r="AD53" i="3"/>
  <c r="AD58" i="3"/>
  <c r="AD109" i="3"/>
  <c r="AD112" i="3"/>
  <c r="AD110" i="3"/>
  <c r="AD113" i="3"/>
  <c r="AD111" i="3"/>
  <c r="AF81" i="3"/>
  <c r="AF78" i="3"/>
  <c r="AF77" i="3"/>
  <c r="AF79" i="3"/>
  <c r="AF82" i="3"/>
  <c r="AF80" i="3"/>
  <c r="AA69" i="3"/>
  <c r="AA68" i="3"/>
  <c r="AA70" i="3"/>
  <c r="AA67" i="3"/>
  <c r="AA71" i="3"/>
  <c r="AG69" i="3"/>
  <c r="AG71" i="3"/>
  <c r="AG67" i="3"/>
  <c r="AG68" i="3"/>
  <c r="AG70" i="3"/>
  <c r="AC100" i="3"/>
  <c r="AC101" i="3"/>
  <c r="AC103" i="3"/>
  <c r="AC102" i="3"/>
  <c r="AC98" i="3"/>
  <c r="AC99" i="3"/>
  <c r="AB49" i="3"/>
  <c r="AB56" i="3"/>
  <c r="AB50" i="3"/>
  <c r="AB60" i="3"/>
  <c r="AB54" i="3"/>
  <c r="AB55" i="3"/>
  <c r="AB59" i="3"/>
  <c r="AB58" i="3"/>
  <c r="AB57" i="3"/>
  <c r="AB52" i="3"/>
  <c r="AB51" i="3"/>
  <c r="AB53" i="3"/>
  <c r="AE79" i="3"/>
  <c r="AE80" i="3"/>
  <c r="AE77" i="3"/>
  <c r="AE78" i="3"/>
  <c r="AE82" i="3"/>
  <c r="AE81" i="3"/>
  <c r="AD34" i="3"/>
  <c r="AD38" i="3"/>
  <c r="AD37" i="3"/>
  <c r="AD32" i="3"/>
  <c r="AD41" i="3"/>
  <c r="AD40" i="3"/>
  <c r="AD33" i="3"/>
  <c r="AD31" i="3"/>
  <c r="AD43" i="3"/>
  <c r="AD36" i="3"/>
  <c r="AD42" i="3"/>
  <c r="AD39" i="3"/>
  <c r="AD35" i="3"/>
  <c r="AF103" i="3"/>
  <c r="AF102" i="3"/>
  <c r="AF99" i="3"/>
  <c r="AF98" i="3"/>
  <c r="AF100" i="3"/>
  <c r="AF101" i="3"/>
  <c r="AA90" i="3"/>
  <c r="AA89" i="3"/>
  <c r="AA91" i="3"/>
  <c r="AA92" i="3"/>
  <c r="AE41" i="3"/>
  <c r="AE34" i="3"/>
  <c r="AE32" i="3"/>
  <c r="AE38" i="3"/>
  <c r="AE35" i="3"/>
  <c r="AE43" i="3"/>
  <c r="AE42" i="3"/>
  <c r="AE31" i="3"/>
  <c r="AE37" i="3"/>
  <c r="AE40" i="3"/>
  <c r="AE33" i="3"/>
  <c r="AE36" i="3"/>
  <c r="AE39" i="3"/>
  <c r="AF9" i="3"/>
  <c r="AF5" i="3"/>
  <c r="AF10" i="3"/>
  <c r="AF7" i="3"/>
  <c r="AF8" i="3"/>
  <c r="AF4" i="3"/>
  <c r="AF6" i="3"/>
  <c r="AF90" i="3"/>
  <c r="AF92" i="3"/>
  <c r="AF88" i="3"/>
  <c r="AF91" i="3"/>
  <c r="AF89" i="3"/>
  <c r="AE113" i="3"/>
  <c r="AE110" i="3"/>
  <c r="AE112" i="3"/>
  <c r="AE109" i="3"/>
  <c r="AE111" i="3"/>
  <c r="AE142" i="3"/>
  <c r="AE143" i="3"/>
  <c r="AE144" i="3"/>
  <c r="AE141" i="3"/>
  <c r="AA143" i="3"/>
  <c r="AA144" i="3"/>
  <c r="AC42" i="3"/>
  <c r="AC31" i="3"/>
  <c r="AC32" i="3"/>
  <c r="AC40" i="3"/>
  <c r="AC36" i="3"/>
  <c r="AC34" i="3"/>
  <c r="AC37" i="3"/>
  <c r="AC41" i="3"/>
  <c r="AC33" i="3"/>
  <c r="AC35" i="3"/>
  <c r="AC43" i="3"/>
  <c r="AC39" i="3"/>
  <c r="AC38" i="3"/>
  <c r="AB70" i="3"/>
  <c r="AB66" i="3"/>
  <c r="AB69" i="3"/>
  <c r="AB71" i="3"/>
  <c r="AB68" i="3"/>
  <c r="AB67" i="3"/>
  <c r="AG144" i="3"/>
  <c r="AG142" i="3"/>
  <c r="AG143" i="3"/>
  <c r="AG141" i="3"/>
  <c r="AF113" i="3"/>
  <c r="AF112" i="3"/>
  <c r="AF110" i="3"/>
  <c r="AF109" i="3"/>
  <c r="AF111" i="3"/>
  <c r="AG53" i="3"/>
  <c r="AG58" i="3"/>
  <c r="AG52" i="3"/>
  <c r="AG57" i="3"/>
  <c r="AG50" i="3"/>
  <c r="AG55" i="3"/>
  <c r="AG59" i="3"/>
  <c r="AG54" i="3"/>
  <c r="AG56" i="3"/>
  <c r="AG60" i="3"/>
  <c r="AG51" i="3"/>
  <c r="AA58" i="3"/>
  <c r="AA54" i="3"/>
  <c r="AA55" i="3"/>
  <c r="AA60" i="3"/>
  <c r="AA52" i="3"/>
  <c r="AA56" i="3"/>
  <c r="AA51" i="3"/>
  <c r="AA59" i="3"/>
  <c r="AA50" i="3"/>
  <c r="AA57" i="3"/>
  <c r="AA53" i="3"/>
  <c r="AG78" i="3"/>
  <c r="AG80" i="3"/>
  <c r="AG79" i="3"/>
  <c r="AG82" i="3"/>
  <c r="AG81" i="3"/>
  <c r="AD10" i="3"/>
  <c r="AD6" i="3"/>
  <c r="AD8" i="3"/>
  <c r="AD5" i="3"/>
  <c r="AD4" i="3"/>
  <c r="AD7" i="3"/>
  <c r="AD9" i="3"/>
  <c r="AC67" i="3"/>
  <c r="AC70" i="3"/>
  <c r="AC66" i="3"/>
  <c r="AC68" i="3"/>
  <c r="AC69" i="3"/>
  <c r="AC71" i="3"/>
  <c r="AC89" i="3"/>
  <c r="AC88" i="3"/>
  <c r="AC90" i="3"/>
  <c r="AC92" i="3"/>
  <c r="AC91" i="3"/>
  <c r="AG112" i="3"/>
  <c r="AG111" i="3"/>
  <c r="AG113" i="3"/>
  <c r="AG110" i="3"/>
  <c r="AA120" i="3"/>
  <c r="AA125" i="3"/>
  <c r="AA123" i="3"/>
  <c r="AA122" i="3"/>
  <c r="AA121" i="3"/>
  <c r="AA124" i="3"/>
  <c r="AD125" i="3"/>
  <c r="AD119" i="3"/>
  <c r="AD121" i="3"/>
  <c r="AD123" i="3"/>
  <c r="AD120" i="3"/>
  <c r="AD124" i="3"/>
  <c r="AD122" i="3"/>
  <c r="AB100" i="3"/>
  <c r="AB99" i="3"/>
  <c r="AB101" i="3"/>
  <c r="AB102" i="3"/>
  <c r="AB98" i="3"/>
  <c r="AB103" i="3"/>
  <c r="AD98" i="3"/>
  <c r="AD101" i="3"/>
  <c r="AD100" i="3"/>
  <c r="AD99" i="3"/>
  <c r="AD102" i="3"/>
  <c r="AD103" i="3"/>
  <c r="AB151" i="3"/>
  <c r="AB150" i="3"/>
  <c r="AC119" i="3"/>
  <c r="AC120" i="3"/>
  <c r="AC125" i="3"/>
  <c r="AC121" i="3"/>
  <c r="AC124" i="3"/>
  <c r="AC122" i="3"/>
  <c r="AC123" i="3"/>
  <c r="AA150" i="3"/>
  <c r="AA98" i="3"/>
  <c r="AA88" i="3"/>
  <c r="AA77" i="3"/>
  <c r="AA66" i="3"/>
  <c r="AA49" i="3"/>
  <c r="AA31" i="3"/>
  <c r="C115" i="3"/>
  <c r="C114" i="3"/>
  <c r="B12" i="7" s="1"/>
  <c r="AG151" i="20" l="1"/>
  <c r="T64" i="23" s="1"/>
  <c r="I93" i="20"/>
  <c r="U89" i="20" s="1"/>
  <c r="AG89" i="20" s="1"/>
  <c r="T101" i="23" s="1"/>
  <c r="G115" i="20"/>
  <c r="E145" i="20"/>
  <c r="Q141" i="20" s="1"/>
  <c r="AC141" i="20" s="1"/>
  <c r="P85" i="23" s="1"/>
  <c r="M94" i="20"/>
  <c r="I94" i="20"/>
  <c r="I72" i="20"/>
  <c r="U70" i="20" s="1"/>
  <c r="AG70" i="20" s="1"/>
  <c r="T10" i="23" s="1"/>
  <c r="M104" i="20"/>
  <c r="Y98" i="20" s="1"/>
  <c r="AK98" i="20" s="1"/>
  <c r="X83" i="23" s="1"/>
  <c r="K114" i="20"/>
  <c r="W110" i="20" s="1"/>
  <c r="AI110" i="20" s="1"/>
  <c r="V25" i="23" s="1"/>
  <c r="L93" i="20"/>
  <c r="X89" i="20" s="1"/>
  <c r="AJ89" i="20" s="1"/>
  <c r="W101" i="23" s="1"/>
  <c r="L72" i="20"/>
  <c r="X69" i="20" s="1"/>
  <c r="AJ69" i="20" s="1"/>
  <c r="W57" i="23" s="1"/>
  <c r="J93" i="20"/>
  <c r="G137" i="20"/>
  <c r="E104" i="20"/>
  <c r="Q103" i="20" s="1"/>
  <c r="AC103" i="20" s="1"/>
  <c r="P41" i="23" s="1"/>
  <c r="E84" i="20"/>
  <c r="H12" i="20"/>
  <c r="I61" i="20"/>
  <c r="U58" i="20" s="1"/>
  <c r="AG58" i="20" s="1"/>
  <c r="T9" i="23" s="1"/>
  <c r="K105" i="20"/>
  <c r="AH151" i="20"/>
  <c r="U64" i="23" s="1"/>
  <c r="AK151" i="20"/>
  <c r="X64" i="23" s="1"/>
  <c r="K137" i="20"/>
  <c r="C72" i="20"/>
  <c r="O68" i="20" s="1"/>
  <c r="AA68" i="20" s="1"/>
  <c r="N22" i="23" s="1"/>
  <c r="J145" i="20"/>
  <c r="V144" i="20" s="1"/>
  <c r="AH144" i="20" s="1"/>
  <c r="U15" i="23" s="1"/>
  <c r="AF151" i="20"/>
  <c r="S64" i="23" s="1"/>
  <c r="K145" i="20"/>
  <c r="W143" i="20" s="1"/>
  <c r="AI143" i="20" s="1"/>
  <c r="V76" i="23" s="1"/>
  <c r="G114" i="20"/>
  <c r="S113" i="20" s="1"/>
  <c r="AE113" i="20" s="1"/>
  <c r="R13" i="23" s="1"/>
  <c r="E83" i="20"/>
  <c r="Q82" i="20" s="1"/>
  <c r="AC82" i="20" s="1"/>
  <c r="P12" i="23" s="1"/>
  <c r="D146" i="20"/>
  <c r="K84" i="20"/>
  <c r="G73" i="20"/>
  <c r="F105" i="20"/>
  <c r="J146" i="20"/>
  <c r="I11" i="20"/>
  <c r="U8" i="20" s="1"/>
  <c r="AG8" i="20" s="1"/>
  <c r="T90" i="23" s="1"/>
  <c r="M45" i="20"/>
  <c r="C11" i="20"/>
  <c r="O9" i="20" s="1"/>
  <c r="AA9" i="20" s="1"/>
  <c r="N68" i="23" s="1"/>
  <c r="L94" i="20"/>
  <c r="G136" i="20"/>
  <c r="S133" i="20" s="1"/>
  <c r="AE133" i="20" s="1"/>
  <c r="R62" i="23" s="1"/>
  <c r="AC150" i="20"/>
  <c r="P109" i="23" s="1"/>
  <c r="C12" i="20"/>
  <c r="J94" i="20"/>
  <c r="L84" i="20"/>
  <c r="L136" i="20"/>
  <c r="K14" i="24" s="1"/>
  <c r="D136" i="20"/>
  <c r="P133" i="20" s="1"/>
  <c r="AB133" i="20" s="1"/>
  <c r="O62" i="23" s="1"/>
  <c r="I12" i="20"/>
  <c r="C126" i="20"/>
  <c r="O121" i="20" s="1"/>
  <c r="AA121" i="20" s="1"/>
  <c r="N106" i="23" s="1"/>
  <c r="E27" i="20"/>
  <c r="G104" i="20"/>
  <c r="S98" i="20" s="1"/>
  <c r="AE98" i="20" s="1"/>
  <c r="R83" i="23" s="1"/>
  <c r="H94" i="20"/>
  <c r="K104" i="20"/>
  <c r="W101" i="20" s="1"/>
  <c r="AI101" i="20" s="1"/>
  <c r="V58" i="23" s="1"/>
  <c r="L11" i="20"/>
  <c r="X9" i="20" s="1"/>
  <c r="AJ9" i="20" s="1"/>
  <c r="W68" i="23" s="1"/>
  <c r="C73" i="20"/>
  <c r="G94" i="20"/>
  <c r="M93" i="20"/>
  <c r="Y90" i="20" s="1"/>
  <c r="AK90" i="20" s="1"/>
  <c r="X102" i="23" s="1"/>
  <c r="D94" i="20"/>
  <c r="H146" i="20"/>
  <c r="D93" i="20"/>
  <c r="P88" i="20" s="1"/>
  <c r="AB88" i="20" s="1"/>
  <c r="O100" i="23" s="1"/>
  <c r="K27" i="20"/>
  <c r="C105" i="20"/>
  <c r="H145" i="20"/>
  <c r="T143" i="20" s="1"/>
  <c r="AF143" i="20" s="1"/>
  <c r="S76" i="23" s="1"/>
  <c r="M27" i="20"/>
  <c r="D72" i="20"/>
  <c r="P69" i="20" s="1"/>
  <c r="AB69" i="20" s="1"/>
  <c r="O57" i="23" s="1"/>
  <c r="C136" i="20"/>
  <c r="O133" i="20" s="1"/>
  <c r="AA133" i="20" s="1"/>
  <c r="N62" i="23" s="1"/>
  <c r="D27" i="20"/>
  <c r="G84" i="20"/>
  <c r="I83" i="20"/>
  <c r="U80" i="20" s="1"/>
  <c r="AG80" i="20" s="1"/>
  <c r="T38" i="23" s="1"/>
  <c r="C93" i="20"/>
  <c r="O88" i="20" s="1"/>
  <c r="AA88" i="20" s="1"/>
  <c r="N100" i="23" s="1"/>
  <c r="K94" i="20"/>
  <c r="F73" i="20"/>
  <c r="K11" i="20"/>
  <c r="W8" i="20" s="1"/>
  <c r="AI8" i="20" s="1"/>
  <c r="V90" i="23" s="1"/>
  <c r="C83" i="20"/>
  <c r="O77" i="20" s="1"/>
  <c r="AA77" i="20" s="1"/>
  <c r="N81" i="23" s="1"/>
  <c r="D115" i="20"/>
  <c r="H105" i="20"/>
  <c r="I44" i="20"/>
  <c r="U31" i="20" s="1"/>
  <c r="AG31" i="20" s="1"/>
  <c r="T94" i="23" s="1"/>
  <c r="F146" i="20"/>
  <c r="AE151" i="20"/>
  <c r="R64" i="23" s="1"/>
  <c r="E127" i="20"/>
  <c r="I137" i="20"/>
  <c r="F104" i="20"/>
  <c r="R102" i="20" s="1"/>
  <c r="AD102" i="20" s="1"/>
  <c r="Q59" i="23" s="1"/>
  <c r="M146" i="20"/>
  <c r="H11" i="20"/>
  <c r="T5" i="20" s="1"/>
  <c r="AF5" i="20" s="1"/>
  <c r="S30" i="23" s="1"/>
  <c r="H126" i="20"/>
  <c r="T121" i="20" s="1"/>
  <c r="AF121" i="20" s="1"/>
  <c r="S106" i="23" s="1"/>
  <c r="E137" i="20"/>
  <c r="I146" i="20"/>
  <c r="E126" i="20"/>
  <c r="Q125" i="20" s="1"/>
  <c r="AC125" i="20" s="1"/>
  <c r="P14" i="23" s="1"/>
  <c r="H93" i="20"/>
  <c r="T89" i="20" s="1"/>
  <c r="AF89" i="20" s="1"/>
  <c r="S101" i="23" s="1"/>
  <c r="G93" i="20"/>
  <c r="S91" i="20" s="1"/>
  <c r="AE91" i="20" s="1"/>
  <c r="R103" i="23" s="1"/>
  <c r="H114" i="20"/>
  <c r="T112" i="20" s="1"/>
  <c r="AF112" i="20" s="1"/>
  <c r="S61" i="23" s="1"/>
  <c r="H72" i="20"/>
  <c r="T71" i="20" s="1"/>
  <c r="AF71" i="20" s="1"/>
  <c r="S11" i="23" s="1"/>
  <c r="M145" i="20"/>
  <c r="Y143" i="20" s="1"/>
  <c r="AK143" i="20" s="1"/>
  <c r="X76" i="23" s="1"/>
  <c r="I145" i="20"/>
  <c r="U143" i="20" s="1"/>
  <c r="AG143" i="20" s="1"/>
  <c r="T76" i="23" s="1"/>
  <c r="H73" i="20"/>
  <c r="L137" i="20"/>
  <c r="I126" i="20"/>
  <c r="U120" i="20" s="1"/>
  <c r="AG120" i="20" s="1"/>
  <c r="T105" i="23" s="1"/>
  <c r="M105" i="20"/>
  <c r="L83" i="20"/>
  <c r="X79" i="20" s="1"/>
  <c r="AJ79" i="20" s="1"/>
  <c r="W99" i="23" s="1"/>
  <c r="K93" i="20"/>
  <c r="W88" i="20" s="1"/>
  <c r="AI88" i="20" s="1"/>
  <c r="V100" i="23" s="1"/>
  <c r="D137" i="20"/>
  <c r="H115" i="20"/>
  <c r="F137" i="20"/>
  <c r="F45" i="20"/>
  <c r="K73" i="20"/>
  <c r="M127" i="20"/>
  <c r="L145" i="20"/>
  <c r="K15" i="24" s="1"/>
  <c r="C114" i="20"/>
  <c r="O112" i="20" s="1"/>
  <c r="AA112" i="20" s="1"/>
  <c r="N61" i="23" s="1"/>
  <c r="K126" i="20"/>
  <c r="W125" i="20" s="1"/>
  <c r="AI125" i="20" s="1"/>
  <c r="V14" i="23" s="1"/>
  <c r="J72" i="20"/>
  <c r="V69" i="20" s="1"/>
  <c r="AH69" i="20" s="1"/>
  <c r="U57" i="23" s="1"/>
  <c r="F94" i="20"/>
  <c r="AJ151" i="20"/>
  <c r="W64" i="23" s="1"/>
  <c r="L12" i="20"/>
  <c r="E146" i="20"/>
  <c r="AA151" i="20"/>
  <c r="N64" i="23" s="1"/>
  <c r="H137" i="20"/>
  <c r="L73" i="20"/>
  <c r="C104" i="20"/>
  <c r="O100" i="20" s="1"/>
  <c r="AA100" i="20" s="1"/>
  <c r="N24" i="23" s="1"/>
  <c r="M44" i="20"/>
  <c r="L6" i="24" s="1"/>
  <c r="I136" i="20"/>
  <c r="H14" i="24" s="1"/>
  <c r="D114" i="20"/>
  <c r="C12" i="24" s="1"/>
  <c r="K146" i="20"/>
  <c r="H26" i="20"/>
  <c r="T19" i="20" s="1"/>
  <c r="AF19" i="20" s="1"/>
  <c r="S48" i="23" s="1"/>
  <c r="K83" i="20"/>
  <c r="W82" i="20" s="1"/>
  <c r="AI82" i="20" s="1"/>
  <c r="V12" i="23" s="1"/>
  <c r="I84" i="20"/>
  <c r="J126" i="20"/>
  <c r="V123" i="20" s="1"/>
  <c r="AH123" i="20" s="1"/>
  <c r="U74" i="23" s="1"/>
  <c r="K136" i="20"/>
  <c r="W131" i="20" s="1"/>
  <c r="AI131" i="20" s="1"/>
  <c r="V108" i="23" s="1"/>
  <c r="F145" i="20"/>
  <c r="R142" i="20" s="1"/>
  <c r="AD142" i="20" s="1"/>
  <c r="Q43" i="23" s="1"/>
  <c r="E93" i="20"/>
  <c r="Q89" i="20" s="1"/>
  <c r="AC89" i="20" s="1"/>
  <c r="P101" i="23" s="1"/>
  <c r="I45" i="20"/>
  <c r="J127" i="20"/>
  <c r="M12" i="20"/>
  <c r="F83" i="20"/>
  <c r="R81" i="20" s="1"/>
  <c r="AD81" i="20" s="1"/>
  <c r="Q23" i="23" s="1"/>
  <c r="J61" i="20"/>
  <c r="I7" i="24" s="1"/>
  <c r="H27" i="20"/>
  <c r="I115" i="20"/>
  <c r="E26" i="20"/>
  <c r="Q17" i="20" s="1"/>
  <c r="AC17" i="20" s="1"/>
  <c r="P92" i="23" s="1"/>
  <c r="F84" i="20"/>
  <c r="E94" i="20"/>
  <c r="M11" i="20"/>
  <c r="Y7" i="20" s="1"/>
  <c r="AK7" i="20" s="1"/>
  <c r="X47" i="23" s="1"/>
  <c r="K12" i="20"/>
  <c r="D73" i="20"/>
  <c r="I114" i="20"/>
  <c r="U113" i="20" s="1"/>
  <c r="AG113" i="20" s="1"/>
  <c r="T13" i="23" s="1"/>
  <c r="I26" i="20"/>
  <c r="H5" i="24" s="1"/>
  <c r="D83" i="20"/>
  <c r="P80" i="20" s="1"/>
  <c r="AB80" i="20" s="1"/>
  <c r="O38" i="23" s="1"/>
  <c r="C84" i="20"/>
  <c r="F61" i="20"/>
  <c r="R60" i="20" s="1"/>
  <c r="AD60" i="20" s="1"/>
  <c r="Q80" i="23" s="1"/>
  <c r="F72" i="20"/>
  <c r="R66" i="20" s="1"/>
  <c r="AD66" i="20" s="1"/>
  <c r="Q98" i="23" s="1"/>
  <c r="L105" i="20"/>
  <c r="I105" i="20"/>
  <c r="J84" i="20"/>
  <c r="J114" i="20"/>
  <c r="V113" i="20" s="1"/>
  <c r="AH113" i="20" s="1"/>
  <c r="U13" i="23" s="1"/>
  <c r="K61" i="20"/>
  <c r="W58" i="20" s="1"/>
  <c r="AI58" i="20" s="1"/>
  <c r="V9" i="23" s="1"/>
  <c r="G72" i="20"/>
  <c r="S68" i="20" s="1"/>
  <c r="AE68" i="20" s="1"/>
  <c r="R22" i="23" s="1"/>
  <c r="M61" i="20"/>
  <c r="Y49" i="20" s="1"/>
  <c r="AK49" i="20" s="1"/>
  <c r="X34" i="23" s="1"/>
  <c r="M114" i="20"/>
  <c r="Y111" i="20" s="1"/>
  <c r="AK111" i="20" s="1"/>
  <c r="X60" i="23" s="1"/>
  <c r="C137" i="20"/>
  <c r="F93" i="20"/>
  <c r="R88" i="20" s="1"/>
  <c r="AD88" i="20" s="1"/>
  <c r="Q100" i="23" s="1"/>
  <c r="D145" i="20"/>
  <c r="P143" i="20" s="1"/>
  <c r="AB143" i="20" s="1"/>
  <c r="O76" i="23" s="1"/>
  <c r="C94" i="20"/>
  <c r="E12" i="20"/>
  <c r="E115" i="20"/>
  <c r="M83" i="20"/>
  <c r="Y80" i="20" s="1"/>
  <c r="AK80" i="20" s="1"/>
  <c r="X38" i="23" s="1"/>
  <c r="G12" i="20"/>
  <c r="J105" i="20"/>
  <c r="J12" i="20"/>
  <c r="D45" i="20"/>
  <c r="F12" i="20"/>
  <c r="D26" i="20"/>
  <c r="P20" i="20" s="1"/>
  <c r="AB20" i="20" s="1"/>
  <c r="O5" i="23" s="1"/>
  <c r="D84" i="20"/>
  <c r="G83" i="20"/>
  <c r="S81" i="20" s="1"/>
  <c r="AE81" i="20" s="1"/>
  <c r="R23" i="23" s="1"/>
  <c r="I127" i="20"/>
  <c r="H136" i="20"/>
  <c r="T131" i="20" s="1"/>
  <c r="AF131" i="20" s="1"/>
  <c r="S108" i="23" s="1"/>
  <c r="L146" i="20"/>
  <c r="H127" i="20"/>
  <c r="D44" i="20"/>
  <c r="P34" i="20" s="1"/>
  <c r="AB34" i="20" s="1"/>
  <c r="O97" i="23" s="1"/>
  <c r="M126" i="20"/>
  <c r="L13" i="24" s="1"/>
  <c r="J45" i="20"/>
  <c r="L44" i="20"/>
  <c r="X33" i="20" s="1"/>
  <c r="AJ33" i="20" s="1"/>
  <c r="W96" i="23" s="1"/>
  <c r="G45" i="20"/>
  <c r="F127" i="20"/>
  <c r="D127" i="20"/>
  <c r="C61" i="20"/>
  <c r="O53" i="20" s="1"/>
  <c r="AA53" i="20" s="1"/>
  <c r="N20" i="23" s="1"/>
  <c r="L27" i="20"/>
  <c r="L114" i="20"/>
  <c r="X110" i="20" s="1"/>
  <c r="AJ110" i="20" s="1"/>
  <c r="W25" i="23" s="1"/>
  <c r="K127" i="20"/>
  <c r="K44" i="20"/>
  <c r="W31" i="20" s="1"/>
  <c r="AI31" i="20" s="1"/>
  <c r="V94" i="23" s="1"/>
  <c r="E61" i="20"/>
  <c r="E62" i="20" s="1"/>
  <c r="E63" i="20" s="1"/>
  <c r="G61" i="20"/>
  <c r="S49" i="20" s="1"/>
  <c r="AE49" i="20" s="1"/>
  <c r="R34" i="23" s="1"/>
  <c r="E105" i="20"/>
  <c r="G127" i="20"/>
  <c r="E72" i="20"/>
  <c r="Q71" i="20" s="1"/>
  <c r="AC71" i="20" s="1"/>
  <c r="P11" i="23" s="1"/>
  <c r="L126" i="20"/>
  <c r="X119" i="20" s="1"/>
  <c r="AJ119" i="20" s="1"/>
  <c r="W104" i="23" s="1"/>
  <c r="H44" i="20"/>
  <c r="T35" i="20" s="1"/>
  <c r="AF35" i="20" s="1"/>
  <c r="S32" i="23" s="1"/>
  <c r="E114" i="20"/>
  <c r="Q113" i="20" s="1"/>
  <c r="AC113" i="20" s="1"/>
  <c r="P13" i="23" s="1"/>
  <c r="D104" i="20"/>
  <c r="P101" i="20" s="1"/>
  <c r="AB101" i="20" s="1"/>
  <c r="O58" i="23" s="1"/>
  <c r="E136" i="20"/>
  <c r="Q133" i="20" s="1"/>
  <c r="AC133" i="20" s="1"/>
  <c r="P62" i="23" s="1"/>
  <c r="C44" i="20"/>
  <c r="O32" i="20" s="1"/>
  <c r="AA32" i="20" s="1"/>
  <c r="N95" i="23" s="1"/>
  <c r="I27" i="20"/>
  <c r="I104" i="20"/>
  <c r="U102" i="20" s="1"/>
  <c r="AG102" i="20" s="1"/>
  <c r="T59" i="23" s="1"/>
  <c r="F27" i="20"/>
  <c r="H104" i="20"/>
  <c r="H84" i="20"/>
  <c r="H83" i="20"/>
  <c r="T79" i="20" s="1"/>
  <c r="AF79" i="20" s="1"/>
  <c r="S99" i="23" s="1"/>
  <c r="H45" i="20"/>
  <c r="F136" i="20"/>
  <c r="E14" i="24" s="1"/>
  <c r="M73" i="20"/>
  <c r="D105" i="20"/>
  <c r="G11" i="20"/>
  <c r="S8" i="20" s="1"/>
  <c r="AE8" i="20" s="1"/>
  <c r="R90" i="23" s="1"/>
  <c r="M84" i="20"/>
  <c r="M137" i="20"/>
  <c r="AD150" i="20"/>
  <c r="Q109" i="23" s="1"/>
  <c r="F26" i="20"/>
  <c r="E5" i="24" s="1"/>
  <c r="M72" i="20"/>
  <c r="Y69" i="20" s="1"/>
  <c r="AK69" i="20" s="1"/>
  <c r="X57" i="23" s="1"/>
  <c r="C145" i="20"/>
  <c r="O141" i="20" s="1"/>
  <c r="AA141" i="20" s="1"/>
  <c r="N85" i="23" s="1"/>
  <c r="M136" i="20"/>
  <c r="Y135" i="20" s="1"/>
  <c r="AK135" i="20" s="1"/>
  <c r="X63" i="23" s="1"/>
  <c r="F44" i="20"/>
  <c r="R35" i="20" s="1"/>
  <c r="AD35" i="20" s="1"/>
  <c r="Q32" i="23" s="1"/>
  <c r="J136" i="20"/>
  <c r="V133" i="20" s="1"/>
  <c r="AH133" i="20" s="1"/>
  <c r="U62" i="23" s="1"/>
  <c r="K72" i="20"/>
  <c r="J8" i="24" s="1"/>
  <c r="C146" i="20"/>
  <c r="J73" i="20"/>
  <c r="E11" i="20"/>
  <c r="Q5" i="20" s="1"/>
  <c r="AC5" i="20" s="1"/>
  <c r="P30" i="23" s="1"/>
  <c r="J137" i="20"/>
  <c r="C115" i="20"/>
  <c r="J104" i="20"/>
  <c r="V102" i="20" s="1"/>
  <c r="AH102" i="20" s="1"/>
  <c r="U59" i="23" s="1"/>
  <c r="L61" i="20"/>
  <c r="K7" i="24" s="1"/>
  <c r="G105" i="20"/>
  <c r="J11" i="20"/>
  <c r="V10" i="20" s="1"/>
  <c r="AH10" i="20" s="1"/>
  <c r="U4" i="23" s="1"/>
  <c r="K26" i="20"/>
  <c r="J5" i="24" s="1"/>
  <c r="C45" i="20"/>
  <c r="F126" i="20"/>
  <c r="R120" i="20" s="1"/>
  <c r="AD120" i="20" s="1"/>
  <c r="Q105" i="23" s="1"/>
  <c r="F11" i="20"/>
  <c r="R7" i="20" s="1"/>
  <c r="AD7" i="20" s="1"/>
  <c r="Q47" i="23" s="1"/>
  <c r="L127" i="20"/>
  <c r="I73" i="20"/>
  <c r="M115" i="20"/>
  <c r="C127" i="20"/>
  <c r="F115" i="20"/>
  <c r="C27" i="20"/>
  <c r="M26" i="20"/>
  <c r="Y16" i="20" s="1"/>
  <c r="AK16" i="20" s="1"/>
  <c r="X91" i="23" s="1"/>
  <c r="K115" i="20"/>
  <c r="J115" i="20"/>
  <c r="E45" i="20"/>
  <c r="J83" i="20"/>
  <c r="V78" i="20" s="1"/>
  <c r="AH78" i="20" s="1"/>
  <c r="U82" i="23" s="1"/>
  <c r="H61" i="20"/>
  <c r="T50" i="20" s="1"/>
  <c r="AF50" i="20" s="1"/>
  <c r="S35" i="23" s="1"/>
  <c r="F114" i="20"/>
  <c r="R110" i="20" s="1"/>
  <c r="AD110" i="20" s="1"/>
  <c r="Q25" i="23" s="1"/>
  <c r="K45" i="20"/>
  <c r="C26" i="20"/>
  <c r="O23" i="20" s="1"/>
  <c r="AA23" i="20" s="1"/>
  <c r="N71" i="23" s="1"/>
  <c r="D61" i="20"/>
  <c r="P50" i="20" s="1"/>
  <c r="AB50" i="20" s="1"/>
  <c r="O35" i="23" s="1"/>
  <c r="E44" i="20"/>
  <c r="Q36" i="20" s="1"/>
  <c r="AC36" i="20" s="1"/>
  <c r="P33" i="23" s="1"/>
  <c r="D126" i="20"/>
  <c r="C13" i="24" s="1"/>
  <c r="G146" i="20"/>
  <c r="G44" i="20"/>
  <c r="F6" i="24" s="1"/>
  <c r="L104" i="20"/>
  <c r="X100" i="20" s="1"/>
  <c r="AJ100" i="20" s="1"/>
  <c r="W24" i="23" s="1"/>
  <c r="E73" i="20"/>
  <c r="G126" i="20"/>
  <c r="S121" i="20" s="1"/>
  <c r="AE121" i="20" s="1"/>
  <c r="R106" i="23" s="1"/>
  <c r="L115" i="20"/>
  <c r="J26" i="20"/>
  <c r="I5" i="24" s="1"/>
  <c r="D12" i="20"/>
  <c r="G145" i="20"/>
  <c r="S143" i="20" s="1"/>
  <c r="AE143" i="20" s="1"/>
  <c r="R76" i="23" s="1"/>
  <c r="L26" i="20"/>
  <c r="K5" i="24" s="1"/>
  <c r="J27" i="20"/>
  <c r="G26" i="20"/>
  <c r="S16" i="20" s="1"/>
  <c r="AE16" i="20" s="1"/>
  <c r="R91" i="23" s="1"/>
  <c r="L45" i="20"/>
  <c r="D11" i="20"/>
  <c r="P8" i="20" s="1"/>
  <c r="AB8" i="20" s="1"/>
  <c r="O90" i="23" s="1"/>
  <c r="J44" i="20"/>
  <c r="V40" i="20" s="1"/>
  <c r="AH40" i="20" s="1"/>
  <c r="U52" i="23" s="1"/>
  <c r="G27" i="20"/>
  <c r="C16" i="24"/>
  <c r="AB151" i="20"/>
  <c r="O64" i="23" s="1"/>
  <c r="AB150" i="20"/>
  <c r="O109" i="23" s="1"/>
  <c r="E16" i="24"/>
  <c r="J16" i="24"/>
  <c r="AI151" i="20"/>
  <c r="V64" i="23" s="1"/>
  <c r="K113" i="3"/>
  <c r="S113" i="3" s="1"/>
  <c r="J13" i="18" s="1"/>
  <c r="K112" i="3"/>
  <c r="S112" i="3" s="1"/>
  <c r="J61" i="18" s="1"/>
  <c r="K111" i="3"/>
  <c r="S111" i="3" s="1"/>
  <c r="J60" i="18" s="1"/>
  <c r="K109" i="3"/>
  <c r="S109" i="3" s="1"/>
  <c r="J84" i="18" s="1"/>
  <c r="K110" i="3"/>
  <c r="S110" i="3" s="1"/>
  <c r="J25" i="18" s="1"/>
  <c r="C116" i="3"/>
  <c r="H10" i="24" l="1"/>
  <c r="H16" i="24"/>
  <c r="Q142" i="20"/>
  <c r="AC142" i="20" s="1"/>
  <c r="P43" i="23" s="1"/>
  <c r="AG150" i="20"/>
  <c r="T109" i="23" s="1"/>
  <c r="I95" i="20"/>
  <c r="AS91" i="20" s="1"/>
  <c r="W99" i="20"/>
  <c r="AI99" i="20" s="1"/>
  <c r="V40" i="23" s="1"/>
  <c r="U88" i="20"/>
  <c r="AG88" i="20" s="1"/>
  <c r="T100" i="23" s="1"/>
  <c r="H4" i="24"/>
  <c r="O131" i="20"/>
  <c r="AA131" i="20" s="1"/>
  <c r="N108" i="23" s="1"/>
  <c r="W89" i="20"/>
  <c r="AI89" i="20" s="1"/>
  <c r="V101" i="23" s="1"/>
  <c r="D15" i="24"/>
  <c r="Q143" i="20"/>
  <c r="AC143" i="20" s="1"/>
  <c r="P76" i="23" s="1"/>
  <c r="Q144" i="20"/>
  <c r="AC144" i="20" s="1"/>
  <c r="P15" i="23" s="1"/>
  <c r="T38" i="20"/>
  <c r="AF38" i="20" s="1"/>
  <c r="S50" i="23" s="1"/>
  <c r="B11" i="24"/>
  <c r="O102" i="20"/>
  <c r="AA102" i="20" s="1"/>
  <c r="N59" i="23" s="1"/>
  <c r="U90" i="20"/>
  <c r="AG90" i="20" s="1"/>
  <c r="T102" i="23" s="1"/>
  <c r="AS150" i="20"/>
  <c r="O99" i="20"/>
  <c r="AA99" i="20" s="1"/>
  <c r="N40" i="23" s="1"/>
  <c r="U91" i="20"/>
  <c r="AG91" i="20" s="1"/>
  <c r="T103" i="23" s="1"/>
  <c r="O143" i="20"/>
  <c r="AA143" i="20" s="1"/>
  <c r="N76" i="23" s="1"/>
  <c r="U68" i="20"/>
  <c r="AG68" i="20" s="1"/>
  <c r="T22" i="23" s="1"/>
  <c r="V50" i="20"/>
  <c r="AH50" i="20" s="1"/>
  <c r="U35" i="23" s="1"/>
  <c r="V49" i="20"/>
  <c r="AH49" i="20" s="1"/>
  <c r="U34" i="23" s="1"/>
  <c r="V59" i="20"/>
  <c r="AH59" i="20" s="1"/>
  <c r="U37" i="23" s="1"/>
  <c r="V51" i="20"/>
  <c r="AH51" i="20" s="1"/>
  <c r="U36" i="23" s="1"/>
  <c r="J11" i="24"/>
  <c r="J62" i="20"/>
  <c r="J63" i="20" s="1"/>
  <c r="AT59" i="20" s="1"/>
  <c r="E147" i="20"/>
  <c r="AO143" i="20" s="1"/>
  <c r="O135" i="20"/>
  <c r="AA135" i="20" s="1"/>
  <c r="N63" i="23" s="1"/>
  <c r="P91" i="20"/>
  <c r="AB91" i="20" s="1"/>
  <c r="O103" i="23" s="1"/>
  <c r="G10" i="24"/>
  <c r="U92" i="20"/>
  <c r="AG92" i="20" s="1"/>
  <c r="T39" i="23" s="1"/>
  <c r="O109" i="20"/>
  <c r="AA109" i="20" s="1"/>
  <c r="N84" i="23" s="1"/>
  <c r="J10" i="24"/>
  <c r="B14" i="24"/>
  <c r="V70" i="20"/>
  <c r="AH70" i="20" s="1"/>
  <c r="U10" i="23" s="1"/>
  <c r="O81" i="20"/>
  <c r="AA81" i="20" s="1"/>
  <c r="N23" i="23" s="1"/>
  <c r="M95" i="20"/>
  <c r="AW88" i="20" s="1"/>
  <c r="U49" i="20"/>
  <c r="AG49" i="20" s="1"/>
  <c r="T34" i="23" s="1"/>
  <c r="W98" i="20"/>
  <c r="AI98" i="20" s="1"/>
  <c r="V83" i="23" s="1"/>
  <c r="G95" i="20"/>
  <c r="AQ92" i="20" s="1"/>
  <c r="U4" i="20"/>
  <c r="AG4" i="20" s="1"/>
  <c r="T89" i="23" s="1"/>
  <c r="O78" i="20"/>
  <c r="AA78" i="20" s="1"/>
  <c r="N82" i="23" s="1"/>
  <c r="X88" i="20"/>
  <c r="AJ88" i="20" s="1"/>
  <c r="W100" i="23" s="1"/>
  <c r="P22" i="20"/>
  <c r="AB22" i="20" s="1"/>
  <c r="O93" i="23" s="1"/>
  <c r="L10" i="24"/>
  <c r="V71" i="20"/>
  <c r="AH71" i="20" s="1"/>
  <c r="U11" i="23" s="1"/>
  <c r="Y92" i="20"/>
  <c r="AK92" i="20" s="1"/>
  <c r="X39" i="23" s="1"/>
  <c r="V68" i="20"/>
  <c r="AH68" i="20" s="1"/>
  <c r="U22" i="23" s="1"/>
  <c r="V119" i="20"/>
  <c r="AH119" i="20" s="1"/>
  <c r="U104" i="23" s="1"/>
  <c r="U6" i="20"/>
  <c r="AG6" i="20" s="1"/>
  <c r="T19" i="23" s="1"/>
  <c r="Y91" i="20"/>
  <c r="AK91" i="20" s="1"/>
  <c r="X103" i="23" s="1"/>
  <c r="W112" i="20"/>
  <c r="AI112" i="20" s="1"/>
  <c r="V61" i="23" s="1"/>
  <c r="U10" i="20"/>
  <c r="AG10" i="20" s="1"/>
  <c r="T4" i="23" s="1"/>
  <c r="E11" i="24"/>
  <c r="U7" i="20"/>
  <c r="AG7" i="20" s="1"/>
  <c r="T47" i="23" s="1"/>
  <c r="I62" i="20"/>
  <c r="I63" i="20" s="1"/>
  <c r="AS52" i="20" s="1"/>
  <c r="U9" i="20"/>
  <c r="AG9" i="20" s="1"/>
  <c r="T68" i="23" s="1"/>
  <c r="K116" i="20"/>
  <c r="AU111" i="20" s="1"/>
  <c r="U54" i="20"/>
  <c r="AG54" i="20" s="1"/>
  <c r="T54" i="23" s="1"/>
  <c r="W4" i="20"/>
  <c r="AI4" i="20" s="1"/>
  <c r="V89" i="23" s="1"/>
  <c r="D9" i="24"/>
  <c r="S50" i="20"/>
  <c r="AE50" i="20" s="1"/>
  <c r="R35" i="23" s="1"/>
  <c r="L4" i="24"/>
  <c r="Q78" i="20"/>
  <c r="AC78" i="20" s="1"/>
  <c r="P82" i="23" s="1"/>
  <c r="S101" i="20"/>
  <c r="AE101" i="20" s="1"/>
  <c r="R58" i="23" s="1"/>
  <c r="K128" i="20"/>
  <c r="AU119" i="20" s="1"/>
  <c r="P70" i="20"/>
  <c r="AB70" i="20" s="1"/>
  <c r="O10" i="23" s="1"/>
  <c r="P54" i="20"/>
  <c r="AB54" i="20" s="1"/>
  <c r="O54" i="23" s="1"/>
  <c r="J13" i="24"/>
  <c r="V81" i="20"/>
  <c r="AH81" i="20" s="1"/>
  <c r="U23" i="23" s="1"/>
  <c r="U109" i="20"/>
  <c r="AG109" i="20" s="1"/>
  <c r="T84" i="23" s="1"/>
  <c r="Y102" i="20"/>
  <c r="AK102" i="20" s="1"/>
  <c r="X59" i="23" s="1"/>
  <c r="W120" i="20"/>
  <c r="AI120" i="20" s="1"/>
  <c r="V105" i="23" s="1"/>
  <c r="O111" i="20"/>
  <c r="AA111" i="20" s="1"/>
  <c r="N60" i="23" s="1"/>
  <c r="Y99" i="20"/>
  <c r="AK99" i="20" s="1"/>
  <c r="X40" i="23" s="1"/>
  <c r="W91" i="20"/>
  <c r="AI91" i="20" s="1"/>
  <c r="V103" i="23" s="1"/>
  <c r="Q80" i="20"/>
  <c r="AC80" i="20" s="1"/>
  <c r="P38" i="23" s="1"/>
  <c r="W92" i="20"/>
  <c r="AI92" i="20" s="1"/>
  <c r="V39" i="23" s="1"/>
  <c r="P92" i="20"/>
  <c r="AB92" i="20" s="1"/>
  <c r="O39" i="23" s="1"/>
  <c r="W122" i="20"/>
  <c r="AI122" i="20" s="1"/>
  <c r="V42" i="23" s="1"/>
  <c r="P55" i="20"/>
  <c r="AB55" i="20" s="1"/>
  <c r="O55" i="23" s="1"/>
  <c r="W10" i="20"/>
  <c r="AI10" i="20" s="1"/>
  <c r="V4" i="23" s="1"/>
  <c r="W123" i="20"/>
  <c r="AI123" i="20" s="1"/>
  <c r="V74" i="23" s="1"/>
  <c r="S102" i="20"/>
  <c r="AE102" i="20" s="1"/>
  <c r="R59" i="23" s="1"/>
  <c r="E85" i="20"/>
  <c r="AO81" i="20" s="1"/>
  <c r="O110" i="20"/>
  <c r="AA110" i="20" s="1"/>
  <c r="N25" i="23" s="1"/>
  <c r="W5" i="20"/>
  <c r="AI5" i="20" s="1"/>
  <c r="V30" i="23" s="1"/>
  <c r="G106" i="20"/>
  <c r="AQ100" i="20" s="1"/>
  <c r="H15" i="24"/>
  <c r="P59" i="20"/>
  <c r="AB59" i="20" s="1"/>
  <c r="O37" i="23" s="1"/>
  <c r="L11" i="24"/>
  <c r="Q98" i="20"/>
  <c r="AC98" i="20" s="1"/>
  <c r="P83" i="23" s="1"/>
  <c r="E106" i="20"/>
  <c r="AO101" i="20" s="1"/>
  <c r="S99" i="20"/>
  <c r="AE99" i="20" s="1"/>
  <c r="R40" i="23" s="1"/>
  <c r="W6" i="20"/>
  <c r="AI6" i="20" s="1"/>
  <c r="V19" i="23" s="1"/>
  <c r="P89" i="20"/>
  <c r="AB89" i="20" s="1"/>
  <c r="O101" i="23" s="1"/>
  <c r="Q81" i="20"/>
  <c r="AC81" i="20" s="1"/>
  <c r="P23" i="23" s="1"/>
  <c r="F11" i="24"/>
  <c r="W7" i="20"/>
  <c r="AI7" i="20" s="1"/>
  <c r="V47" i="23" s="1"/>
  <c r="S103" i="20"/>
  <c r="AE103" i="20" s="1"/>
  <c r="R41" i="23" s="1"/>
  <c r="S100" i="20"/>
  <c r="AE100" i="20" s="1"/>
  <c r="R24" i="23" s="1"/>
  <c r="C10" i="24"/>
  <c r="Q79" i="20"/>
  <c r="AC79" i="20" s="1"/>
  <c r="P99" i="23" s="1"/>
  <c r="O113" i="20"/>
  <c r="AA113" i="20" s="1"/>
  <c r="N13" i="23" s="1"/>
  <c r="Y100" i="20"/>
  <c r="AK100" i="20" s="1"/>
  <c r="X24" i="23" s="1"/>
  <c r="C116" i="20"/>
  <c r="AM109" i="20" s="1"/>
  <c r="Y103" i="20"/>
  <c r="AK103" i="20" s="1"/>
  <c r="X41" i="23" s="1"/>
  <c r="AV150" i="20"/>
  <c r="M106" i="20"/>
  <c r="AW98" i="20" s="1"/>
  <c r="G7" i="24"/>
  <c r="Y33" i="20"/>
  <c r="AK33" i="20" s="1"/>
  <c r="X96" i="23" s="1"/>
  <c r="J4" i="24"/>
  <c r="E128" i="20"/>
  <c r="AO124" i="20" s="1"/>
  <c r="P90" i="20"/>
  <c r="AB90" i="20" s="1"/>
  <c r="O102" i="23" s="1"/>
  <c r="Q77" i="20"/>
  <c r="AC77" i="20" s="1"/>
  <c r="P81" i="23" s="1"/>
  <c r="K85" i="20"/>
  <c r="AU82" i="20" s="1"/>
  <c r="J95" i="20"/>
  <c r="AT92" i="20" s="1"/>
  <c r="K13" i="20"/>
  <c r="AU9" i="20" s="1"/>
  <c r="W121" i="20"/>
  <c r="AI121" i="20" s="1"/>
  <c r="V106" i="23" s="1"/>
  <c r="B12" i="24"/>
  <c r="H8" i="24"/>
  <c r="W90" i="20"/>
  <c r="AI90" i="20" s="1"/>
  <c r="V102" i="23" s="1"/>
  <c r="R71" i="20"/>
  <c r="AD71" i="20" s="1"/>
  <c r="Q11" i="23" s="1"/>
  <c r="Y101" i="20"/>
  <c r="AK101" i="20" s="1"/>
  <c r="X58" i="23" s="1"/>
  <c r="D95" i="20"/>
  <c r="AN90" i="20" s="1"/>
  <c r="H95" i="20"/>
  <c r="AR92" i="20" s="1"/>
  <c r="C13" i="20"/>
  <c r="W111" i="20"/>
  <c r="AI111" i="20" s="1"/>
  <c r="V60" i="23" s="1"/>
  <c r="O8" i="20"/>
  <c r="I8" i="24"/>
  <c r="Y88" i="20"/>
  <c r="AK88" i="20" s="1"/>
  <c r="X100" i="23" s="1"/>
  <c r="U5" i="20"/>
  <c r="AG5" i="20" s="1"/>
  <c r="T30" i="23" s="1"/>
  <c r="C138" i="20"/>
  <c r="V67" i="20"/>
  <c r="AH67" i="20" s="1"/>
  <c r="U21" i="23" s="1"/>
  <c r="X133" i="20"/>
  <c r="AJ133" i="20" s="1"/>
  <c r="W62" i="23" s="1"/>
  <c r="J74" i="20"/>
  <c r="AT67" i="20" s="1"/>
  <c r="O132" i="20"/>
  <c r="AA132" i="20" s="1"/>
  <c r="N26" i="23" s="1"/>
  <c r="Y89" i="20"/>
  <c r="AK89" i="20" s="1"/>
  <c r="X101" i="23" s="1"/>
  <c r="X71" i="20"/>
  <c r="AJ71" i="20" s="1"/>
  <c r="W11" i="23" s="1"/>
  <c r="W109" i="20"/>
  <c r="AI109" i="20" s="1"/>
  <c r="V84" i="23" s="1"/>
  <c r="O134" i="20"/>
  <c r="AA134" i="20" s="1"/>
  <c r="N75" i="23" s="1"/>
  <c r="J12" i="24"/>
  <c r="B9" i="24"/>
  <c r="X135" i="20"/>
  <c r="AJ135" i="20" s="1"/>
  <c r="W63" i="23" s="1"/>
  <c r="O6" i="20"/>
  <c r="AA6" i="20" s="1"/>
  <c r="N19" i="23" s="1"/>
  <c r="W35" i="20"/>
  <c r="AI35" i="20" s="1"/>
  <c r="V32" i="23" s="1"/>
  <c r="O5" i="20"/>
  <c r="AA5" i="20" s="1"/>
  <c r="N30" i="23" s="1"/>
  <c r="O80" i="20"/>
  <c r="AA80" i="20" s="1"/>
  <c r="N38" i="23" s="1"/>
  <c r="W113" i="20"/>
  <c r="AI113" i="20" s="1"/>
  <c r="V13" i="23" s="1"/>
  <c r="C85" i="20"/>
  <c r="AM78" i="20" s="1"/>
  <c r="Y70" i="20"/>
  <c r="AK70" i="20" s="1"/>
  <c r="X10" i="23" s="1"/>
  <c r="T135" i="20"/>
  <c r="AF135" i="20" s="1"/>
  <c r="S63" i="23" s="1"/>
  <c r="B4" i="24"/>
  <c r="P19" i="20"/>
  <c r="AB19" i="20" s="1"/>
  <c r="O48" i="23" s="1"/>
  <c r="X68" i="20"/>
  <c r="AJ68" i="20" s="1"/>
  <c r="W22" i="23" s="1"/>
  <c r="X67" i="20"/>
  <c r="AJ67" i="20" s="1"/>
  <c r="W21" i="23" s="1"/>
  <c r="S88" i="20"/>
  <c r="AE88" i="20" s="1"/>
  <c r="R100" i="23" s="1"/>
  <c r="C5" i="24"/>
  <c r="X90" i="20"/>
  <c r="AJ90" i="20" s="1"/>
  <c r="W102" i="23" s="1"/>
  <c r="O67" i="20"/>
  <c r="AA67" i="20" s="1"/>
  <c r="N21" i="23" s="1"/>
  <c r="O7" i="20"/>
  <c r="AA7" i="20" s="1"/>
  <c r="N47" i="23" s="1"/>
  <c r="Y71" i="20"/>
  <c r="AK71" i="20" s="1"/>
  <c r="X11" i="23" s="1"/>
  <c r="U51" i="20"/>
  <c r="AG51" i="20" s="1"/>
  <c r="T36" i="23" s="1"/>
  <c r="G14" i="24"/>
  <c r="C9" i="24"/>
  <c r="I10" i="24"/>
  <c r="P18" i="20"/>
  <c r="AB18" i="20" s="1"/>
  <c r="O69" i="23" s="1"/>
  <c r="P98" i="20"/>
  <c r="AB98" i="20" s="1"/>
  <c r="O83" i="23" s="1"/>
  <c r="Y55" i="20"/>
  <c r="AK55" i="20" s="1"/>
  <c r="X55" i="23" s="1"/>
  <c r="U52" i="20"/>
  <c r="AG52" i="20" s="1"/>
  <c r="T73" i="23" s="1"/>
  <c r="Y66" i="20"/>
  <c r="AK66" i="20" s="1"/>
  <c r="X98" i="23" s="1"/>
  <c r="X6" i="20"/>
  <c r="AJ6" i="20" s="1"/>
  <c r="W19" i="23" s="1"/>
  <c r="V19" i="20"/>
  <c r="AH19" i="20" s="1"/>
  <c r="U48" i="23" s="1"/>
  <c r="X4" i="20"/>
  <c r="AJ4" i="20" s="1"/>
  <c r="W89" i="23" s="1"/>
  <c r="W53" i="20"/>
  <c r="AI53" i="20" s="1"/>
  <c r="V20" i="23" s="1"/>
  <c r="Y67" i="20"/>
  <c r="AK67" i="20" s="1"/>
  <c r="X21" i="23" s="1"/>
  <c r="O144" i="20"/>
  <c r="AA144" i="20" s="1"/>
  <c r="N15" i="23" s="1"/>
  <c r="W55" i="20"/>
  <c r="AI55" i="20" s="1"/>
  <c r="V55" i="23" s="1"/>
  <c r="P23" i="20"/>
  <c r="AB23" i="20" s="1"/>
  <c r="O71" i="23" s="1"/>
  <c r="U56" i="20"/>
  <c r="AG56" i="20" s="1"/>
  <c r="T56" i="23" s="1"/>
  <c r="V142" i="20"/>
  <c r="AH142" i="20" s="1"/>
  <c r="U43" i="23" s="1"/>
  <c r="H7" i="24"/>
  <c r="K8" i="24"/>
  <c r="X132" i="20"/>
  <c r="AJ132" i="20" s="1"/>
  <c r="W26" i="23" s="1"/>
  <c r="L8" i="24"/>
  <c r="X31" i="20"/>
  <c r="AJ31" i="20" s="1"/>
  <c r="W94" i="23" s="1"/>
  <c r="D85" i="20"/>
  <c r="AN80" i="20" s="1"/>
  <c r="V90" i="20"/>
  <c r="AH90" i="20" s="1"/>
  <c r="U102" i="23" s="1"/>
  <c r="W19" i="20"/>
  <c r="AI19" i="20" s="1"/>
  <c r="V48" i="23" s="1"/>
  <c r="X70" i="20"/>
  <c r="AJ70" i="20" s="1"/>
  <c r="W10" i="23" s="1"/>
  <c r="O69" i="20"/>
  <c r="AA69" i="20" s="1"/>
  <c r="N57" i="23" s="1"/>
  <c r="P21" i="20"/>
  <c r="AB21" i="20" s="1"/>
  <c r="O70" i="23" s="1"/>
  <c r="X131" i="20"/>
  <c r="AJ131" i="20" s="1"/>
  <c r="W108" i="23" s="1"/>
  <c r="O70" i="20"/>
  <c r="AA70" i="20" s="1"/>
  <c r="N10" i="23" s="1"/>
  <c r="G74" i="20"/>
  <c r="AQ69" i="20" s="1"/>
  <c r="J147" i="20"/>
  <c r="AT142" i="20" s="1"/>
  <c r="J7" i="24"/>
  <c r="V88" i="20"/>
  <c r="AH88" i="20" s="1"/>
  <c r="U100" i="23" s="1"/>
  <c r="P17" i="20"/>
  <c r="AB17" i="20" s="1"/>
  <c r="O92" i="23" s="1"/>
  <c r="R37" i="20"/>
  <c r="AD37" i="20" s="1"/>
  <c r="Q49" i="23" s="1"/>
  <c r="X113" i="20"/>
  <c r="AJ113" i="20" s="1"/>
  <c r="W13" i="23" s="1"/>
  <c r="W38" i="20"/>
  <c r="AI38" i="20" s="1"/>
  <c r="V50" i="23" s="1"/>
  <c r="K62" i="20"/>
  <c r="K63" i="20" s="1"/>
  <c r="AU53" i="20" s="1"/>
  <c r="V92" i="20"/>
  <c r="AH92" i="20" s="1"/>
  <c r="U39" i="23" s="1"/>
  <c r="W59" i="20"/>
  <c r="AI59" i="20" s="1"/>
  <c r="V37" i="23" s="1"/>
  <c r="Y133" i="20"/>
  <c r="AK133" i="20" s="1"/>
  <c r="X62" i="23" s="1"/>
  <c r="O4" i="20"/>
  <c r="AA4" i="20" s="1"/>
  <c r="N89" i="23" s="1"/>
  <c r="E95" i="20"/>
  <c r="AO88" i="20" s="1"/>
  <c r="W68" i="20"/>
  <c r="AI68" i="20" s="1"/>
  <c r="V22" i="23" s="1"/>
  <c r="O66" i="20"/>
  <c r="AA66" i="20" s="1"/>
  <c r="N98" i="23" s="1"/>
  <c r="W43" i="20"/>
  <c r="AI43" i="20" s="1"/>
  <c r="V53" i="23" s="1"/>
  <c r="T39" i="20"/>
  <c r="AF39" i="20" s="1"/>
  <c r="S51" i="23" s="1"/>
  <c r="O10" i="20"/>
  <c r="AA10" i="20" s="1"/>
  <c r="N4" i="23" s="1"/>
  <c r="F10" i="24"/>
  <c r="W103" i="20"/>
  <c r="AI103" i="20" s="1"/>
  <c r="V41" i="23" s="1"/>
  <c r="W32" i="20"/>
  <c r="AI32" i="20" s="1"/>
  <c r="V95" i="23" s="1"/>
  <c r="Y68" i="20"/>
  <c r="AK68" i="20" s="1"/>
  <c r="X22" i="23" s="1"/>
  <c r="X134" i="20"/>
  <c r="AJ134" i="20" s="1"/>
  <c r="W75" i="23" s="1"/>
  <c r="V91" i="20"/>
  <c r="AH91" i="20" s="1"/>
  <c r="U103" i="23" s="1"/>
  <c r="W49" i="20"/>
  <c r="AI49" i="20" s="1"/>
  <c r="V34" i="23" s="1"/>
  <c r="U50" i="20"/>
  <c r="AG50" i="20" s="1"/>
  <c r="T35" i="23" s="1"/>
  <c r="U59" i="20"/>
  <c r="AG59" i="20" s="1"/>
  <c r="T37" i="23" s="1"/>
  <c r="V143" i="20"/>
  <c r="AH143" i="20" s="1"/>
  <c r="U76" i="23" s="1"/>
  <c r="P16" i="20"/>
  <c r="AB16" i="20" s="1"/>
  <c r="O91" i="23" s="1"/>
  <c r="K4" i="24"/>
  <c r="P53" i="20"/>
  <c r="AB53" i="20" s="1"/>
  <c r="O20" i="23" s="1"/>
  <c r="Q88" i="20"/>
  <c r="AC88" i="20" s="1"/>
  <c r="P100" i="23" s="1"/>
  <c r="T78" i="20"/>
  <c r="AF78" i="20" s="1"/>
  <c r="S82" i="23" s="1"/>
  <c r="J15" i="24"/>
  <c r="L95" i="20"/>
  <c r="AV88" i="20" s="1"/>
  <c r="T34" i="20"/>
  <c r="AF34" i="20" s="1"/>
  <c r="S97" i="23" s="1"/>
  <c r="X92" i="20"/>
  <c r="AJ92" i="20" s="1"/>
  <c r="W39" i="23" s="1"/>
  <c r="W51" i="20"/>
  <c r="AI51" i="20" s="1"/>
  <c r="V36" i="23" s="1"/>
  <c r="X91" i="20"/>
  <c r="AJ91" i="20" s="1"/>
  <c r="W103" i="23" s="1"/>
  <c r="Y10" i="20"/>
  <c r="AK10" i="20" s="1"/>
  <c r="X4" i="23" s="1"/>
  <c r="V89" i="20"/>
  <c r="AH89" i="20" s="1"/>
  <c r="U101" i="23" s="1"/>
  <c r="T40" i="20"/>
  <c r="AF40" i="20" s="1"/>
  <c r="S52" i="23" s="1"/>
  <c r="R101" i="20"/>
  <c r="AD101" i="20" s="1"/>
  <c r="Q58" i="23" s="1"/>
  <c r="O50" i="20"/>
  <c r="AA50" i="20" s="1"/>
  <c r="N35" i="23" s="1"/>
  <c r="S90" i="20"/>
  <c r="AE90" i="20" s="1"/>
  <c r="R102" i="23" s="1"/>
  <c r="U53" i="20"/>
  <c r="AG53" i="20" s="1"/>
  <c r="T20" i="23" s="1"/>
  <c r="P77" i="20"/>
  <c r="AB77" i="20" s="1"/>
  <c r="O81" i="23" s="1"/>
  <c r="U55" i="20"/>
  <c r="AG55" i="20" s="1"/>
  <c r="T55" i="23" s="1"/>
  <c r="L13" i="20"/>
  <c r="AV6" i="20" s="1"/>
  <c r="S70" i="20"/>
  <c r="AE70" i="20" s="1"/>
  <c r="R10" i="23" s="1"/>
  <c r="W67" i="20"/>
  <c r="AI67" i="20" s="1"/>
  <c r="V21" i="23" s="1"/>
  <c r="P79" i="20"/>
  <c r="AB79" i="20" s="1"/>
  <c r="O99" i="23" s="1"/>
  <c r="R33" i="20"/>
  <c r="AD33" i="20" s="1"/>
  <c r="Q96" i="23" s="1"/>
  <c r="P24" i="20"/>
  <c r="AB24" i="20" s="1"/>
  <c r="O72" i="23" s="1"/>
  <c r="X7" i="20"/>
  <c r="AJ7" i="20" s="1"/>
  <c r="W47" i="23" s="1"/>
  <c r="Q90" i="20"/>
  <c r="AC90" i="20" s="1"/>
  <c r="P102" i="23" s="1"/>
  <c r="I15" i="24"/>
  <c r="Y123" i="20"/>
  <c r="AK123" i="20" s="1"/>
  <c r="X74" i="23" s="1"/>
  <c r="U57" i="20"/>
  <c r="AG57" i="20" s="1"/>
  <c r="T8" i="23" s="1"/>
  <c r="W57" i="20"/>
  <c r="AI57" i="20" s="1"/>
  <c r="V8" i="23" s="1"/>
  <c r="W42" i="20"/>
  <c r="AI42" i="20" s="1"/>
  <c r="V7" i="23" s="1"/>
  <c r="W52" i="20"/>
  <c r="AI52" i="20" s="1"/>
  <c r="V73" i="23" s="1"/>
  <c r="K10" i="24"/>
  <c r="U60" i="20"/>
  <c r="AG60" i="20" s="1"/>
  <c r="T80" i="23" s="1"/>
  <c r="D28" i="20"/>
  <c r="AN20" i="20" s="1"/>
  <c r="W54" i="20"/>
  <c r="AI54" i="20" s="1"/>
  <c r="V54" i="23" s="1"/>
  <c r="K106" i="20"/>
  <c r="AU98" i="20" s="1"/>
  <c r="S92" i="20"/>
  <c r="AE92" i="20" s="1"/>
  <c r="R39" i="23" s="1"/>
  <c r="T132" i="20"/>
  <c r="AF132" i="20" s="1"/>
  <c r="S26" i="23" s="1"/>
  <c r="B8" i="24"/>
  <c r="Y8" i="20"/>
  <c r="AK8" i="20" s="1"/>
  <c r="X90" i="23" s="1"/>
  <c r="R98" i="20"/>
  <c r="AD98" i="20" s="1"/>
  <c r="Q83" i="23" s="1"/>
  <c r="X122" i="20"/>
  <c r="AJ122" i="20" s="1"/>
  <c r="W42" i="23" s="1"/>
  <c r="X38" i="20"/>
  <c r="AJ38" i="20" s="1"/>
  <c r="W50" i="23" s="1"/>
  <c r="X19" i="20"/>
  <c r="AJ19" i="20" s="1"/>
  <c r="W48" i="23" s="1"/>
  <c r="X111" i="20"/>
  <c r="AJ111" i="20" s="1"/>
  <c r="W60" i="23" s="1"/>
  <c r="X125" i="20"/>
  <c r="AJ125" i="20" s="1"/>
  <c r="W14" i="23" s="1"/>
  <c r="T32" i="20"/>
  <c r="AF32" i="20" s="1"/>
  <c r="S95" i="23" s="1"/>
  <c r="X120" i="20"/>
  <c r="AJ120" i="20" s="1"/>
  <c r="W105" i="23" s="1"/>
  <c r="H62" i="20"/>
  <c r="H63" i="20" s="1"/>
  <c r="AR54" i="20" s="1"/>
  <c r="W132" i="20"/>
  <c r="AI132" i="20" s="1"/>
  <c r="V26" i="23" s="1"/>
  <c r="X58" i="20"/>
  <c r="AJ58" i="20" s="1"/>
  <c r="W9" i="23" s="1"/>
  <c r="W66" i="20"/>
  <c r="AI66" i="20" s="1"/>
  <c r="V98" i="23" s="1"/>
  <c r="Y132" i="20"/>
  <c r="AK132" i="20" s="1"/>
  <c r="X26" i="23" s="1"/>
  <c r="X124" i="20"/>
  <c r="AJ124" i="20" s="1"/>
  <c r="W107" i="23" s="1"/>
  <c r="W56" i="20"/>
  <c r="AI56" i="20" s="1"/>
  <c r="V56" i="23" s="1"/>
  <c r="O82" i="20"/>
  <c r="AA82" i="20" s="1"/>
  <c r="N12" i="23" s="1"/>
  <c r="K13" i="24"/>
  <c r="X123" i="20"/>
  <c r="AJ123" i="20" s="1"/>
  <c r="W74" i="23" s="1"/>
  <c r="K12" i="24"/>
  <c r="S35" i="20"/>
  <c r="AE35" i="20" s="1"/>
  <c r="R32" i="23" s="1"/>
  <c r="X112" i="20"/>
  <c r="AJ112" i="20" s="1"/>
  <c r="W61" i="23" s="1"/>
  <c r="S41" i="20"/>
  <c r="AE41" i="20" s="1"/>
  <c r="R6" i="23" s="1"/>
  <c r="U25" i="20"/>
  <c r="AG25" i="20" s="1"/>
  <c r="T31" i="23" s="1"/>
  <c r="S39" i="20"/>
  <c r="AE39" i="20" s="1"/>
  <c r="R51" i="23" s="1"/>
  <c r="E138" i="20"/>
  <c r="AO131" i="20" s="1"/>
  <c r="V122" i="20"/>
  <c r="AH122" i="20" s="1"/>
  <c r="U42" i="23" s="1"/>
  <c r="S38" i="20"/>
  <c r="AE38" i="20" s="1"/>
  <c r="R50" i="23" s="1"/>
  <c r="S43" i="20"/>
  <c r="AE43" i="20" s="1"/>
  <c r="R53" i="23" s="1"/>
  <c r="V120" i="20"/>
  <c r="AH120" i="20" s="1"/>
  <c r="U105" i="23" s="1"/>
  <c r="U100" i="20"/>
  <c r="AG100" i="20" s="1"/>
  <c r="T24" i="23" s="1"/>
  <c r="S40" i="20"/>
  <c r="AE40" i="20" s="1"/>
  <c r="R52" i="23" s="1"/>
  <c r="Y142" i="20"/>
  <c r="AK142" i="20" s="1"/>
  <c r="X43" i="23" s="1"/>
  <c r="V124" i="20"/>
  <c r="AH124" i="20" s="1"/>
  <c r="U107" i="23" s="1"/>
  <c r="R42" i="20"/>
  <c r="AD42" i="20" s="1"/>
  <c r="Q7" i="23" s="1"/>
  <c r="H11" i="24"/>
  <c r="P144" i="20"/>
  <c r="AB144" i="20" s="1"/>
  <c r="O15" i="23" s="1"/>
  <c r="V77" i="20"/>
  <c r="AH77" i="20" s="1"/>
  <c r="U81" i="23" s="1"/>
  <c r="O58" i="20"/>
  <c r="AA58" i="20" s="1"/>
  <c r="N9" i="23" s="1"/>
  <c r="J9" i="24"/>
  <c r="F9" i="24"/>
  <c r="Y125" i="20"/>
  <c r="AK125" i="20" s="1"/>
  <c r="X14" i="23" s="1"/>
  <c r="Q69" i="20"/>
  <c r="AC69" i="20" s="1"/>
  <c r="P57" i="23" s="1"/>
  <c r="Q66" i="20"/>
  <c r="AC66" i="20" s="1"/>
  <c r="P98" i="23" s="1"/>
  <c r="S135" i="20"/>
  <c r="AE135" i="20" s="1"/>
  <c r="R63" i="23" s="1"/>
  <c r="L16" i="24"/>
  <c r="U98" i="20"/>
  <c r="AG98" i="20" s="1"/>
  <c r="T83" i="23" s="1"/>
  <c r="R41" i="20"/>
  <c r="AD41" i="20" s="1"/>
  <c r="Q6" i="23" s="1"/>
  <c r="U36" i="20"/>
  <c r="AG36" i="20" s="1"/>
  <c r="T33" i="23" s="1"/>
  <c r="V121" i="20"/>
  <c r="AH121" i="20" s="1"/>
  <c r="U106" i="23" s="1"/>
  <c r="I9" i="24"/>
  <c r="O120" i="20"/>
  <c r="AA120" i="20" s="1"/>
  <c r="N105" i="23" s="1"/>
  <c r="U33" i="20"/>
  <c r="AG33" i="20" s="1"/>
  <c r="T96" i="23" s="1"/>
  <c r="W100" i="20"/>
  <c r="AI100" i="20" s="1"/>
  <c r="V24" i="23" s="1"/>
  <c r="D14" i="24"/>
  <c r="I106" i="20"/>
  <c r="AS103" i="20" s="1"/>
  <c r="Q70" i="20"/>
  <c r="AC70" i="20" s="1"/>
  <c r="P10" i="23" s="1"/>
  <c r="E4" i="24"/>
  <c r="V103" i="20"/>
  <c r="AH103" i="20" s="1"/>
  <c r="U41" i="23" s="1"/>
  <c r="V82" i="20"/>
  <c r="AH82" i="20" s="1"/>
  <c r="U12" i="23" s="1"/>
  <c r="S42" i="20"/>
  <c r="AE42" i="20" s="1"/>
  <c r="R7" i="23" s="1"/>
  <c r="V6" i="20"/>
  <c r="AH6" i="20" s="1"/>
  <c r="U19" i="23" s="1"/>
  <c r="V79" i="20"/>
  <c r="AH79" i="20" s="1"/>
  <c r="U99" i="23" s="1"/>
  <c r="J128" i="20"/>
  <c r="AT124" i="20" s="1"/>
  <c r="W141" i="20"/>
  <c r="AI141" i="20" s="1"/>
  <c r="V85" i="23" s="1"/>
  <c r="U101" i="20"/>
  <c r="AG101" i="20" s="1"/>
  <c r="T58" i="23" s="1"/>
  <c r="B7" i="24"/>
  <c r="F14" i="24"/>
  <c r="U99" i="20"/>
  <c r="AG99" i="20" s="1"/>
  <c r="T40" i="23" s="1"/>
  <c r="V80" i="20"/>
  <c r="AH80" i="20" s="1"/>
  <c r="U38" i="23" s="1"/>
  <c r="I16" i="24"/>
  <c r="D8" i="24"/>
  <c r="AK150" i="20"/>
  <c r="X109" i="23" s="1"/>
  <c r="P142" i="20"/>
  <c r="AB142" i="20" s="1"/>
  <c r="O43" i="23" s="1"/>
  <c r="V125" i="20"/>
  <c r="AH125" i="20" s="1"/>
  <c r="U14" i="23" s="1"/>
  <c r="T80" i="20"/>
  <c r="AF80" i="20" s="1"/>
  <c r="S38" i="23" s="1"/>
  <c r="S132" i="20"/>
  <c r="AE132" i="20" s="1"/>
  <c r="R26" i="23" s="1"/>
  <c r="I13" i="24"/>
  <c r="K147" i="20"/>
  <c r="AU142" i="20" s="1"/>
  <c r="S77" i="20"/>
  <c r="AE77" i="20" s="1"/>
  <c r="R81" i="23" s="1"/>
  <c r="C74" i="20"/>
  <c r="AM70" i="20" s="1"/>
  <c r="AO151" i="20"/>
  <c r="S51" i="20"/>
  <c r="AE51" i="20" s="1"/>
  <c r="R36" i="23" s="1"/>
  <c r="G138" i="20"/>
  <c r="AQ132" i="20" s="1"/>
  <c r="W142" i="20"/>
  <c r="AI142" i="20" s="1"/>
  <c r="V43" i="23" s="1"/>
  <c r="O123" i="20"/>
  <c r="AA123" i="20" s="1"/>
  <c r="N74" i="23" s="1"/>
  <c r="F12" i="24"/>
  <c r="W119" i="20"/>
  <c r="AI119" i="20" s="1"/>
  <c r="V104" i="23" s="1"/>
  <c r="X66" i="20"/>
  <c r="AJ66" i="20" s="1"/>
  <c r="W98" i="23" s="1"/>
  <c r="U66" i="20"/>
  <c r="AG66" i="20" s="1"/>
  <c r="T98" i="23" s="1"/>
  <c r="R91" i="20"/>
  <c r="AD91" i="20" s="1"/>
  <c r="Q103" i="23" s="1"/>
  <c r="D116" i="20"/>
  <c r="AN111" i="20" s="1"/>
  <c r="S134" i="20"/>
  <c r="AE134" i="20" s="1"/>
  <c r="R75" i="23" s="1"/>
  <c r="S58" i="20"/>
  <c r="AE58" i="20" s="1"/>
  <c r="R9" i="23" s="1"/>
  <c r="I11" i="24"/>
  <c r="H12" i="24"/>
  <c r="S32" i="20"/>
  <c r="AE32" i="20" s="1"/>
  <c r="R95" i="23" s="1"/>
  <c r="X56" i="20"/>
  <c r="AJ56" i="20" s="1"/>
  <c r="W56" i="23" s="1"/>
  <c r="S110" i="20"/>
  <c r="AE110" i="20" s="1"/>
  <c r="R25" i="23" s="1"/>
  <c r="R92" i="20"/>
  <c r="AD92" i="20" s="1"/>
  <c r="Q39" i="23" s="1"/>
  <c r="AW151" i="20"/>
  <c r="I74" i="20"/>
  <c r="AS70" i="20" s="1"/>
  <c r="S89" i="20"/>
  <c r="AE89" i="20" s="1"/>
  <c r="R101" i="23" s="1"/>
  <c r="O71" i="20"/>
  <c r="AA71" i="20" s="1"/>
  <c r="N11" i="23" s="1"/>
  <c r="D74" i="20"/>
  <c r="AN67" i="20" s="1"/>
  <c r="K74" i="20"/>
  <c r="AU67" i="20" s="1"/>
  <c r="I13" i="20"/>
  <c r="AS4" i="20" s="1"/>
  <c r="AR151" i="20"/>
  <c r="D11" i="24"/>
  <c r="S112" i="20"/>
  <c r="AE112" i="20" s="1"/>
  <c r="R61" i="23" s="1"/>
  <c r="E10" i="24"/>
  <c r="U67" i="20"/>
  <c r="AG67" i="20" s="1"/>
  <c r="T21" i="23" s="1"/>
  <c r="U69" i="20"/>
  <c r="AG69" i="20" s="1"/>
  <c r="T57" i="23" s="1"/>
  <c r="T122" i="20"/>
  <c r="AF122" i="20" s="1"/>
  <c r="S42" i="23" s="1"/>
  <c r="W9" i="20"/>
  <c r="AI9" i="20" s="1"/>
  <c r="V68" i="23" s="1"/>
  <c r="L138" i="20"/>
  <c r="AV134" i="20" s="1"/>
  <c r="G85" i="20"/>
  <c r="AQ80" i="20" s="1"/>
  <c r="S111" i="20"/>
  <c r="AE111" i="20" s="1"/>
  <c r="R60" i="23" s="1"/>
  <c r="X80" i="20"/>
  <c r="AJ80" i="20" s="1"/>
  <c r="W38" i="23" s="1"/>
  <c r="V98" i="20"/>
  <c r="AH98" i="20" s="1"/>
  <c r="U83" i="23" s="1"/>
  <c r="AQ150" i="20"/>
  <c r="Q99" i="20"/>
  <c r="AC99" i="20" s="1"/>
  <c r="P40" i="23" s="1"/>
  <c r="Q102" i="20"/>
  <c r="AC102" i="20" s="1"/>
  <c r="P59" i="23" s="1"/>
  <c r="B15" i="24"/>
  <c r="U110" i="20"/>
  <c r="AG110" i="20" s="1"/>
  <c r="T25" i="23" s="1"/>
  <c r="Q31" i="20"/>
  <c r="AC31" i="20" s="1"/>
  <c r="P94" i="23" s="1"/>
  <c r="Q101" i="20"/>
  <c r="AC101" i="20" s="1"/>
  <c r="P58" i="23" s="1"/>
  <c r="S31" i="20"/>
  <c r="AE31" i="20" s="1"/>
  <c r="R94" i="23" s="1"/>
  <c r="S56" i="20"/>
  <c r="AE56" i="20" s="1"/>
  <c r="R56" i="23" s="1"/>
  <c r="W144" i="20"/>
  <c r="AI144" i="20" s="1"/>
  <c r="V15" i="23" s="1"/>
  <c r="S109" i="20"/>
  <c r="AE109" i="20" s="1"/>
  <c r="R84" i="23" s="1"/>
  <c r="X77" i="20"/>
  <c r="AJ77" i="20" s="1"/>
  <c r="W81" i="23" s="1"/>
  <c r="Q100" i="20"/>
  <c r="AC100" i="20" s="1"/>
  <c r="P24" i="23" s="1"/>
  <c r="C128" i="20"/>
  <c r="AM124" i="20" s="1"/>
  <c r="U71" i="20"/>
  <c r="AG71" i="20" s="1"/>
  <c r="T11" i="23" s="1"/>
  <c r="C147" i="20"/>
  <c r="AM141" i="20" s="1"/>
  <c r="L74" i="20"/>
  <c r="AV66" i="20" s="1"/>
  <c r="X142" i="20"/>
  <c r="AJ142" i="20" s="1"/>
  <c r="W43" i="23" s="1"/>
  <c r="G116" i="20"/>
  <c r="AQ109" i="20" s="1"/>
  <c r="G46" i="20"/>
  <c r="AQ39" i="20" s="1"/>
  <c r="P135" i="20"/>
  <c r="AB135" i="20" s="1"/>
  <c r="O63" i="23" s="1"/>
  <c r="P134" i="20"/>
  <c r="AB134" i="20" s="1"/>
  <c r="O75" i="23" s="1"/>
  <c r="E116" i="20"/>
  <c r="AO113" i="20" s="1"/>
  <c r="T7" i="20"/>
  <c r="AF7" i="20" s="1"/>
  <c r="S47" i="23" s="1"/>
  <c r="Q111" i="20"/>
  <c r="AC111" i="20" s="1"/>
  <c r="P60" i="23" s="1"/>
  <c r="C106" i="20"/>
  <c r="AM103" i="20" s="1"/>
  <c r="P131" i="20"/>
  <c r="AB131" i="20" s="1"/>
  <c r="O108" i="23" s="1"/>
  <c r="X8" i="20"/>
  <c r="AJ8" i="20" s="1"/>
  <c r="W90" i="23" s="1"/>
  <c r="D12" i="24"/>
  <c r="D138" i="20"/>
  <c r="AN131" i="20" s="1"/>
  <c r="AH150" i="20"/>
  <c r="U109" i="23" s="1"/>
  <c r="T10" i="20"/>
  <c r="AF10" i="20" s="1"/>
  <c r="S4" i="23" s="1"/>
  <c r="G16" i="24"/>
  <c r="G4" i="24"/>
  <c r="U38" i="20"/>
  <c r="AG38" i="20" s="1"/>
  <c r="T50" i="23" s="1"/>
  <c r="X10" i="20"/>
  <c r="AJ10" i="20" s="1"/>
  <c r="W4" i="23" s="1"/>
  <c r="Q109" i="20"/>
  <c r="AC109" i="20" s="1"/>
  <c r="P84" i="23" s="1"/>
  <c r="T33" i="20"/>
  <c r="AF33" i="20" s="1"/>
  <c r="S96" i="23" s="1"/>
  <c r="Y112" i="20"/>
  <c r="AK112" i="20" s="1"/>
  <c r="X61" i="23" s="1"/>
  <c r="X36" i="20"/>
  <c r="AJ36" i="20" s="1"/>
  <c r="W33" i="23" s="1"/>
  <c r="Y38" i="20"/>
  <c r="AK38" i="20" s="1"/>
  <c r="X50" i="23" s="1"/>
  <c r="W33" i="20"/>
  <c r="AI33" i="20" s="1"/>
  <c r="V96" i="23" s="1"/>
  <c r="V34" i="20"/>
  <c r="AH34" i="20" s="1"/>
  <c r="U97" i="23" s="1"/>
  <c r="E13" i="20"/>
  <c r="AO8" i="20" s="1"/>
  <c r="D5" i="24"/>
  <c r="C14" i="24"/>
  <c r="U41" i="20"/>
  <c r="AG41" i="20" s="1"/>
  <c r="T6" i="23" s="1"/>
  <c r="Q112" i="20"/>
  <c r="AC112" i="20" s="1"/>
  <c r="P61" i="23" s="1"/>
  <c r="T133" i="20"/>
  <c r="AF133" i="20" s="1"/>
  <c r="S62" i="23" s="1"/>
  <c r="U111" i="20"/>
  <c r="AG111" i="20" s="1"/>
  <c r="T60" i="23" s="1"/>
  <c r="T41" i="20"/>
  <c r="AF41" i="20" s="1"/>
  <c r="S6" i="23" s="1"/>
  <c r="X43" i="20"/>
  <c r="AJ43" i="20" s="1"/>
  <c r="W53" i="23" s="1"/>
  <c r="X5" i="20"/>
  <c r="AJ5" i="20" s="1"/>
  <c r="W30" i="23" s="1"/>
  <c r="W36" i="20"/>
  <c r="AI36" i="20" s="1"/>
  <c r="V33" i="23" s="1"/>
  <c r="AF150" i="20"/>
  <c r="S109" i="23" s="1"/>
  <c r="J6" i="24"/>
  <c r="H74" i="20"/>
  <c r="AR67" i="20" s="1"/>
  <c r="H46" i="20"/>
  <c r="AR42" i="20" s="1"/>
  <c r="E9" i="24"/>
  <c r="K6" i="24"/>
  <c r="O98" i="20"/>
  <c r="AA98" i="20" s="1"/>
  <c r="N83" i="23" s="1"/>
  <c r="R67" i="20"/>
  <c r="AD67" i="20" s="1"/>
  <c r="Q21" i="23" s="1"/>
  <c r="Q25" i="20"/>
  <c r="AC25" i="20" s="1"/>
  <c r="P31" i="23" s="1"/>
  <c r="U119" i="20"/>
  <c r="AG119" i="20" s="1"/>
  <c r="T104" i="23" s="1"/>
  <c r="L46" i="20"/>
  <c r="AV31" i="20" s="1"/>
  <c r="T31" i="20"/>
  <c r="AF31" i="20" s="1"/>
  <c r="S94" i="23" s="1"/>
  <c r="U112" i="20"/>
  <c r="AG112" i="20" s="1"/>
  <c r="T61" i="23" s="1"/>
  <c r="T43" i="20"/>
  <c r="AF43" i="20" s="1"/>
  <c r="S53" i="23" s="1"/>
  <c r="Q110" i="20"/>
  <c r="AC110" i="20" s="1"/>
  <c r="P25" i="23" s="1"/>
  <c r="X35" i="20"/>
  <c r="AJ35" i="20" s="1"/>
  <c r="W32" i="23" s="1"/>
  <c r="V66" i="20"/>
  <c r="AH66" i="20" s="1"/>
  <c r="U98" i="23" s="1"/>
  <c r="P132" i="20"/>
  <c r="AB132" i="20" s="1"/>
  <c r="O26" i="23" s="1"/>
  <c r="H138" i="20"/>
  <c r="AR133" i="20" s="1"/>
  <c r="H9" i="24"/>
  <c r="Q6" i="20"/>
  <c r="AC6" i="20" s="1"/>
  <c r="P19" i="23" s="1"/>
  <c r="W40" i="20"/>
  <c r="AI40" i="20" s="1"/>
  <c r="V52" i="23" s="1"/>
  <c r="AT150" i="20"/>
  <c r="Q7" i="20"/>
  <c r="AC7" i="20" s="1"/>
  <c r="P47" i="23" s="1"/>
  <c r="G6" i="24"/>
  <c r="T134" i="20"/>
  <c r="AF134" i="20" s="1"/>
  <c r="S75" i="23" s="1"/>
  <c r="W39" i="20"/>
  <c r="AI39" i="20" s="1"/>
  <c r="V51" i="23" s="1"/>
  <c r="W34" i="20"/>
  <c r="AI34" i="20" s="1"/>
  <c r="V97" i="23" s="1"/>
  <c r="R82" i="20"/>
  <c r="AD82" i="20" s="1"/>
  <c r="Q12" i="23" s="1"/>
  <c r="H13" i="24"/>
  <c r="T36" i="20"/>
  <c r="AF36" i="20" s="1"/>
  <c r="S33" i="23" s="1"/>
  <c r="X42" i="20"/>
  <c r="AJ42" i="20" s="1"/>
  <c r="W7" i="23" s="1"/>
  <c r="T91" i="20"/>
  <c r="AF91" i="20" s="1"/>
  <c r="S103" i="23" s="1"/>
  <c r="D4" i="24"/>
  <c r="W41" i="20"/>
  <c r="AI41" i="20" s="1"/>
  <c r="V6" i="23" s="1"/>
  <c r="W37" i="20"/>
  <c r="AI37" i="20" s="1"/>
  <c r="V49" i="23" s="1"/>
  <c r="I116" i="20"/>
  <c r="AS110" i="20" s="1"/>
  <c r="R79" i="20"/>
  <c r="AD79" i="20" s="1"/>
  <c r="Q99" i="23" s="1"/>
  <c r="T42" i="20"/>
  <c r="AF42" i="20" s="1"/>
  <c r="S7" i="23" s="1"/>
  <c r="T37" i="20"/>
  <c r="AF37" i="20" s="1"/>
  <c r="S49" i="23" s="1"/>
  <c r="X37" i="20"/>
  <c r="AJ37" i="20" s="1"/>
  <c r="W49" i="23" s="1"/>
  <c r="J85" i="20"/>
  <c r="AT82" i="20" s="1"/>
  <c r="V141" i="20"/>
  <c r="AH141" i="20" s="1"/>
  <c r="U85" i="23" s="1"/>
  <c r="T109" i="20"/>
  <c r="AF109" i="20" s="1"/>
  <c r="S84" i="23" s="1"/>
  <c r="F106" i="20"/>
  <c r="AP98" i="20" s="1"/>
  <c r="R134" i="20"/>
  <c r="AD134" i="20" s="1"/>
  <c r="Q75" i="23" s="1"/>
  <c r="B10" i="24"/>
  <c r="D16" i="24"/>
  <c r="L7" i="24"/>
  <c r="S60" i="20"/>
  <c r="AE60" i="20" s="1"/>
  <c r="R80" i="23" s="1"/>
  <c r="T70" i="20"/>
  <c r="AF70" i="20" s="1"/>
  <c r="S10" i="23" s="1"/>
  <c r="O40" i="20"/>
  <c r="AA40" i="20" s="1"/>
  <c r="N52" i="23" s="1"/>
  <c r="R54" i="20"/>
  <c r="AD54" i="20" s="1"/>
  <c r="Q54" i="23" s="1"/>
  <c r="W134" i="20"/>
  <c r="AI134" i="20" s="1"/>
  <c r="V75" i="23" s="1"/>
  <c r="U34" i="20"/>
  <c r="AG34" i="20" s="1"/>
  <c r="T97" i="23" s="1"/>
  <c r="O31" i="20"/>
  <c r="AA31" i="20" s="1"/>
  <c r="N94" i="23" s="1"/>
  <c r="L62" i="20"/>
  <c r="L63" i="20" s="1"/>
  <c r="AV60" i="20" s="1"/>
  <c r="R50" i="20"/>
  <c r="AD50" i="20" s="1"/>
  <c r="Q35" i="23" s="1"/>
  <c r="G62" i="20"/>
  <c r="G63" i="20" s="1"/>
  <c r="AQ55" i="20" s="1"/>
  <c r="W133" i="20"/>
  <c r="AI133" i="20" s="1"/>
  <c r="V62" i="23" s="1"/>
  <c r="O125" i="20"/>
  <c r="AA125" i="20" s="1"/>
  <c r="N14" i="23" s="1"/>
  <c r="S67" i="20"/>
  <c r="AE67" i="20" s="1"/>
  <c r="R21" i="23" s="1"/>
  <c r="Q18" i="20"/>
  <c r="AC18" i="20" s="1"/>
  <c r="P69" i="23" s="1"/>
  <c r="T4" i="20"/>
  <c r="AF4" i="20" s="1"/>
  <c r="S89" i="23" s="1"/>
  <c r="T18" i="20"/>
  <c r="AF18" i="20" s="1"/>
  <c r="S69" i="23" s="1"/>
  <c r="O92" i="20"/>
  <c r="AA92" i="20" s="1"/>
  <c r="N39" i="23" s="1"/>
  <c r="R10" i="20"/>
  <c r="AD10" i="20" s="1"/>
  <c r="Q4" i="23" s="1"/>
  <c r="U81" i="20"/>
  <c r="AG81" i="20" s="1"/>
  <c r="T23" i="23" s="1"/>
  <c r="Y42" i="20"/>
  <c r="AK42" i="20" s="1"/>
  <c r="X7" i="23" s="1"/>
  <c r="R59" i="20"/>
  <c r="AD59" i="20" s="1"/>
  <c r="Q37" i="23" s="1"/>
  <c r="W124" i="20"/>
  <c r="AI124" i="20" s="1"/>
  <c r="V107" i="23" s="1"/>
  <c r="R141" i="20"/>
  <c r="AD141" i="20" s="1"/>
  <c r="Q85" i="23" s="1"/>
  <c r="U35" i="20"/>
  <c r="AG35" i="20" s="1"/>
  <c r="T32" i="23" s="1"/>
  <c r="I46" i="20"/>
  <c r="AS35" i="20" s="1"/>
  <c r="Y39" i="20"/>
  <c r="AK39" i="20" s="1"/>
  <c r="X51" i="23" s="1"/>
  <c r="P66" i="20"/>
  <c r="AB66" i="20" s="1"/>
  <c r="O98" i="23" s="1"/>
  <c r="R131" i="20"/>
  <c r="AD131" i="20" s="1"/>
  <c r="Q108" i="23" s="1"/>
  <c r="F147" i="20"/>
  <c r="AP143" i="20" s="1"/>
  <c r="O37" i="20"/>
  <c r="AA37" i="20" s="1"/>
  <c r="N49" i="23" s="1"/>
  <c r="M128" i="20"/>
  <c r="AW125" i="20" s="1"/>
  <c r="O33" i="20"/>
  <c r="AA33" i="20" s="1"/>
  <c r="N96" i="23" s="1"/>
  <c r="C8" i="24"/>
  <c r="S55" i="20"/>
  <c r="AE55" i="20" s="1"/>
  <c r="R55" i="23" s="1"/>
  <c r="F138" i="20"/>
  <c r="AP132" i="20" s="1"/>
  <c r="U78" i="20"/>
  <c r="AG78" i="20" s="1"/>
  <c r="T82" i="23" s="1"/>
  <c r="Q119" i="20"/>
  <c r="AC119" i="20" s="1"/>
  <c r="P104" i="23" s="1"/>
  <c r="Y43" i="20"/>
  <c r="AK43" i="20" s="1"/>
  <c r="X53" i="23" s="1"/>
  <c r="G13" i="24"/>
  <c r="V135" i="20"/>
  <c r="AH135" i="20" s="1"/>
  <c r="U63" i="23" s="1"/>
  <c r="H13" i="20"/>
  <c r="AR5" i="20" s="1"/>
  <c r="O119" i="20"/>
  <c r="AA119" i="20" s="1"/>
  <c r="N104" i="23" s="1"/>
  <c r="S69" i="20"/>
  <c r="AE69" i="20" s="1"/>
  <c r="R57" i="23" s="1"/>
  <c r="R89" i="20"/>
  <c r="AD89" i="20" s="1"/>
  <c r="Q101" i="23" s="1"/>
  <c r="U124" i="20"/>
  <c r="AG124" i="20" s="1"/>
  <c r="T107" i="23" s="1"/>
  <c r="L116" i="20"/>
  <c r="AV111" i="20" s="1"/>
  <c r="Q21" i="20"/>
  <c r="AC21" i="20" s="1"/>
  <c r="P70" i="23" s="1"/>
  <c r="O34" i="20"/>
  <c r="AA34" i="20" s="1"/>
  <c r="N97" i="23" s="1"/>
  <c r="T123" i="20"/>
  <c r="AF123" i="20" s="1"/>
  <c r="S74" i="23" s="1"/>
  <c r="T119" i="20"/>
  <c r="AF119" i="20" s="1"/>
  <c r="S104" i="23" s="1"/>
  <c r="Q67" i="20"/>
  <c r="AC67" i="20" s="1"/>
  <c r="P21" i="23" s="1"/>
  <c r="Y51" i="20"/>
  <c r="AK51" i="20" s="1"/>
  <c r="X36" i="23" s="1"/>
  <c r="W50" i="20"/>
  <c r="AI50" i="20" s="1"/>
  <c r="V35" i="23" s="1"/>
  <c r="X34" i="20"/>
  <c r="AJ34" i="20" s="1"/>
  <c r="W97" i="23" s="1"/>
  <c r="X32" i="20"/>
  <c r="AJ32" i="20" s="1"/>
  <c r="W95" i="23" s="1"/>
  <c r="AC151" i="20"/>
  <c r="P64" i="23" s="1"/>
  <c r="M74" i="20"/>
  <c r="AW69" i="20" s="1"/>
  <c r="O79" i="20"/>
  <c r="AA79" i="20" s="1"/>
  <c r="N99" i="23" s="1"/>
  <c r="W102" i="20"/>
  <c r="AI102" i="20" s="1"/>
  <c r="V59" i="23" s="1"/>
  <c r="F62" i="20"/>
  <c r="F63" i="20" s="1"/>
  <c r="AP53" i="20" s="1"/>
  <c r="W135" i="20"/>
  <c r="AI135" i="20" s="1"/>
  <c r="V63" i="23" s="1"/>
  <c r="Y37" i="20"/>
  <c r="AK37" i="20" s="1"/>
  <c r="X49" i="23" s="1"/>
  <c r="R135" i="20"/>
  <c r="AD135" i="20" s="1"/>
  <c r="Q63" i="23" s="1"/>
  <c r="B16" i="24"/>
  <c r="O39" i="20"/>
  <c r="AA39" i="20" s="1"/>
  <c r="N51" i="23" s="1"/>
  <c r="U122" i="20"/>
  <c r="AG122" i="20" s="1"/>
  <c r="T42" i="23" s="1"/>
  <c r="U125" i="20"/>
  <c r="AG125" i="20" s="1"/>
  <c r="T14" i="23" s="1"/>
  <c r="T21" i="20"/>
  <c r="AF21" i="20" s="1"/>
  <c r="S70" i="23" s="1"/>
  <c r="T20" i="20"/>
  <c r="AF20" i="20" s="1"/>
  <c r="S5" i="23" s="1"/>
  <c r="U43" i="20"/>
  <c r="AG43" i="20" s="1"/>
  <c r="T53" i="23" s="1"/>
  <c r="S122" i="20"/>
  <c r="AE122" i="20" s="1"/>
  <c r="R42" i="23" s="1"/>
  <c r="Q131" i="20"/>
  <c r="AC131" i="20" s="1"/>
  <c r="P108" i="23" s="1"/>
  <c r="R78" i="20"/>
  <c r="AD78" i="20" s="1"/>
  <c r="Q82" i="23" s="1"/>
  <c r="U40" i="20"/>
  <c r="AG40" i="20" s="1"/>
  <c r="T52" i="23" s="1"/>
  <c r="O41" i="20"/>
  <c r="AA41" i="20" s="1"/>
  <c r="N6" i="23" s="1"/>
  <c r="H6" i="24"/>
  <c r="Y119" i="20"/>
  <c r="AK119" i="20" s="1"/>
  <c r="X104" i="23" s="1"/>
  <c r="E74" i="20"/>
  <c r="AO69" i="20" s="1"/>
  <c r="E15" i="24"/>
  <c r="E28" i="20"/>
  <c r="AO20" i="20" s="1"/>
  <c r="Y24" i="20"/>
  <c r="AK24" i="20" s="1"/>
  <c r="X72" i="23" s="1"/>
  <c r="O43" i="20"/>
  <c r="AA43" i="20" s="1"/>
  <c r="N53" i="23" s="1"/>
  <c r="Y77" i="20"/>
  <c r="AK77" i="20" s="1"/>
  <c r="X81" i="23" s="1"/>
  <c r="I147" i="20"/>
  <c r="AS144" i="20" s="1"/>
  <c r="R53" i="20"/>
  <c r="AD53" i="20" s="1"/>
  <c r="Q20" i="23" s="1"/>
  <c r="Q22" i="20"/>
  <c r="AC22" i="20" s="1"/>
  <c r="P93" i="23" s="1"/>
  <c r="V132" i="20"/>
  <c r="AH132" i="20" s="1"/>
  <c r="U26" i="23" s="1"/>
  <c r="Y52" i="20"/>
  <c r="AK52" i="20" s="1"/>
  <c r="X73" i="23" s="1"/>
  <c r="T6" i="20"/>
  <c r="AF6" i="20" s="1"/>
  <c r="S19" i="23" s="1"/>
  <c r="O122" i="20"/>
  <c r="AA122" i="20" s="1"/>
  <c r="N42" i="23" s="1"/>
  <c r="S71" i="20"/>
  <c r="AE71" i="20" s="1"/>
  <c r="R11" i="23" s="1"/>
  <c r="F95" i="20"/>
  <c r="AP92" i="20" s="1"/>
  <c r="I128" i="20"/>
  <c r="AS122" i="20" s="1"/>
  <c r="U142" i="20"/>
  <c r="AG142" i="20" s="1"/>
  <c r="T43" i="23" s="1"/>
  <c r="U144" i="20"/>
  <c r="AG144" i="20" s="1"/>
  <c r="T15" i="23" s="1"/>
  <c r="L128" i="20"/>
  <c r="AV124" i="20" s="1"/>
  <c r="U37" i="20"/>
  <c r="AG37" i="20" s="1"/>
  <c r="T49" i="23" s="1"/>
  <c r="T68" i="20"/>
  <c r="AF68" i="20" s="1"/>
  <c r="S22" i="23" s="1"/>
  <c r="T17" i="20"/>
  <c r="AF17" i="20" s="1"/>
  <c r="S92" i="23" s="1"/>
  <c r="Q68" i="20"/>
  <c r="AC68" i="20" s="1"/>
  <c r="P22" i="23" s="1"/>
  <c r="Y57" i="20"/>
  <c r="AK57" i="20" s="1"/>
  <c r="X8" i="23" s="1"/>
  <c r="W60" i="20"/>
  <c r="AI60" i="20" s="1"/>
  <c r="V80" i="23" s="1"/>
  <c r="X40" i="20"/>
  <c r="AJ40" i="20" s="1"/>
  <c r="W52" i="23" s="1"/>
  <c r="X41" i="20"/>
  <c r="AJ41" i="20" s="1"/>
  <c r="W6" i="23" s="1"/>
  <c r="T69" i="20"/>
  <c r="AF69" i="20" s="1"/>
  <c r="S57" i="23" s="1"/>
  <c r="AM150" i="20"/>
  <c r="T88" i="20"/>
  <c r="AF88" i="20" s="1"/>
  <c r="S100" i="23" s="1"/>
  <c r="F85" i="20"/>
  <c r="AP82" i="20" s="1"/>
  <c r="K95" i="20"/>
  <c r="AU91" i="20" s="1"/>
  <c r="H147" i="20"/>
  <c r="AR143" i="20" s="1"/>
  <c r="Y141" i="20"/>
  <c r="AK141" i="20" s="1"/>
  <c r="X85" i="23" s="1"/>
  <c r="R55" i="20"/>
  <c r="AD55" i="20" s="1"/>
  <c r="Q55" i="23" s="1"/>
  <c r="G128" i="20"/>
  <c r="AQ119" i="20" s="1"/>
  <c r="T120" i="20"/>
  <c r="AF120" i="20" s="1"/>
  <c r="S105" i="23" s="1"/>
  <c r="R57" i="20"/>
  <c r="AD57" i="20" s="1"/>
  <c r="Q8" i="23" s="1"/>
  <c r="Y34" i="20"/>
  <c r="AK34" i="20" s="1"/>
  <c r="X97" i="23" s="1"/>
  <c r="L15" i="24"/>
  <c r="Y31" i="20"/>
  <c r="AK31" i="20" s="1"/>
  <c r="X94" i="23" s="1"/>
  <c r="H28" i="20"/>
  <c r="AR22" i="20" s="1"/>
  <c r="P67" i="20"/>
  <c r="AB67" i="20" s="1"/>
  <c r="O21" i="23" s="1"/>
  <c r="O124" i="20"/>
  <c r="AA124" i="20" s="1"/>
  <c r="N107" i="23" s="1"/>
  <c r="F8" i="24"/>
  <c r="U123" i="20"/>
  <c r="AG123" i="20" s="1"/>
  <c r="T74" i="23" s="1"/>
  <c r="U141" i="20"/>
  <c r="AG141" i="20" s="1"/>
  <c r="T85" i="23" s="1"/>
  <c r="Y58" i="20"/>
  <c r="AK58" i="20" s="1"/>
  <c r="X9" i="23" s="1"/>
  <c r="R51" i="20"/>
  <c r="AD51" i="20" s="1"/>
  <c r="Q36" i="23" s="1"/>
  <c r="M85" i="20"/>
  <c r="AW81" i="20" s="1"/>
  <c r="O89" i="20"/>
  <c r="AA89" i="20" s="1"/>
  <c r="N101" i="23" s="1"/>
  <c r="P71" i="20"/>
  <c r="AB71" i="20" s="1"/>
  <c r="O11" i="23" s="1"/>
  <c r="T144" i="20"/>
  <c r="AF144" i="20" s="1"/>
  <c r="S15" i="23" s="1"/>
  <c r="L9" i="24"/>
  <c r="M147" i="20"/>
  <c r="AW144" i="20" s="1"/>
  <c r="S59" i="20"/>
  <c r="AE59" i="20" s="1"/>
  <c r="R37" i="23" s="1"/>
  <c r="H128" i="20"/>
  <c r="AR125" i="20" s="1"/>
  <c r="O90" i="20"/>
  <c r="AA90" i="20" s="1"/>
  <c r="N102" i="23" s="1"/>
  <c r="B6" i="24"/>
  <c r="Q20" i="20"/>
  <c r="AC20" i="20" s="1"/>
  <c r="P5" i="23" s="1"/>
  <c r="Q23" i="20"/>
  <c r="AC23" i="20" s="1"/>
  <c r="P71" i="23" s="1"/>
  <c r="S131" i="20"/>
  <c r="AE131" i="20" s="1"/>
  <c r="R108" i="23" s="1"/>
  <c r="U42" i="20"/>
  <c r="AG42" i="20" s="1"/>
  <c r="T7" i="23" s="1"/>
  <c r="Y60" i="20"/>
  <c r="AK60" i="20" s="1"/>
  <c r="X80" i="23" s="1"/>
  <c r="T141" i="20"/>
  <c r="AF141" i="20" s="1"/>
  <c r="S85" i="23" s="1"/>
  <c r="Y79" i="20"/>
  <c r="AK79" i="20" s="1"/>
  <c r="X99" i="23" s="1"/>
  <c r="I138" i="20"/>
  <c r="AS132" i="20" s="1"/>
  <c r="F13" i="24"/>
  <c r="R58" i="20"/>
  <c r="AD58" i="20" s="1"/>
  <c r="Q9" i="23" s="1"/>
  <c r="O42" i="20"/>
  <c r="AA42" i="20" s="1"/>
  <c r="N7" i="23" s="1"/>
  <c r="T142" i="20"/>
  <c r="AF142" i="20" s="1"/>
  <c r="S43" i="23" s="1"/>
  <c r="S52" i="20"/>
  <c r="AE52" i="20" s="1"/>
  <c r="R73" i="23" s="1"/>
  <c r="Y78" i="20"/>
  <c r="AK78" i="20" s="1"/>
  <c r="X82" i="23" s="1"/>
  <c r="O38" i="20"/>
  <c r="AA38" i="20" s="1"/>
  <c r="N50" i="23" s="1"/>
  <c r="C4" i="24"/>
  <c r="G5" i="24"/>
  <c r="Y32" i="20"/>
  <c r="AK32" i="20" s="1"/>
  <c r="X95" i="23" s="1"/>
  <c r="S57" i="20"/>
  <c r="AE57" i="20" s="1"/>
  <c r="R8" i="23" s="1"/>
  <c r="D13" i="24"/>
  <c r="M46" i="20"/>
  <c r="AW41" i="20" s="1"/>
  <c r="O36" i="20"/>
  <c r="AA36" i="20" s="1"/>
  <c r="N33" i="23" s="1"/>
  <c r="K138" i="20"/>
  <c r="AU131" i="20" s="1"/>
  <c r="B13" i="24"/>
  <c r="R90" i="20"/>
  <c r="AD90" i="20" s="1"/>
  <c r="Q102" i="23" s="1"/>
  <c r="U121" i="20"/>
  <c r="AG121" i="20" s="1"/>
  <c r="T106" i="23" s="1"/>
  <c r="U103" i="20"/>
  <c r="AG103" i="20" s="1"/>
  <c r="T41" i="23" s="1"/>
  <c r="P25" i="20"/>
  <c r="AB25" i="20" s="1"/>
  <c r="O31" i="23" s="1"/>
  <c r="T16" i="20"/>
  <c r="AF16" i="20" s="1"/>
  <c r="S91" i="23" s="1"/>
  <c r="K46" i="20"/>
  <c r="AU41" i="20" s="1"/>
  <c r="U39" i="20"/>
  <c r="AG39" i="20" s="1"/>
  <c r="T51" i="23" s="1"/>
  <c r="X39" i="20"/>
  <c r="AJ39" i="20" s="1"/>
  <c r="W51" i="23" s="1"/>
  <c r="X121" i="20"/>
  <c r="AJ121" i="20" s="1"/>
  <c r="W106" i="23" s="1"/>
  <c r="Y54" i="20"/>
  <c r="AK54" i="20" s="1"/>
  <c r="X54" i="23" s="1"/>
  <c r="R56" i="20"/>
  <c r="AD56" i="20" s="1"/>
  <c r="Q56" i="23" s="1"/>
  <c r="T67" i="20"/>
  <c r="AF67" i="20" s="1"/>
  <c r="S21" i="23" s="1"/>
  <c r="AA150" i="20"/>
  <c r="N109" i="23" s="1"/>
  <c r="C95" i="20"/>
  <c r="AM88" i="20" s="1"/>
  <c r="O91" i="20"/>
  <c r="AA91" i="20" s="1"/>
  <c r="N103" i="23" s="1"/>
  <c r="P68" i="20"/>
  <c r="AB68" i="20" s="1"/>
  <c r="O22" i="23" s="1"/>
  <c r="Q24" i="20"/>
  <c r="AC24" i="20" s="1"/>
  <c r="P72" i="23" s="1"/>
  <c r="Y56" i="20"/>
  <c r="AK56" i="20" s="1"/>
  <c r="X56" i="23" s="1"/>
  <c r="G8" i="24"/>
  <c r="Q19" i="20"/>
  <c r="AC19" i="20" s="1"/>
  <c r="P48" i="23" s="1"/>
  <c r="U77" i="20"/>
  <c r="AG77" i="20" s="1"/>
  <c r="T81" i="23" s="1"/>
  <c r="T9" i="20"/>
  <c r="AF9" i="20" s="1"/>
  <c r="S68" i="23" s="1"/>
  <c r="E7" i="24"/>
  <c r="Y41" i="20"/>
  <c r="AK41" i="20" s="1"/>
  <c r="X6" i="23" s="1"/>
  <c r="G15" i="24"/>
  <c r="Q16" i="20"/>
  <c r="AC16" i="20" s="1"/>
  <c r="P91" i="23" s="1"/>
  <c r="Y144" i="20"/>
  <c r="AK144" i="20" s="1"/>
  <c r="X15" i="23" s="1"/>
  <c r="U79" i="20"/>
  <c r="AG79" i="20" s="1"/>
  <c r="T99" i="23" s="1"/>
  <c r="U82" i="20"/>
  <c r="AG82" i="20" s="1"/>
  <c r="T12" i="23" s="1"/>
  <c r="T125" i="20"/>
  <c r="AF125" i="20" s="1"/>
  <c r="S14" i="23" s="1"/>
  <c r="U32" i="20"/>
  <c r="AG32" i="20" s="1"/>
  <c r="T95" i="23" s="1"/>
  <c r="Y53" i="20"/>
  <c r="AK53" i="20" s="1"/>
  <c r="X20" i="23" s="1"/>
  <c r="F7" i="24"/>
  <c r="R52" i="20"/>
  <c r="AD52" i="20" s="1"/>
  <c r="Q73" i="23" s="1"/>
  <c r="T8" i="20"/>
  <c r="AF8" i="20" s="1"/>
  <c r="S90" i="23" s="1"/>
  <c r="Y81" i="20"/>
  <c r="AK81" i="20" s="1"/>
  <c r="X23" i="23" s="1"/>
  <c r="J14" i="24"/>
  <c r="S66" i="20"/>
  <c r="AE66" i="20" s="1"/>
  <c r="R98" i="23" s="1"/>
  <c r="T22" i="20"/>
  <c r="AF22" i="20" s="1"/>
  <c r="S93" i="23" s="1"/>
  <c r="T66" i="20"/>
  <c r="AF66" i="20" s="1"/>
  <c r="S98" i="23" s="1"/>
  <c r="T124" i="20"/>
  <c r="AF124" i="20" s="1"/>
  <c r="S107" i="23" s="1"/>
  <c r="M62" i="20"/>
  <c r="M63" i="20" s="1"/>
  <c r="T25" i="20"/>
  <c r="AF25" i="20" s="1"/>
  <c r="S31" i="23" s="1"/>
  <c r="R49" i="20"/>
  <c r="AD49" i="20" s="1"/>
  <c r="Q34" i="23" s="1"/>
  <c r="I85" i="20"/>
  <c r="AS78" i="20" s="1"/>
  <c r="X103" i="20"/>
  <c r="AJ103" i="20" s="1"/>
  <c r="W41" i="23" s="1"/>
  <c r="F16" i="24"/>
  <c r="W23" i="20"/>
  <c r="AI23" i="20" s="1"/>
  <c r="V71" i="23" s="1"/>
  <c r="O51" i="20"/>
  <c r="AA51" i="20" s="1"/>
  <c r="N36" i="23" s="1"/>
  <c r="V134" i="20"/>
  <c r="AH134" i="20" s="1"/>
  <c r="U75" i="23" s="1"/>
  <c r="D10" i="24"/>
  <c r="K16" i="24"/>
  <c r="W24" i="20"/>
  <c r="AI24" i="20" s="1"/>
  <c r="V72" i="23" s="1"/>
  <c r="R68" i="20"/>
  <c r="AD68" i="20" s="1"/>
  <c r="Q22" i="23" s="1"/>
  <c r="X53" i="20"/>
  <c r="AJ53" i="20" s="1"/>
  <c r="W20" i="23" s="1"/>
  <c r="L12" i="24"/>
  <c r="Y4" i="20"/>
  <c r="AK4" i="20" s="1"/>
  <c r="X89" i="23" s="1"/>
  <c r="X78" i="20"/>
  <c r="AJ78" i="20" s="1"/>
  <c r="W82" i="23" s="1"/>
  <c r="AE150" i="20"/>
  <c r="R109" i="23" s="1"/>
  <c r="Y113" i="20"/>
  <c r="AK113" i="20" s="1"/>
  <c r="X13" i="23" s="1"/>
  <c r="O54" i="20"/>
  <c r="AA54" i="20" s="1"/>
  <c r="N54" i="23" s="1"/>
  <c r="X143" i="20"/>
  <c r="AJ143" i="20" s="1"/>
  <c r="W76" i="23" s="1"/>
  <c r="Y9" i="20"/>
  <c r="AK9" i="20" s="1"/>
  <c r="X68" i="23" s="1"/>
  <c r="X81" i="20"/>
  <c r="AJ81" i="20" s="1"/>
  <c r="W23" i="23" s="1"/>
  <c r="T77" i="20"/>
  <c r="AF77" i="20" s="1"/>
  <c r="S81" i="23" s="1"/>
  <c r="P102" i="20"/>
  <c r="AB102" i="20" s="1"/>
  <c r="O59" i="23" s="1"/>
  <c r="X55" i="20"/>
  <c r="AJ55" i="20" s="1"/>
  <c r="W55" i="23" s="1"/>
  <c r="M116" i="20"/>
  <c r="AW111" i="20" s="1"/>
  <c r="Q58" i="20"/>
  <c r="AC58" i="20" s="1"/>
  <c r="P9" i="23" s="1"/>
  <c r="Y110" i="20"/>
  <c r="AK110" i="20" s="1"/>
  <c r="X25" i="23" s="1"/>
  <c r="O57" i="20"/>
  <c r="AA57" i="20" s="1"/>
  <c r="N8" i="23" s="1"/>
  <c r="X144" i="20"/>
  <c r="AJ144" i="20" s="1"/>
  <c r="W15" i="23" s="1"/>
  <c r="V55" i="20"/>
  <c r="AH55" i="20" s="1"/>
  <c r="U55" i="23" s="1"/>
  <c r="X141" i="20"/>
  <c r="AJ141" i="20" s="1"/>
  <c r="W85" i="23" s="1"/>
  <c r="V54" i="20"/>
  <c r="AH54" i="20" s="1"/>
  <c r="U54" i="23" s="1"/>
  <c r="AJ150" i="20"/>
  <c r="W109" i="23" s="1"/>
  <c r="P4" i="20"/>
  <c r="AB4" i="20" s="1"/>
  <c r="O89" i="23" s="1"/>
  <c r="R70" i="20"/>
  <c r="AD70" i="20" s="1"/>
  <c r="Q10" i="23" s="1"/>
  <c r="V60" i="20"/>
  <c r="AH60" i="20" s="1"/>
  <c r="U80" i="23" s="1"/>
  <c r="H85" i="20"/>
  <c r="AR81" i="20" s="1"/>
  <c r="Y5" i="20"/>
  <c r="AK5" i="20" s="1"/>
  <c r="X30" i="23" s="1"/>
  <c r="X82" i="20"/>
  <c r="AJ82" i="20" s="1"/>
  <c r="W12" i="23" s="1"/>
  <c r="S79" i="20"/>
  <c r="AE79" i="20" s="1"/>
  <c r="R99" i="23" s="1"/>
  <c r="C62" i="20"/>
  <c r="C63" i="20" s="1"/>
  <c r="AM55" i="20" s="1"/>
  <c r="O49" i="20"/>
  <c r="AA49" i="20" s="1"/>
  <c r="N34" i="23" s="1"/>
  <c r="H106" i="20"/>
  <c r="AR103" i="20" s="1"/>
  <c r="T113" i="20"/>
  <c r="AF113" i="20" s="1"/>
  <c r="S13" i="23" s="1"/>
  <c r="R100" i="20"/>
  <c r="AD100" i="20" s="1"/>
  <c r="Q24" i="23" s="1"/>
  <c r="R99" i="20"/>
  <c r="AD99" i="20" s="1"/>
  <c r="Q40" i="23" s="1"/>
  <c r="R103" i="20"/>
  <c r="AD103" i="20" s="1"/>
  <c r="Q41" i="23" s="1"/>
  <c r="R6" i="20"/>
  <c r="AD6" i="20" s="1"/>
  <c r="Q19" i="23" s="1"/>
  <c r="I6" i="24"/>
  <c r="W18" i="20"/>
  <c r="AI18" i="20" s="1"/>
  <c r="V69" i="23" s="1"/>
  <c r="Q91" i="20"/>
  <c r="AC91" i="20" s="1"/>
  <c r="P103" i="23" s="1"/>
  <c r="P141" i="20"/>
  <c r="AB141" i="20" s="1"/>
  <c r="O85" i="23" s="1"/>
  <c r="X51" i="20"/>
  <c r="AJ51" i="20" s="1"/>
  <c r="W36" i="23" s="1"/>
  <c r="V56" i="20"/>
  <c r="AH56" i="20" s="1"/>
  <c r="U56" i="23" s="1"/>
  <c r="D147" i="20"/>
  <c r="AN142" i="20" s="1"/>
  <c r="G9" i="24"/>
  <c r="I14" i="24"/>
  <c r="M13" i="20"/>
  <c r="AW7" i="20" s="1"/>
  <c r="L85" i="20"/>
  <c r="AV81" i="20" s="1"/>
  <c r="S80" i="20"/>
  <c r="AE80" i="20" s="1"/>
  <c r="R38" i="23" s="1"/>
  <c r="P103" i="20"/>
  <c r="AB103" i="20" s="1"/>
  <c r="O41" i="23" s="1"/>
  <c r="J28" i="20"/>
  <c r="AT16" i="20" s="1"/>
  <c r="X49" i="20"/>
  <c r="AJ49" i="20" s="1"/>
  <c r="W34" i="23" s="1"/>
  <c r="O60" i="20"/>
  <c r="AA60" i="20" s="1"/>
  <c r="N80" i="23" s="1"/>
  <c r="T110" i="20"/>
  <c r="AF110" i="20" s="1"/>
  <c r="S25" i="23" s="1"/>
  <c r="T90" i="20"/>
  <c r="AF90" i="20" s="1"/>
  <c r="S102" i="23" s="1"/>
  <c r="T92" i="20"/>
  <c r="AF92" i="20" s="1"/>
  <c r="S39" i="23" s="1"/>
  <c r="D106" i="20"/>
  <c r="AN99" i="20" s="1"/>
  <c r="V58" i="20"/>
  <c r="AH58" i="20" s="1"/>
  <c r="U9" i="23" s="1"/>
  <c r="T49" i="20"/>
  <c r="AF49" i="20" s="1"/>
  <c r="S34" i="23" s="1"/>
  <c r="O59" i="20"/>
  <c r="AA59" i="20" s="1"/>
  <c r="N37" i="23" s="1"/>
  <c r="C11" i="24"/>
  <c r="H116" i="20"/>
  <c r="AR111" i="20" s="1"/>
  <c r="V131" i="20"/>
  <c r="AH131" i="20" s="1"/>
  <c r="U108" i="23" s="1"/>
  <c r="F74" i="20"/>
  <c r="AP67" i="20" s="1"/>
  <c r="T82" i="20"/>
  <c r="AF82" i="20" s="1"/>
  <c r="S12" i="23" s="1"/>
  <c r="Q92" i="20"/>
  <c r="AC92" i="20" s="1"/>
  <c r="P39" i="23" s="1"/>
  <c r="L147" i="20"/>
  <c r="AV144" i="20" s="1"/>
  <c r="T81" i="20"/>
  <c r="AF81" i="20" s="1"/>
  <c r="S23" i="23" s="1"/>
  <c r="W21" i="20"/>
  <c r="AI21" i="20" s="1"/>
  <c r="V70" i="23" s="1"/>
  <c r="W16" i="20"/>
  <c r="AI16" i="20" s="1"/>
  <c r="V91" i="23" s="1"/>
  <c r="C15" i="24"/>
  <c r="R69" i="20"/>
  <c r="AD69" i="20" s="1"/>
  <c r="Q57" i="23" s="1"/>
  <c r="Y6" i="20"/>
  <c r="AK6" i="20" s="1"/>
  <c r="X19" i="23" s="1"/>
  <c r="K9" i="24"/>
  <c r="Y109" i="20"/>
  <c r="AK109" i="20" s="1"/>
  <c r="X84" i="23" s="1"/>
  <c r="O55" i="20"/>
  <c r="AA55" i="20" s="1"/>
  <c r="N55" i="23" s="1"/>
  <c r="F28" i="20"/>
  <c r="AP23" i="20" s="1"/>
  <c r="T111" i="20"/>
  <c r="AF111" i="20" s="1"/>
  <c r="S60" i="23" s="1"/>
  <c r="Q120" i="20"/>
  <c r="AC120" i="20" s="1"/>
  <c r="P105" i="23" s="1"/>
  <c r="Q123" i="20"/>
  <c r="AC123" i="20" s="1"/>
  <c r="P74" i="23" s="1"/>
  <c r="Q121" i="20"/>
  <c r="AC121" i="20" s="1"/>
  <c r="P106" i="23" s="1"/>
  <c r="Q122" i="20"/>
  <c r="AC122" i="20" s="1"/>
  <c r="P42" i="23" s="1"/>
  <c r="Q124" i="20"/>
  <c r="AC124" i="20" s="1"/>
  <c r="P107" i="23" s="1"/>
  <c r="V53" i="20"/>
  <c r="AH53" i="20" s="1"/>
  <c r="U20" i="23" s="1"/>
  <c r="G12" i="24"/>
  <c r="E8" i="24"/>
  <c r="X52" i="20"/>
  <c r="AJ52" i="20" s="1"/>
  <c r="W73" i="23" s="1"/>
  <c r="V57" i="20"/>
  <c r="AH57" i="20" s="1"/>
  <c r="U8" i="23" s="1"/>
  <c r="V52" i="20"/>
  <c r="AH52" i="20" s="1"/>
  <c r="U73" i="23" s="1"/>
  <c r="J138" i="20"/>
  <c r="AT132" i="20" s="1"/>
  <c r="F13" i="20"/>
  <c r="AP8" i="20" s="1"/>
  <c r="J13" i="20"/>
  <c r="AT7" i="20" s="1"/>
  <c r="K11" i="24"/>
  <c r="P33" i="20"/>
  <c r="AB33" i="20" s="1"/>
  <c r="O96" i="23" s="1"/>
  <c r="Q38" i="20"/>
  <c r="AC38" i="20" s="1"/>
  <c r="P50" i="23" s="1"/>
  <c r="V5" i="20"/>
  <c r="AH5" i="20" s="1"/>
  <c r="U30" i="23" s="1"/>
  <c r="U19" i="20"/>
  <c r="AG19" i="20" s="1"/>
  <c r="T48" i="23" s="1"/>
  <c r="P56" i="20"/>
  <c r="AB56" i="20" s="1"/>
  <c r="O56" i="23" s="1"/>
  <c r="W20" i="20"/>
  <c r="AI20" i="20" s="1"/>
  <c r="V5" i="23" s="1"/>
  <c r="P32" i="20"/>
  <c r="AB32" i="20" s="1"/>
  <c r="O95" i="23" s="1"/>
  <c r="Y59" i="20"/>
  <c r="AK59" i="20" s="1"/>
  <c r="X37" i="23" s="1"/>
  <c r="P81" i="20"/>
  <c r="AB81" i="20" s="1"/>
  <c r="O23" i="23" s="1"/>
  <c r="P78" i="20"/>
  <c r="AB78" i="20" s="1"/>
  <c r="O82" i="23" s="1"/>
  <c r="P82" i="20"/>
  <c r="AB82" i="20" s="1"/>
  <c r="O12" i="23" s="1"/>
  <c r="O101" i="20"/>
  <c r="AA101" i="20" s="1"/>
  <c r="N58" i="23" s="1"/>
  <c r="O103" i="20"/>
  <c r="AA103" i="20" s="1"/>
  <c r="N41" i="23" s="1"/>
  <c r="P35" i="20"/>
  <c r="AB35" i="20" s="1"/>
  <c r="O32" i="23" s="1"/>
  <c r="P43" i="20"/>
  <c r="AB43" i="20" s="1"/>
  <c r="O53" i="23" s="1"/>
  <c r="R39" i="20"/>
  <c r="AD39" i="20" s="1"/>
  <c r="Q51" i="23" s="1"/>
  <c r="V7" i="20"/>
  <c r="AH7" i="20" s="1"/>
  <c r="U47" i="23" s="1"/>
  <c r="J116" i="20"/>
  <c r="AT113" i="20" s="1"/>
  <c r="R32" i="20"/>
  <c r="AD32" i="20" s="1"/>
  <c r="Q95" i="23" s="1"/>
  <c r="F46" i="20"/>
  <c r="AP33" i="20" s="1"/>
  <c r="U24" i="20"/>
  <c r="AG24" i="20" s="1"/>
  <c r="T72" i="23" s="1"/>
  <c r="I4" i="24"/>
  <c r="D46" i="20"/>
  <c r="AN32" i="20" s="1"/>
  <c r="R38" i="20"/>
  <c r="AD38" i="20" s="1"/>
  <c r="Q50" i="23" s="1"/>
  <c r="I12" i="24"/>
  <c r="E6" i="24"/>
  <c r="D13" i="20"/>
  <c r="AN10" i="20" s="1"/>
  <c r="P38" i="20"/>
  <c r="AB38" i="20" s="1"/>
  <c r="O50" i="23" s="1"/>
  <c r="V110" i="20"/>
  <c r="AH110" i="20" s="1"/>
  <c r="U25" i="23" s="1"/>
  <c r="Y82" i="20"/>
  <c r="AK82" i="20" s="1"/>
  <c r="X12" i="23" s="1"/>
  <c r="P31" i="20"/>
  <c r="AB31" i="20" s="1"/>
  <c r="O94" i="23" s="1"/>
  <c r="R43" i="20"/>
  <c r="AD43" i="20" s="1"/>
  <c r="Q53" i="23" s="1"/>
  <c r="V8" i="20"/>
  <c r="AH8" i="20" s="1"/>
  <c r="U90" i="23" s="1"/>
  <c r="U16" i="20"/>
  <c r="AG16" i="20" s="1"/>
  <c r="T91" i="23" s="1"/>
  <c r="R34" i="20"/>
  <c r="AD34" i="20" s="1"/>
  <c r="Q97" i="23" s="1"/>
  <c r="J106" i="20"/>
  <c r="AT99" i="20" s="1"/>
  <c r="C6" i="24"/>
  <c r="V111" i="20"/>
  <c r="AH111" i="20" s="1"/>
  <c r="U60" i="23" s="1"/>
  <c r="V109" i="20"/>
  <c r="AH109" i="20" s="1"/>
  <c r="U84" i="23" s="1"/>
  <c r="P40" i="20"/>
  <c r="AB40" i="20" s="1"/>
  <c r="O52" i="23" s="1"/>
  <c r="K28" i="20"/>
  <c r="AU22" i="20" s="1"/>
  <c r="U21" i="20"/>
  <c r="AG21" i="20" s="1"/>
  <c r="T70" i="23" s="1"/>
  <c r="U23" i="20"/>
  <c r="AG23" i="20" s="1"/>
  <c r="T71" i="23" s="1"/>
  <c r="P39" i="20"/>
  <c r="AB39" i="20" s="1"/>
  <c r="O51" i="23" s="1"/>
  <c r="S53" i="20"/>
  <c r="AE53" i="20" s="1"/>
  <c r="R20" i="23" s="1"/>
  <c r="Y50" i="20"/>
  <c r="AK50" i="20" s="1"/>
  <c r="X35" i="23" s="1"/>
  <c r="X109" i="20"/>
  <c r="AJ109" i="20" s="1"/>
  <c r="W84" i="23" s="1"/>
  <c r="V112" i="20"/>
  <c r="AH112" i="20" s="1"/>
  <c r="U61" i="23" s="1"/>
  <c r="W77" i="20"/>
  <c r="AI77" i="20" s="1"/>
  <c r="V81" i="23" s="1"/>
  <c r="W79" i="20"/>
  <c r="AI79" i="20" s="1"/>
  <c r="V99" i="23" s="1"/>
  <c r="W80" i="20"/>
  <c r="AI80" i="20" s="1"/>
  <c r="V38" i="23" s="1"/>
  <c r="W81" i="20"/>
  <c r="AI81" i="20" s="1"/>
  <c r="V23" i="23" s="1"/>
  <c r="W78" i="20"/>
  <c r="AI78" i="20" s="1"/>
  <c r="V82" i="23" s="1"/>
  <c r="O35" i="20"/>
  <c r="AA35" i="20" s="1"/>
  <c r="N32" i="23" s="1"/>
  <c r="U17" i="20"/>
  <c r="AG17" i="20" s="1"/>
  <c r="T92" i="23" s="1"/>
  <c r="U20" i="20"/>
  <c r="AG20" i="20" s="1"/>
  <c r="T5" i="23" s="1"/>
  <c r="C46" i="20"/>
  <c r="AM41" i="20" s="1"/>
  <c r="S54" i="20"/>
  <c r="AE54" i="20" s="1"/>
  <c r="R54" i="23" s="1"/>
  <c r="P110" i="20"/>
  <c r="AB110" i="20" s="1"/>
  <c r="O25" i="23" s="1"/>
  <c r="P112" i="20"/>
  <c r="AB112" i="20" s="1"/>
  <c r="O61" i="23" s="1"/>
  <c r="P111" i="20"/>
  <c r="AB111" i="20" s="1"/>
  <c r="O60" i="23" s="1"/>
  <c r="P113" i="20"/>
  <c r="AB113" i="20" s="1"/>
  <c r="O13" i="23" s="1"/>
  <c r="P109" i="20"/>
  <c r="AB109" i="20" s="1"/>
  <c r="O84" i="23" s="1"/>
  <c r="Q32" i="20"/>
  <c r="AC32" i="20" s="1"/>
  <c r="P95" i="23" s="1"/>
  <c r="E46" i="20"/>
  <c r="AO35" i="20" s="1"/>
  <c r="U18" i="20"/>
  <c r="AG18" i="20" s="1"/>
  <c r="T69" i="23" s="1"/>
  <c r="I28" i="20"/>
  <c r="AS25" i="20" s="1"/>
  <c r="V101" i="20"/>
  <c r="AH101" i="20" s="1"/>
  <c r="U58" i="23" s="1"/>
  <c r="X101" i="20"/>
  <c r="AJ101" i="20" s="1"/>
  <c r="W58" i="23" s="1"/>
  <c r="P37" i="20"/>
  <c r="AB37" i="20" s="1"/>
  <c r="O49" i="23" s="1"/>
  <c r="R143" i="20"/>
  <c r="AD143" i="20" s="1"/>
  <c r="Q76" i="23" s="1"/>
  <c r="R144" i="20"/>
  <c r="AD144" i="20" s="1"/>
  <c r="Q15" i="23" s="1"/>
  <c r="T23" i="20"/>
  <c r="AF23" i="20" s="1"/>
  <c r="S71" i="23" s="1"/>
  <c r="T24" i="20"/>
  <c r="AF24" i="20" s="1"/>
  <c r="S72" i="23" s="1"/>
  <c r="U131" i="20"/>
  <c r="AG131" i="20" s="1"/>
  <c r="T108" i="23" s="1"/>
  <c r="U133" i="20"/>
  <c r="AG133" i="20" s="1"/>
  <c r="T62" i="23" s="1"/>
  <c r="U132" i="20"/>
  <c r="AG132" i="20" s="1"/>
  <c r="T26" i="23" s="1"/>
  <c r="U135" i="20"/>
  <c r="AG135" i="20" s="1"/>
  <c r="T63" i="23" s="1"/>
  <c r="U134" i="20"/>
  <c r="AG134" i="20" s="1"/>
  <c r="T75" i="23" s="1"/>
  <c r="V9" i="20"/>
  <c r="AH9" i="20" s="1"/>
  <c r="U68" i="23" s="1"/>
  <c r="J46" i="20"/>
  <c r="AT32" i="20" s="1"/>
  <c r="L106" i="20"/>
  <c r="AV98" i="20" s="1"/>
  <c r="U22" i="20"/>
  <c r="AG22" i="20" s="1"/>
  <c r="T93" i="23" s="1"/>
  <c r="C28" i="20"/>
  <c r="AM20" i="20" s="1"/>
  <c r="R77" i="20"/>
  <c r="AD77" i="20" s="1"/>
  <c r="Q81" i="23" s="1"/>
  <c r="R80" i="20"/>
  <c r="AD80" i="20" s="1"/>
  <c r="Q38" i="23" s="1"/>
  <c r="Y35" i="20"/>
  <c r="AK35" i="20" s="1"/>
  <c r="X32" i="23" s="1"/>
  <c r="Y40" i="20"/>
  <c r="AK40" i="20" s="1"/>
  <c r="X52" i="23" s="1"/>
  <c r="Y36" i="20"/>
  <c r="AK36" i="20" s="1"/>
  <c r="X33" i="23" s="1"/>
  <c r="T103" i="20"/>
  <c r="AF103" i="20" s="1"/>
  <c r="S41" i="23" s="1"/>
  <c r="G11" i="24"/>
  <c r="P49" i="20"/>
  <c r="AB49" i="20" s="1"/>
  <c r="O34" i="23" s="1"/>
  <c r="S5" i="20"/>
  <c r="AE5" i="20" s="1"/>
  <c r="R30" i="23" s="1"/>
  <c r="Q49" i="20"/>
  <c r="AC49" i="20" s="1"/>
  <c r="P34" i="23" s="1"/>
  <c r="P36" i="20"/>
  <c r="AB36" i="20" s="1"/>
  <c r="O33" i="23" s="1"/>
  <c r="P41" i="20"/>
  <c r="AB41" i="20" s="1"/>
  <c r="O6" i="23" s="1"/>
  <c r="P42" i="20"/>
  <c r="AB42" i="20" s="1"/>
  <c r="O7" i="23" s="1"/>
  <c r="G13" i="20"/>
  <c r="AQ6" i="20" s="1"/>
  <c r="T99" i="20"/>
  <c r="AF99" i="20" s="1"/>
  <c r="S40" i="23" s="1"/>
  <c r="Q52" i="20"/>
  <c r="AC52" i="20" s="1"/>
  <c r="P73" i="23" s="1"/>
  <c r="F128" i="20"/>
  <c r="AP122" i="20" s="1"/>
  <c r="Y134" i="20"/>
  <c r="AK134" i="20" s="1"/>
  <c r="X75" i="23" s="1"/>
  <c r="Q57" i="20"/>
  <c r="AC57" i="20" s="1"/>
  <c r="P8" i="23" s="1"/>
  <c r="X50" i="20"/>
  <c r="AJ50" i="20" s="1"/>
  <c r="W35" i="23" s="1"/>
  <c r="X54" i="20"/>
  <c r="AJ54" i="20" s="1"/>
  <c r="W54" i="23" s="1"/>
  <c r="X57" i="20"/>
  <c r="AJ57" i="20" s="1"/>
  <c r="W8" i="23" s="1"/>
  <c r="X60" i="20"/>
  <c r="AJ60" i="20" s="1"/>
  <c r="W80" i="23" s="1"/>
  <c r="R23" i="20"/>
  <c r="AD23" i="20" s="1"/>
  <c r="Q71" i="23" s="1"/>
  <c r="R22" i="20"/>
  <c r="AD22" i="20" s="1"/>
  <c r="Q93" i="23" s="1"/>
  <c r="R19" i="20"/>
  <c r="AD19" i="20" s="1"/>
  <c r="Q48" i="23" s="1"/>
  <c r="R25" i="20"/>
  <c r="AD25" i="20" s="1"/>
  <c r="Q31" i="23" s="1"/>
  <c r="R21" i="20"/>
  <c r="AD21" i="20" s="1"/>
  <c r="Q70" i="23" s="1"/>
  <c r="R24" i="20"/>
  <c r="AD24" i="20" s="1"/>
  <c r="Q72" i="23" s="1"/>
  <c r="R17" i="20"/>
  <c r="AD17" i="20" s="1"/>
  <c r="Q92" i="23" s="1"/>
  <c r="R18" i="20"/>
  <c r="AD18" i="20" s="1"/>
  <c r="Q69" i="23" s="1"/>
  <c r="S4" i="20"/>
  <c r="AE4" i="20" s="1"/>
  <c r="R89" i="23" s="1"/>
  <c r="S9" i="20"/>
  <c r="AE9" i="20" s="1"/>
  <c r="R68" i="23" s="1"/>
  <c r="Q56" i="20"/>
  <c r="AC56" i="20" s="1"/>
  <c r="P56" i="23" s="1"/>
  <c r="R124" i="20"/>
  <c r="AD124" i="20" s="1"/>
  <c r="Q107" i="23" s="1"/>
  <c r="E13" i="24"/>
  <c r="Q59" i="20"/>
  <c r="AC59" i="20" s="1"/>
  <c r="P37" i="23" s="1"/>
  <c r="O56" i="20"/>
  <c r="AA56" i="20" s="1"/>
  <c r="N56" i="23" s="1"/>
  <c r="Q4" i="20"/>
  <c r="AC4" i="20" s="1"/>
  <c r="P89" i="23" s="1"/>
  <c r="Q8" i="20"/>
  <c r="AC8" i="20" s="1"/>
  <c r="P90" i="23" s="1"/>
  <c r="Q9" i="20"/>
  <c r="AC9" i="20" s="1"/>
  <c r="P68" i="23" s="1"/>
  <c r="Q10" i="20"/>
  <c r="AC10" i="20" s="1"/>
  <c r="P4" i="23" s="1"/>
  <c r="S6" i="20"/>
  <c r="AE6" i="20" s="1"/>
  <c r="R19" i="23" s="1"/>
  <c r="T102" i="20"/>
  <c r="AF102" i="20" s="1"/>
  <c r="S59" i="23" s="1"/>
  <c r="S7" i="20"/>
  <c r="AE7" i="20" s="1"/>
  <c r="R47" i="23" s="1"/>
  <c r="D128" i="20"/>
  <c r="AN123" i="20" s="1"/>
  <c r="Q60" i="20"/>
  <c r="AC60" i="20" s="1"/>
  <c r="P80" i="23" s="1"/>
  <c r="V20" i="20"/>
  <c r="AH20" i="20" s="1"/>
  <c r="U5" i="23" s="1"/>
  <c r="Y131" i="20"/>
  <c r="AK131" i="20" s="1"/>
  <c r="X108" i="23" s="1"/>
  <c r="Q55" i="20"/>
  <c r="AC55" i="20" s="1"/>
  <c r="P55" i="23" s="1"/>
  <c r="O52" i="20"/>
  <c r="AA52" i="20" s="1"/>
  <c r="N73" i="23" s="1"/>
  <c r="R20" i="20"/>
  <c r="AD20" i="20" s="1"/>
  <c r="Q5" i="23" s="1"/>
  <c r="S10" i="20"/>
  <c r="AE10" i="20" s="1"/>
  <c r="R4" i="23" s="1"/>
  <c r="F4" i="24"/>
  <c r="T101" i="20"/>
  <c r="AF101" i="20" s="1"/>
  <c r="S58" i="23" s="1"/>
  <c r="Q50" i="20"/>
  <c r="AC50" i="20" s="1"/>
  <c r="P35" i="23" s="1"/>
  <c r="R133" i="20"/>
  <c r="AD133" i="20" s="1"/>
  <c r="Q62" i="23" s="1"/>
  <c r="R132" i="20"/>
  <c r="AD132" i="20" s="1"/>
  <c r="Q26" i="23" s="1"/>
  <c r="Q134" i="20"/>
  <c r="AC134" i="20" s="1"/>
  <c r="P75" i="23" s="1"/>
  <c r="Q132" i="20"/>
  <c r="AC132" i="20" s="1"/>
  <c r="P26" i="23" s="1"/>
  <c r="Q135" i="20"/>
  <c r="AC135" i="20" s="1"/>
  <c r="P63" i="23" s="1"/>
  <c r="M138" i="20"/>
  <c r="AW132" i="20" s="1"/>
  <c r="D7" i="24"/>
  <c r="T100" i="20"/>
  <c r="AF100" i="20" s="1"/>
  <c r="S24" i="23" s="1"/>
  <c r="R122" i="20"/>
  <c r="AD122" i="20" s="1"/>
  <c r="Q42" i="23" s="1"/>
  <c r="T98" i="20"/>
  <c r="AF98" i="20" s="1"/>
  <c r="S83" i="23" s="1"/>
  <c r="Q51" i="20"/>
  <c r="AC51" i="20" s="1"/>
  <c r="P36" i="23" s="1"/>
  <c r="X59" i="20"/>
  <c r="AJ59" i="20" s="1"/>
  <c r="W37" i="23" s="1"/>
  <c r="Q54" i="20"/>
  <c r="AC54" i="20" s="1"/>
  <c r="P54" i="23" s="1"/>
  <c r="V99" i="20"/>
  <c r="AH99" i="20" s="1"/>
  <c r="U40" i="23" s="1"/>
  <c r="V100" i="20"/>
  <c r="AH100" i="20" s="1"/>
  <c r="U24" i="23" s="1"/>
  <c r="R36" i="20"/>
  <c r="AD36" i="20" s="1"/>
  <c r="Q33" i="23" s="1"/>
  <c r="R31" i="20"/>
  <c r="AD31" i="20" s="1"/>
  <c r="Q94" i="23" s="1"/>
  <c r="R40" i="20"/>
  <c r="AD40" i="20" s="1"/>
  <c r="Q52" i="23" s="1"/>
  <c r="P100" i="20"/>
  <c r="AB100" i="20" s="1"/>
  <c r="O24" i="23" s="1"/>
  <c r="P99" i="20"/>
  <c r="AB99" i="20" s="1"/>
  <c r="O40" i="23" s="1"/>
  <c r="Y121" i="20"/>
  <c r="AK121" i="20" s="1"/>
  <c r="X106" i="23" s="1"/>
  <c r="Y120" i="20"/>
  <c r="AK120" i="20" s="1"/>
  <c r="X105" i="23" s="1"/>
  <c r="Y124" i="20"/>
  <c r="AK124" i="20" s="1"/>
  <c r="X107" i="23" s="1"/>
  <c r="Y122" i="20"/>
  <c r="AK122" i="20" s="1"/>
  <c r="X42" i="23" s="1"/>
  <c r="L14" i="24"/>
  <c r="Q53" i="20"/>
  <c r="AC53" i="20" s="1"/>
  <c r="P20" i="23" s="1"/>
  <c r="O142" i="20"/>
  <c r="AA142" i="20" s="1"/>
  <c r="N43" i="23" s="1"/>
  <c r="W70" i="20"/>
  <c r="AI70" i="20" s="1"/>
  <c r="V10" i="23" s="1"/>
  <c r="W71" i="20"/>
  <c r="AI71" i="20" s="1"/>
  <c r="V11" i="23" s="1"/>
  <c r="W69" i="20"/>
  <c r="AI69" i="20" s="1"/>
  <c r="V57" i="23" s="1"/>
  <c r="R16" i="20"/>
  <c r="AD16" i="20" s="1"/>
  <c r="Q91" i="23" s="1"/>
  <c r="S82" i="20"/>
  <c r="AE82" i="20" s="1"/>
  <c r="R12" i="23" s="1"/>
  <c r="S78" i="20"/>
  <c r="AE78" i="20" s="1"/>
  <c r="R82" i="23" s="1"/>
  <c r="S22" i="20"/>
  <c r="AE22" i="20" s="1"/>
  <c r="R93" i="23" s="1"/>
  <c r="S20" i="20"/>
  <c r="AE20" i="20" s="1"/>
  <c r="R5" i="23" s="1"/>
  <c r="S23" i="20"/>
  <c r="AE23" i="20" s="1"/>
  <c r="R71" i="23" s="1"/>
  <c r="S18" i="20"/>
  <c r="AE18" i="20" s="1"/>
  <c r="R69" i="23" s="1"/>
  <c r="S19" i="20"/>
  <c r="AE19" i="20" s="1"/>
  <c r="R48" i="23" s="1"/>
  <c r="S17" i="20"/>
  <c r="AE17" i="20" s="1"/>
  <c r="R92" i="23" s="1"/>
  <c r="O17" i="20"/>
  <c r="AA17" i="20" s="1"/>
  <c r="N92" i="23" s="1"/>
  <c r="X23" i="20"/>
  <c r="AJ23" i="20" s="1"/>
  <c r="W71" i="23" s="1"/>
  <c r="Y25" i="20"/>
  <c r="AK25" i="20" s="1"/>
  <c r="X31" i="23" s="1"/>
  <c r="S34" i="20"/>
  <c r="AE34" i="20" s="1"/>
  <c r="R97" i="23" s="1"/>
  <c r="V24" i="20"/>
  <c r="AH24" i="20" s="1"/>
  <c r="U72" i="23" s="1"/>
  <c r="V4" i="20"/>
  <c r="AH4" i="20" s="1"/>
  <c r="U89" i="23" s="1"/>
  <c r="Y18" i="20"/>
  <c r="AK18" i="20" s="1"/>
  <c r="X69" i="23" s="1"/>
  <c r="M28" i="20"/>
  <c r="AW16" i="20" s="1"/>
  <c r="O22" i="20"/>
  <c r="AA22" i="20" s="1"/>
  <c r="N93" i="23" s="1"/>
  <c r="O16" i="20"/>
  <c r="AA16" i="20" s="1"/>
  <c r="N91" i="23" s="1"/>
  <c r="P119" i="20"/>
  <c r="AB119" i="20" s="1"/>
  <c r="O104" i="23" s="1"/>
  <c r="P121" i="20"/>
  <c r="AB121" i="20" s="1"/>
  <c r="O106" i="23" s="1"/>
  <c r="P122" i="20"/>
  <c r="AB122" i="20" s="1"/>
  <c r="O42" i="23" s="1"/>
  <c r="P120" i="20"/>
  <c r="AB120" i="20" s="1"/>
  <c r="O105" i="23" s="1"/>
  <c r="P123" i="20"/>
  <c r="AB123" i="20" s="1"/>
  <c r="O74" i="23" s="1"/>
  <c r="P124" i="20"/>
  <c r="AB124" i="20" s="1"/>
  <c r="O107" i="23" s="1"/>
  <c r="B5" i="24"/>
  <c r="Y21" i="20"/>
  <c r="AK21" i="20" s="1"/>
  <c r="X70" i="23" s="1"/>
  <c r="L5" i="24"/>
  <c r="O19" i="20"/>
  <c r="AA19" i="20" s="1"/>
  <c r="N48" i="23" s="1"/>
  <c r="O18" i="20"/>
  <c r="AA18" i="20" s="1"/>
  <c r="N69" i="23" s="1"/>
  <c r="R111" i="20"/>
  <c r="AD111" i="20" s="1"/>
  <c r="Q60" i="23" s="1"/>
  <c r="R112" i="20"/>
  <c r="AD112" i="20" s="1"/>
  <c r="Q61" i="23" s="1"/>
  <c r="R109" i="20"/>
  <c r="AD109" i="20" s="1"/>
  <c r="Q84" i="23" s="1"/>
  <c r="R113" i="20"/>
  <c r="AD113" i="20" s="1"/>
  <c r="Q13" i="23" s="1"/>
  <c r="Y17" i="20"/>
  <c r="AK17" i="20" s="1"/>
  <c r="X92" i="23" s="1"/>
  <c r="O21" i="20"/>
  <c r="AA21" i="20" s="1"/>
  <c r="N70" i="23" s="1"/>
  <c r="S124" i="20"/>
  <c r="AE124" i="20" s="1"/>
  <c r="R107" i="23" s="1"/>
  <c r="S119" i="20"/>
  <c r="AE119" i="20" s="1"/>
  <c r="R104" i="23" s="1"/>
  <c r="S123" i="20"/>
  <c r="AE123" i="20" s="1"/>
  <c r="R74" i="23" s="1"/>
  <c r="S120" i="20"/>
  <c r="AE120" i="20" s="1"/>
  <c r="R105" i="23" s="1"/>
  <c r="S125" i="20"/>
  <c r="AE125" i="20" s="1"/>
  <c r="R14" i="23" s="1"/>
  <c r="X102" i="20"/>
  <c r="AJ102" i="20" s="1"/>
  <c r="W59" i="23" s="1"/>
  <c r="X98" i="20"/>
  <c r="AJ98" i="20" s="1"/>
  <c r="W83" i="23" s="1"/>
  <c r="X99" i="20"/>
  <c r="AJ99" i="20" s="1"/>
  <c r="W40" i="23" s="1"/>
  <c r="C7" i="24"/>
  <c r="P58" i="20"/>
  <c r="AB58" i="20" s="1"/>
  <c r="O9" i="23" s="1"/>
  <c r="P57" i="20"/>
  <c r="AB57" i="20" s="1"/>
  <c r="O8" i="23" s="1"/>
  <c r="P51" i="20"/>
  <c r="AB51" i="20" s="1"/>
  <c r="O36" i="23" s="1"/>
  <c r="P52" i="20"/>
  <c r="AB52" i="20" s="1"/>
  <c r="O73" i="23" s="1"/>
  <c r="P60" i="20"/>
  <c r="AB60" i="20" s="1"/>
  <c r="O80" i="23" s="1"/>
  <c r="X18" i="20"/>
  <c r="AJ18" i="20" s="1"/>
  <c r="W69" i="23" s="1"/>
  <c r="X25" i="20"/>
  <c r="AJ25" i="20" s="1"/>
  <c r="W31" i="23" s="1"/>
  <c r="X20" i="20"/>
  <c r="AJ20" i="20" s="1"/>
  <c r="W5" i="23" s="1"/>
  <c r="S141" i="20"/>
  <c r="AE141" i="20" s="1"/>
  <c r="R85" i="23" s="1"/>
  <c r="S142" i="20"/>
  <c r="AE142" i="20" s="1"/>
  <c r="R43" i="23" s="1"/>
  <c r="S144" i="20"/>
  <c r="AE144" i="20" s="1"/>
  <c r="R15" i="23" s="1"/>
  <c r="L28" i="20"/>
  <c r="AV19" i="20" s="1"/>
  <c r="G28" i="20"/>
  <c r="AQ25" i="20" s="1"/>
  <c r="O25" i="20"/>
  <c r="AA25" i="20" s="1"/>
  <c r="N31" i="23" s="1"/>
  <c r="V33" i="20"/>
  <c r="AH33" i="20" s="1"/>
  <c r="U96" i="23" s="1"/>
  <c r="V39" i="20"/>
  <c r="AH39" i="20" s="1"/>
  <c r="U51" i="23" s="1"/>
  <c r="V37" i="20"/>
  <c r="AH37" i="20" s="1"/>
  <c r="U49" i="23" s="1"/>
  <c r="V32" i="20"/>
  <c r="AH32" i="20" s="1"/>
  <c r="U95" i="23" s="1"/>
  <c r="V43" i="20"/>
  <c r="AH43" i="20" s="1"/>
  <c r="U53" i="23" s="1"/>
  <c r="V41" i="20"/>
  <c r="AH41" i="20" s="1"/>
  <c r="U6" i="23" s="1"/>
  <c r="V31" i="20"/>
  <c r="AH31" i="20" s="1"/>
  <c r="U94" i="23" s="1"/>
  <c r="V36" i="20"/>
  <c r="AH36" i="20" s="1"/>
  <c r="U33" i="23" s="1"/>
  <c r="V35" i="20"/>
  <c r="AH35" i="20" s="1"/>
  <c r="U32" i="23" s="1"/>
  <c r="V38" i="20"/>
  <c r="AH38" i="20" s="1"/>
  <c r="U50" i="23" s="1"/>
  <c r="P9" i="20"/>
  <c r="AB9" i="20" s="1"/>
  <c r="O68" i="23" s="1"/>
  <c r="P10" i="20"/>
  <c r="AB10" i="20" s="1"/>
  <c r="O4" i="23" s="1"/>
  <c r="P5" i="20"/>
  <c r="AB5" i="20" s="1"/>
  <c r="O30" i="23" s="1"/>
  <c r="V23" i="20"/>
  <c r="AH23" i="20" s="1"/>
  <c r="U71" i="23" s="1"/>
  <c r="V16" i="20"/>
  <c r="AH16" i="20" s="1"/>
  <c r="U91" i="23" s="1"/>
  <c r="V25" i="20"/>
  <c r="AH25" i="20" s="1"/>
  <c r="U31" i="23" s="1"/>
  <c r="V17" i="20"/>
  <c r="AH17" i="20" s="1"/>
  <c r="U92" i="23" s="1"/>
  <c r="V21" i="20"/>
  <c r="AH21" i="20" s="1"/>
  <c r="U70" i="23" s="1"/>
  <c r="V18" i="20"/>
  <c r="AH18" i="20" s="1"/>
  <c r="U69" i="23" s="1"/>
  <c r="V22" i="20"/>
  <c r="AH22" i="20" s="1"/>
  <c r="U93" i="23" s="1"/>
  <c r="S33" i="20"/>
  <c r="AE33" i="20" s="1"/>
  <c r="R96" i="23" s="1"/>
  <c r="S37" i="20"/>
  <c r="AE37" i="20" s="1"/>
  <c r="R49" i="23" s="1"/>
  <c r="Q43" i="20"/>
  <c r="AC43" i="20" s="1"/>
  <c r="P53" i="23" s="1"/>
  <c r="Q41" i="20"/>
  <c r="AC41" i="20" s="1"/>
  <c r="P6" i="23" s="1"/>
  <c r="Q42" i="20"/>
  <c r="AC42" i="20" s="1"/>
  <c r="P7" i="23" s="1"/>
  <c r="Q40" i="20"/>
  <c r="AC40" i="20" s="1"/>
  <c r="P52" i="23" s="1"/>
  <c r="Q35" i="20"/>
  <c r="AC35" i="20" s="1"/>
  <c r="P32" i="23" s="1"/>
  <c r="Q34" i="20"/>
  <c r="AC34" i="20" s="1"/>
  <c r="P97" i="23" s="1"/>
  <c r="Q33" i="20"/>
  <c r="AC33" i="20" s="1"/>
  <c r="P96" i="23" s="1"/>
  <c r="Q37" i="20"/>
  <c r="AC37" i="20" s="1"/>
  <c r="P49" i="23" s="1"/>
  <c r="Y20" i="20"/>
  <c r="AK20" i="20" s="1"/>
  <c r="X5" i="23" s="1"/>
  <c r="T52" i="20"/>
  <c r="AF52" i="20" s="1"/>
  <c r="S73" i="23" s="1"/>
  <c r="T59" i="20"/>
  <c r="AF59" i="20" s="1"/>
  <c r="S37" i="23" s="1"/>
  <c r="T57" i="20"/>
  <c r="AF57" i="20" s="1"/>
  <c r="S8" i="23" s="1"/>
  <c r="T60" i="20"/>
  <c r="AF60" i="20" s="1"/>
  <c r="S80" i="23" s="1"/>
  <c r="T58" i="20"/>
  <c r="AF58" i="20" s="1"/>
  <c r="S9" i="23" s="1"/>
  <c r="T56" i="20"/>
  <c r="AF56" i="20" s="1"/>
  <c r="S56" i="23" s="1"/>
  <c r="T54" i="20"/>
  <c r="AF54" i="20" s="1"/>
  <c r="S54" i="23" s="1"/>
  <c r="T53" i="20"/>
  <c r="AF53" i="20" s="1"/>
  <c r="S20" i="23" s="1"/>
  <c r="T55" i="20"/>
  <c r="AF55" i="20" s="1"/>
  <c r="S55" i="23" s="1"/>
  <c r="T51" i="20"/>
  <c r="AF51" i="20" s="1"/>
  <c r="S36" i="23" s="1"/>
  <c r="P125" i="20"/>
  <c r="AB125" i="20" s="1"/>
  <c r="O14" i="23" s="1"/>
  <c r="X16" i="20"/>
  <c r="AJ16" i="20" s="1"/>
  <c r="W91" i="23" s="1"/>
  <c r="Y19" i="20"/>
  <c r="AK19" i="20" s="1"/>
  <c r="X48" i="23" s="1"/>
  <c r="F116" i="20"/>
  <c r="AP111" i="20" s="1"/>
  <c r="S24" i="20"/>
  <c r="AE24" i="20" s="1"/>
  <c r="R72" i="23" s="1"/>
  <c r="P6" i="20"/>
  <c r="AB6" i="20" s="1"/>
  <c r="O19" i="23" s="1"/>
  <c r="X24" i="20"/>
  <c r="AJ24" i="20" s="1"/>
  <c r="W72" i="23" s="1"/>
  <c r="G147" i="20"/>
  <c r="AQ142" i="20" s="1"/>
  <c r="F5" i="24"/>
  <c r="S36" i="20"/>
  <c r="AE36" i="20" s="1"/>
  <c r="R33" i="23" s="1"/>
  <c r="O20" i="20"/>
  <c r="AA20" i="20" s="1"/>
  <c r="N5" i="23" s="1"/>
  <c r="V42" i="20"/>
  <c r="AH42" i="20" s="1"/>
  <c r="U7" i="23" s="1"/>
  <c r="Q39" i="20"/>
  <c r="AC39" i="20" s="1"/>
  <c r="P51" i="23" s="1"/>
  <c r="D62" i="20"/>
  <c r="D63" i="20" s="1"/>
  <c r="R9" i="20"/>
  <c r="AD9" i="20" s="1"/>
  <c r="Q68" i="23" s="1"/>
  <c r="R4" i="20"/>
  <c r="AD4" i="20" s="1"/>
  <c r="Q89" i="23" s="1"/>
  <c r="R5" i="20"/>
  <c r="AD5" i="20" s="1"/>
  <c r="Q30" i="23" s="1"/>
  <c r="R8" i="20"/>
  <c r="AD8" i="20" s="1"/>
  <c r="Q90" i="23" s="1"/>
  <c r="W17" i="20"/>
  <c r="AI17" i="20" s="1"/>
  <c r="V92" i="23" s="1"/>
  <c r="W22" i="20"/>
  <c r="AI22" i="20" s="1"/>
  <c r="V93" i="23" s="1"/>
  <c r="W25" i="20"/>
  <c r="AI25" i="20" s="1"/>
  <c r="V31" i="23" s="1"/>
  <c r="Y22" i="20"/>
  <c r="AK22" i="20" s="1"/>
  <c r="X93" i="23" s="1"/>
  <c r="Y23" i="20"/>
  <c r="AK23" i="20" s="1"/>
  <c r="X71" i="23" s="1"/>
  <c r="X17" i="20"/>
  <c r="AJ17" i="20" s="1"/>
  <c r="W92" i="23" s="1"/>
  <c r="E12" i="24"/>
  <c r="X22" i="20"/>
  <c r="AJ22" i="20" s="1"/>
  <c r="W93" i="23" s="1"/>
  <c r="S25" i="20"/>
  <c r="AE25" i="20" s="1"/>
  <c r="R31" i="23" s="1"/>
  <c r="P7" i="20"/>
  <c r="AB7" i="20" s="1"/>
  <c r="O47" i="23" s="1"/>
  <c r="D6" i="24"/>
  <c r="S21" i="20"/>
  <c r="AE21" i="20" s="1"/>
  <c r="R70" i="23" s="1"/>
  <c r="F15" i="24"/>
  <c r="X21" i="20"/>
  <c r="AJ21" i="20" s="1"/>
  <c r="W70" i="23" s="1"/>
  <c r="O24" i="20"/>
  <c r="AA24" i="20" s="1"/>
  <c r="N72" i="23" s="1"/>
  <c r="R125" i="20"/>
  <c r="AD125" i="20" s="1"/>
  <c r="Q14" i="23" s="1"/>
  <c r="R119" i="20"/>
  <c r="AD119" i="20" s="1"/>
  <c r="Q104" i="23" s="1"/>
  <c r="R121" i="20"/>
  <c r="AD121" i="20" s="1"/>
  <c r="Q106" i="23" s="1"/>
  <c r="R123" i="20"/>
  <c r="AD123" i="20" s="1"/>
  <c r="Q74" i="23" s="1"/>
  <c r="AA112" i="3"/>
  <c r="AA110" i="3"/>
  <c r="AA111" i="3"/>
  <c r="AA113" i="3"/>
  <c r="AN151" i="20"/>
  <c r="AN150" i="20"/>
  <c r="AO49" i="20"/>
  <c r="AO50" i="20"/>
  <c r="AO54" i="20"/>
  <c r="AO56" i="20"/>
  <c r="AO53" i="20"/>
  <c r="AO52" i="20"/>
  <c r="AO58" i="20"/>
  <c r="AO60" i="20"/>
  <c r="AO51" i="20"/>
  <c r="AO57" i="20"/>
  <c r="AO55" i="20"/>
  <c r="AO59" i="20"/>
  <c r="AU151" i="20"/>
  <c r="AU150" i="20"/>
  <c r="AP150" i="20"/>
  <c r="AP151" i="20"/>
  <c r="AA109" i="3"/>
  <c r="AS88" i="20" l="1"/>
  <c r="AM9" i="20"/>
  <c r="AM8" i="20"/>
  <c r="AM6" i="20"/>
  <c r="AM5" i="20"/>
  <c r="AM7" i="20"/>
  <c r="AM10" i="20"/>
  <c r="AM4" i="20"/>
  <c r="AO10" i="20"/>
  <c r="AO4" i="20"/>
  <c r="AO141" i="20"/>
  <c r="AS89" i="20"/>
  <c r="AS92" i="20"/>
  <c r="AS90" i="20"/>
  <c r="AA8" i="20"/>
  <c r="N90" i="23" s="1"/>
  <c r="AM133" i="20"/>
  <c r="AM131" i="20"/>
  <c r="AS54" i="20"/>
  <c r="AS51" i="20"/>
  <c r="AS151" i="20"/>
  <c r="AM80" i="20"/>
  <c r="AS57" i="20"/>
  <c r="AU5" i="20"/>
  <c r="AT51" i="20"/>
  <c r="AT60" i="20"/>
  <c r="AS69" i="20"/>
  <c r="AT56" i="20"/>
  <c r="AT50" i="20"/>
  <c r="AT70" i="20"/>
  <c r="AN135" i="20"/>
  <c r="AO91" i="20"/>
  <c r="AV143" i="20"/>
  <c r="AS53" i="20"/>
  <c r="AS59" i="20"/>
  <c r="AO112" i="20"/>
  <c r="AQ88" i="20"/>
  <c r="AS60" i="20"/>
  <c r="AT66" i="20"/>
  <c r="AO120" i="20"/>
  <c r="AM122" i="20"/>
  <c r="AQ103" i="20"/>
  <c r="AR49" i="20"/>
  <c r="AO123" i="20"/>
  <c r="AO125" i="20"/>
  <c r="AU80" i="20"/>
  <c r="AT68" i="20"/>
  <c r="AS49" i="20"/>
  <c r="AQ98" i="20"/>
  <c r="AU143" i="20"/>
  <c r="AS56" i="20"/>
  <c r="AU77" i="20"/>
  <c r="AV151" i="20"/>
  <c r="AO142" i="20"/>
  <c r="AM112" i="20"/>
  <c r="AO144" i="20"/>
  <c r="AU51" i="20"/>
  <c r="AU81" i="20"/>
  <c r="AU110" i="20"/>
  <c r="AU54" i="20"/>
  <c r="AV92" i="20"/>
  <c r="AM82" i="20"/>
  <c r="AU6" i="20"/>
  <c r="AW91" i="20"/>
  <c r="AR91" i="20"/>
  <c r="AM79" i="20"/>
  <c r="AU7" i="20"/>
  <c r="AU10" i="20"/>
  <c r="AR88" i="20"/>
  <c r="AR90" i="20"/>
  <c r="AU4" i="20"/>
  <c r="AM77" i="20"/>
  <c r="AR89" i="20"/>
  <c r="AM81" i="20"/>
  <c r="AU8" i="20"/>
  <c r="AO67" i="20"/>
  <c r="AR122" i="20"/>
  <c r="AN6" i="20"/>
  <c r="AQ33" i="20"/>
  <c r="AW89" i="20"/>
  <c r="AW90" i="20"/>
  <c r="AR24" i="20"/>
  <c r="AS68" i="20"/>
  <c r="AM125" i="20"/>
  <c r="AM123" i="20"/>
  <c r="AS67" i="20"/>
  <c r="AS66" i="20"/>
  <c r="AV52" i="20"/>
  <c r="AW92" i="20"/>
  <c r="AN18" i="20"/>
  <c r="AN21" i="20"/>
  <c r="AV10" i="20"/>
  <c r="AN17" i="20"/>
  <c r="AV7" i="20"/>
  <c r="AT144" i="20"/>
  <c r="AN22" i="20"/>
  <c r="AP101" i="20"/>
  <c r="AV39" i="20"/>
  <c r="AM110" i="20"/>
  <c r="AT52" i="20"/>
  <c r="AT54" i="20"/>
  <c r="AS50" i="20"/>
  <c r="AM91" i="20"/>
  <c r="AT57" i="20"/>
  <c r="AQ90" i="20"/>
  <c r="AV55" i="20"/>
  <c r="AO109" i="20"/>
  <c r="AT58" i="20"/>
  <c r="AO111" i="20"/>
  <c r="AO89" i="20"/>
  <c r="AU113" i="20"/>
  <c r="AT55" i="20"/>
  <c r="AU112" i="20"/>
  <c r="AT49" i="20"/>
  <c r="AT53" i="20"/>
  <c r="AU124" i="20"/>
  <c r="AU109" i="20"/>
  <c r="AU120" i="20"/>
  <c r="AV69" i="20"/>
  <c r="AO119" i="20"/>
  <c r="AW71" i="20"/>
  <c r="AO122" i="20"/>
  <c r="AT120" i="20"/>
  <c r="AW67" i="20"/>
  <c r="AT123" i="20"/>
  <c r="AO121" i="20"/>
  <c r="AW22" i="20"/>
  <c r="AS99" i="20"/>
  <c r="AS100" i="20"/>
  <c r="AR23" i="20"/>
  <c r="AW119" i="20"/>
  <c r="AU133" i="20"/>
  <c r="AR18" i="20"/>
  <c r="AP39" i="20"/>
  <c r="AR25" i="20"/>
  <c r="AW80" i="20"/>
  <c r="AM16" i="20"/>
  <c r="AW120" i="20"/>
  <c r="AQ18" i="20"/>
  <c r="AW122" i="20"/>
  <c r="AW124" i="20"/>
  <c r="AN103" i="20"/>
  <c r="AM120" i="20"/>
  <c r="AU134" i="20"/>
  <c r="AV57" i="20"/>
  <c r="AS58" i="20"/>
  <c r="AQ101" i="20"/>
  <c r="AT134" i="20"/>
  <c r="AS55" i="20"/>
  <c r="AO24" i="20"/>
  <c r="AQ99" i="20"/>
  <c r="AT135" i="20"/>
  <c r="AV125" i="20"/>
  <c r="AT69" i="20"/>
  <c r="AQ89" i="20"/>
  <c r="AQ102" i="20"/>
  <c r="AT71" i="20"/>
  <c r="AR9" i="20"/>
  <c r="AQ91" i="20"/>
  <c r="AO17" i="20"/>
  <c r="AO16" i="20"/>
  <c r="AO110" i="20"/>
  <c r="AO90" i="20"/>
  <c r="AO135" i="20"/>
  <c r="AO7" i="20"/>
  <c r="AR55" i="20"/>
  <c r="AN77" i="20"/>
  <c r="AR38" i="20"/>
  <c r="AQ66" i="20"/>
  <c r="AO100" i="20"/>
  <c r="AP102" i="20"/>
  <c r="AP103" i="20"/>
  <c r="AQ112" i="20"/>
  <c r="AS10" i="20"/>
  <c r="AQ111" i="20"/>
  <c r="AS109" i="20"/>
  <c r="AS5" i="20"/>
  <c r="AS111" i="20"/>
  <c r="AS9" i="20"/>
  <c r="AV38" i="20"/>
  <c r="AU78" i="20"/>
  <c r="AW101" i="20"/>
  <c r="AM113" i="20"/>
  <c r="AP100" i="20"/>
  <c r="AV5" i="20"/>
  <c r="AU122" i="20"/>
  <c r="AS8" i="20"/>
  <c r="AN16" i="20"/>
  <c r="AN25" i="20"/>
  <c r="AO102" i="20"/>
  <c r="AW102" i="20"/>
  <c r="AO79" i="20"/>
  <c r="AN89" i="20"/>
  <c r="AW99" i="20"/>
  <c r="AM111" i="20"/>
  <c r="AV4" i="20"/>
  <c r="AU125" i="20"/>
  <c r="AS6" i="20"/>
  <c r="AN19" i="20"/>
  <c r="AQ41" i="20"/>
  <c r="AV132" i="20"/>
  <c r="AO82" i="20"/>
  <c r="AN91" i="20"/>
  <c r="AQ110" i="20"/>
  <c r="AV8" i="20"/>
  <c r="AU121" i="20"/>
  <c r="AQ133" i="20"/>
  <c r="AS7" i="20"/>
  <c r="AT141" i="20"/>
  <c r="AN24" i="20"/>
  <c r="AT90" i="20"/>
  <c r="AU79" i="20"/>
  <c r="AP99" i="20"/>
  <c r="AQ113" i="20"/>
  <c r="AV9" i="20"/>
  <c r="AU123" i="20"/>
  <c r="AT143" i="20"/>
  <c r="AN23" i="20"/>
  <c r="AS123" i="20"/>
  <c r="AO9" i="20"/>
  <c r="AT91" i="20"/>
  <c r="AQ52" i="20"/>
  <c r="AS112" i="20"/>
  <c r="AO98" i="20"/>
  <c r="AM18" i="20"/>
  <c r="AN102" i="20"/>
  <c r="AQ20" i="20"/>
  <c r="AT88" i="20"/>
  <c r="AT101" i="20"/>
  <c r="AM119" i="20"/>
  <c r="AU132" i="20"/>
  <c r="AM17" i="20"/>
  <c r="AW79" i="20"/>
  <c r="AO78" i="20"/>
  <c r="AN92" i="20"/>
  <c r="AR17" i="20"/>
  <c r="AP36" i="20"/>
  <c r="AN134" i="20"/>
  <c r="AN100" i="20"/>
  <c r="AU135" i="20"/>
  <c r="AM23" i="20"/>
  <c r="AT89" i="20"/>
  <c r="AR21" i="20"/>
  <c r="AW100" i="20"/>
  <c r="AP37" i="20"/>
  <c r="AT100" i="20"/>
  <c r="AN132" i="20"/>
  <c r="AP34" i="20"/>
  <c r="AW103" i="20"/>
  <c r="AU42" i="20"/>
  <c r="AQ23" i="20"/>
  <c r="AP66" i="20"/>
  <c r="AW82" i="20"/>
  <c r="AO80" i="20"/>
  <c r="AN88" i="20"/>
  <c r="AW121" i="20"/>
  <c r="AS71" i="20"/>
  <c r="AO103" i="20"/>
  <c r="AM134" i="20"/>
  <c r="AM19" i="20"/>
  <c r="AW77" i="20"/>
  <c r="AO77" i="20"/>
  <c r="AR16" i="20"/>
  <c r="AP32" i="20"/>
  <c r="AT103" i="20"/>
  <c r="AW123" i="20"/>
  <c r="AN133" i="20"/>
  <c r="AM121" i="20"/>
  <c r="AO99" i="20"/>
  <c r="AM135" i="20"/>
  <c r="AP35" i="20"/>
  <c r="AN101" i="20"/>
  <c r="AT98" i="20"/>
  <c r="AM21" i="20"/>
  <c r="AP38" i="20"/>
  <c r="AP43" i="20"/>
  <c r="AQ22" i="20"/>
  <c r="AP41" i="20"/>
  <c r="AW78" i="20"/>
  <c r="AR19" i="20"/>
  <c r="AM25" i="20"/>
  <c r="AR20" i="20"/>
  <c r="AP31" i="20"/>
  <c r="AN98" i="20"/>
  <c r="AQ37" i="20"/>
  <c r="AO6" i="20"/>
  <c r="AR31" i="20"/>
  <c r="AO134" i="20"/>
  <c r="AR51" i="20"/>
  <c r="AQ70" i="20"/>
  <c r="AU49" i="20"/>
  <c r="AR43" i="20"/>
  <c r="AQ32" i="20"/>
  <c r="AU68" i="20"/>
  <c r="AU59" i="20"/>
  <c r="AN109" i="20"/>
  <c r="AQ34" i="20"/>
  <c r="AQ43" i="20"/>
  <c r="AN78" i="20"/>
  <c r="AR34" i="20"/>
  <c r="AW43" i="20"/>
  <c r="AQ19" i="20"/>
  <c r="AU52" i="20"/>
  <c r="AN110" i="20"/>
  <c r="AW133" i="20"/>
  <c r="AR32" i="20"/>
  <c r="AR57" i="20"/>
  <c r="AM132" i="20"/>
  <c r="AU70" i="20"/>
  <c r="AW40" i="20"/>
  <c r="AU50" i="20"/>
  <c r="AN112" i="20"/>
  <c r="AR150" i="20"/>
  <c r="AQ40" i="20"/>
  <c r="AN81" i="20"/>
  <c r="AR132" i="20"/>
  <c r="AO150" i="20"/>
  <c r="AR68" i="20"/>
  <c r="AM69" i="20"/>
  <c r="AM24" i="20"/>
  <c r="AN82" i="20"/>
  <c r="AS124" i="20"/>
  <c r="AP40" i="20"/>
  <c r="AP42" i="20"/>
  <c r="AT102" i="20"/>
  <c r="AR58" i="20"/>
  <c r="AQ68" i="20"/>
  <c r="AQ17" i="20"/>
  <c r="AP144" i="20"/>
  <c r="AV135" i="20"/>
  <c r="AQ35" i="20"/>
  <c r="AQ42" i="20"/>
  <c r="AN79" i="20"/>
  <c r="AV24" i="20"/>
  <c r="AR39" i="20"/>
  <c r="AS121" i="20"/>
  <c r="AW20" i="20"/>
  <c r="AU71" i="20"/>
  <c r="AR120" i="20"/>
  <c r="AW32" i="20"/>
  <c r="AW135" i="20"/>
  <c r="AR60" i="20"/>
  <c r="AV89" i="20"/>
  <c r="AV113" i="20"/>
  <c r="AQ134" i="20"/>
  <c r="AU60" i="20"/>
  <c r="AU55" i="20"/>
  <c r="AN113" i="20"/>
  <c r="AS17" i="20"/>
  <c r="AR121" i="20"/>
  <c r="AQ38" i="20"/>
  <c r="AU92" i="20"/>
  <c r="AQ77" i="20"/>
  <c r="AO5" i="20"/>
  <c r="AV18" i="20"/>
  <c r="AR36" i="20"/>
  <c r="AR35" i="20"/>
  <c r="AS120" i="20"/>
  <c r="AS16" i="20"/>
  <c r="AO133" i="20"/>
  <c r="AU69" i="20"/>
  <c r="AW38" i="20"/>
  <c r="AW34" i="20"/>
  <c r="AR59" i="20"/>
  <c r="AR52" i="20"/>
  <c r="AU34" i="20"/>
  <c r="AM100" i="20"/>
  <c r="AQ71" i="20"/>
  <c r="AQ131" i="20"/>
  <c r="AU58" i="20"/>
  <c r="AU57" i="20"/>
  <c r="AS82" i="20"/>
  <c r="AT112" i="20"/>
  <c r="AW31" i="20"/>
  <c r="AS81" i="20"/>
  <c r="AQ31" i="20"/>
  <c r="AU88" i="20"/>
  <c r="AQ79" i="20"/>
  <c r="AR37" i="20"/>
  <c r="AR41" i="20"/>
  <c r="AS125" i="20"/>
  <c r="AS23" i="20"/>
  <c r="AO132" i="20"/>
  <c r="AU66" i="20"/>
  <c r="AR98" i="20"/>
  <c r="AW35" i="20"/>
  <c r="AW39" i="20"/>
  <c r="AR56" i="20"/>
  <c r="AR53" i="20"/>
  <c r="AU31" i="20"/>
  <c r="AM102" i="20"/>
  <c r="AQ67" i="20"/>
  <c r="AQ135" i="20"/>
  <c r="AV131" i="20"/>
  <c r="AU56" i="20"/>
  <c r="AS80" i="20"/>
  <c r="AO68" i="20"/>
  <c r="AW19" i="20"/>
  <c r="AR119" i="20"/>
  <c r="AS119" i="20"/>
  <c r="AU32" i="20"/>
  <c r="AR142" i="20"/>
  <c r="AQ36" i="20"/>
  <c r="AU90" i="20"/>
  <c r="AP69" i="20"/>
  <c r="AO71" i="20"/>
  <c r="AR33" i="20"/>
  <c r="AR101" i="20"/>
  <c r="AW36" i="20"/>
  <c r="AW37" i="20"/>
  <c r="AR50" i="20"/>
  <c r="AU102" i="20"/>
  <c r="AU39" i="20"/>
  <c r="AM99" i="20"/>
  <c r="AP141" i="20"/>
  <c r="AV133" i="20"/>
  <c r="AS77" i="20"/>
  <c r="AV80" i="20"/>
  <c r="AV20" i="20"/>
  <c r="AM90" i="20"/>
  <c r="AV90" i="20"/>
  <c r="AW150" i="20"/>
  <c r="AU89" i="20"/>
  <c r="AV22" i="20"/>
  <c r="AW134" i="20"/>
  <c r="AP68" i="20"/>
  <c r="AO66" i="20"/>
  <c r="AR99" i="20"/>
  <c r="AW33" i="20"/>
  <c r="AM92" i="20"/>
  <c r="AU99" i="20"/>
  <c r="AU35" i="20"/>
  <c r="AV91" i="20"/>
  <c r="AP142" i="20"/>
  <c r="AN4" i="20"/>
  <c r="AV77" i="20"/>
  <c r="AV33" i="20"/>
  <c r="AV34" i="20"/>
  <c r="AO25" i="20"/>
  <c r="AQ81" i="20"/>
  <c r="AO70" i="20"/>
  <c r="AV23" i="20"/>
  <c r="AQ125" i="20"/>
  <c r="AR131" i="20"/>
  <c r="AS19" i="20"/>
  <c r="AV119" i="20"/>
  <c r="AW17" i="20"/>
  <c r="AT78" i="20"/>
  <c r="AR100" i="20"/>
  <c r="AO92" i="20"/>
  <c r="AT21" i="20"/>
  <c r="AV67" i="20"/>
  <c r="AU100" i="20"/>
  <c r="AU43" i="20"/>
  <c r="AN42" i="20"/>
  <c r="AS42" i="20"/>
  <c r="AV109" i="20"/>
  <c r="AS98" i="20"/>
  <c r="AU144" i="20"/>
  <c r="AT119" i="20"/>
  <c r="AQ58" i="20"/>
  <c r="AN68" i="20"/>
  <c r="AM71" i="20"/>
  <c r="AN9" i="20"/>
  <c r="AV82" i="20"/>
  <c r="AV56" i="20"/>
  <c r="AR135" i="20"/>
  <c r="AV70" i="20"/>
  <c r="AV43" i="20"/>
  <c r="AV120" i="20"/>
  <c r="AT77" i="20"/>
  <c r="AT125" i="20"/>
  <c r="AN70" i="20"/>
  <c r="AV36" i="20"/>
  <c r="AQ59" i="20"/>
  <c r="AV42" i="20"/>
  <c r="AS32" i="20"/>
  <c r="AQ49" i="20"/>
  <c r="AR71" i="20"/>
  <c r="AO21" i="20"/>
  <c r="AT25" i="20"/>
  <c r="AS38" i="20"/>
  <c r="AM67" i="20"/>
  <c r="AV35" i="20"/>
  <c r="AP71" i="20"/>
  <c r="AO22" i="20"/>
  <c r="AQ82" i="20"/>
  <c r="AV17" i="20"/>
  <c r="AM142" i="20"/>
  <c r="AQ121" i="20"/>
  <c r="AS24" i="20"/>
  <c r="AV123" i="20"/>
  <c r="AW18" i="20"/>
  <c r="AT81" i="20"/>
  <c r="AR123" i="20"/>
  <c r="AQ151" i="20"/>
  <c r="AT19" i="20"/>
  <c r="AU103" i="20"/>
  <c r="AU40" i="20"/>
  <c r="AU37" i="20"/>
  <c r="AR141" i="20"/>
  <c r="AS43" i="20"/>
  <c r="AV110" i="20"/>
  <c r="AP5" i="20"/>
  <c r="AU141" i="20"/>
  <c r="AT122" i="20"/>
  <c r="AQ56" i="20"/>
  <c r="AN66" i="20"/>
  <c r="AM68" i="20"/>
  <c r="AV78" i="20"/>
  <c r="AV59" i="20"/>
  <c r="AR134" i="20"/>
  <c r="AV40" i="20"/>
  <c r="AP4" i="20"/>
  <c r="AV37" i="20"/>
  <c r="AP70" i="20"/>
  <c r="AO18" i="20"/>
  <c r="AQ78" i="20"/>
  <c r="AV21" i="20"/>
  <c r="AM143" i="20"/>
  <c r="AS131" i="20"/>
  <c r="AQ123" i="20"/>
  <c r="AW70" i="20"/>
  <c r="AS20" i="20"/>
  <c r="AV121" i="20"/>
  <c r="AW23" i="20"/>
  <c r="AR102" i="20"/>
  <c r="AR124" i="20"/>
  <c r="AM89" i="20"/>
  <c r="AV68" i="20"/>
  <c r="AU101" i="20"/>
  <c r="AU33" i="20"/>
  <c r="AU36" i="20"/>
  <c r="AR144" i="20"/>
  <c r="AV112" i="20"/>
  <c r="AS101" i="20"/>
  <c r="AR8" i="20"/>
  <c r="AQ54" i="20"/>
  <c r="AN69" i="20"/>
  <c r="AT151" i="20"/>
  <c r="AM66" i="20"/>
  <c r="AV79" i="20"/>
  <c r="AV50" i="20"/>
  <c r="AV41" i="20"/>
  <c r="AV71" i="20"/>
  <c r="AN71" i="20"/>
  <c r="AR70" i="20"/>
  <c r="AT79" i="20"/>
  <c r="AS102" i="20"/>
  <c r="AT121" i="20"/>
  <c r="AQ122" i="20"/>
  <c r="AV32" i="20"/>
  <c r="AO23" i="20"/>
  <c r="AV25" i="20"/>
  <c r="AM144" i="20"/>
  <c r="AS133" i="20"/>
  <c r="AW66" i="20"/>
  <c r="AS22" i="20"/>
  <c r="AV122" i="20"/>
  <c r="AW25" i="20"/>
  <c r="AU38" i="20"/>
  <c r="AR4" i="20"/>
  <c r="AQ57" i="20"/>
  <c r="AV58" i="20"/>
  <c r="AP50" i="20"/>
  <c r="AP81" i="20"/>
  <c r="AT33" i="20"/>
  <c r="AM22" i="20"/>
  <c r="AW131" i="20"/>
  <c r="AT22" i="20"/>
  <c r="AN39" i="20"/>
  <c r="AQ24" i="20"/>
  <c r="AN120" i="20"/>
  <c r="AV16" i="20"/>
  <c r="AS21" i="20"/>
  <c r="AW21" i="20"/>
  <c r="AW42" i="20"/>
  <c r="AN143" i="20"/>
  <c r="AQ16" i="20"/>
  <c r="AS79" i="20"/>
  <c r="AN141" i="20"/>
  <c r="AN37" i="20"/>
  <c r="AN31" i="20"/>
  <c r="AT5" i="20"/>
  <c r="AN40" i="20"/>
  <c r="AT9" i="20"/>
  <c r="AN43" i="20"/>
  <c r="AQ53" i="20"/>
  <c r="AQ50" i="20"/>
  <c r="AR66" i="20"/>
  <c r="AT10" i="20"/>
  <c r="AR79" i="20"/>
  <c r="AV49" i="20"/>
  <c r="AV54" i="20"/>
  <c r="AS135" i="20"/>
  <c r="AT131" i="20"/>
  <c r="AO19" i="20"/>
  <c r="AS134" i="20"/>
  <c r="AT133" i="20"/>
  <c r="AN33" i="20"/>
  <c r="AQ60" i="20"/>
  <c r="AR69" i="20"/>
  <c r="AT4" i="20"/>
  <c r="AR80" i="20"/>
  <c r="AV53" i="20"/>
  <c r="AM151" i="20"/>
  <c r="AN41" i="20"/>
  <c r="AN35" i="20"/>
  <c r="AQ51" i="20"/>
  <c r="AT8" i="20"/>
  <c r="AR82" i="20"/>
  <c r="AV51" i="20"/>
  <c r="AN144" i="20"/>
  <c r="AN38" i="20"/>
  <c r="AN36" i="20"/>
  <c r="AT6" i="20"/>
  <c r="AR78" i="20"/>
  <c r="AN34" i="20"/>
  <c r="AR77" i="20"/>
  <c r="AT17" i="20"/>
  <c r="AT18" i="20"/>
  <c r="AS40" i="20"/>
  <c r="AS41" i="20"/>
  <c r="AP10" i="20"/>
  <c r="AR10" i="20"/>
  <c r="AQ120" i="20"/>
  <c r="AS33" i="20"/>
  <c r="AR6" i="20"/>
  <c r="AQ124" i="20"/>
  <c r="AW68" i="20"/>
  <c r="AT80" i="20"/>
  <c r="AT20" i="20"/>
  <c r="AS37" i="20"/>
  <c r="AS36" i="20"/>
  <c r="AP6" i="20"/>
  <c r="AR7" i="20"/>
  <c r="AV142" i="20"/>
  <c r="AQ7" i="20"/>
  <c r="AT23" i="20"/>
  <c r="AS34" i="20"/>
  <c r="AP9" i="20"/>
  <c r="AV141" i="20"/>
  <c r="AT24" i="20"/>
  <c r="AS39" i="20"/>
  <c r="AS31" i="20"/>
  <c r="AP7" i="20"/>
  <c r="AR40" i="20"/>
  <c r="AS143" i="20"/>
  <c r="AM101" i="20"/>
  <c r="AS113" i="20"/>
  <c r="AP119" i="20"/>
  <c r="AP21" i="20"/>
  <c r="AO42" i="20"/>
  <c r="AP25" i="20"/>
  <c r="AM98" i="20"/>
  <c r="AP54" i="20"/>
  <c r="AP134" i="20"/>
  <c r="AP135" i="20"/>
  <c r="AP59" i="20"/>
  <c r="AP51" i="20"/>
  <c r="AS18" i="20"/>
  <c r="AW142" i="20"/>
  <c r="AP80" i="20"/>
  <c r="AQ21" i="20"/>
  <c r="AO40" i="20"/>
  <c r="AN7" i="20"/>
  <c r="AP60" i="20"/>
  <c r="AP57" i="20"/>
  <c r="AP88" i="20"/>
  <c r="AP20" i="20"/>
  <c r="AP133" i="20"/>
  <c r="AM53" i="20"/>
  <c r="AW56" i="20"/>
  <c r="AW49" i="20"/>
  <c r="AW55" i="20"/>
  <c r="AW51" i="20"/>
  <c r="AW53" i="20"/>
  <c r="AW58" i="20"/>
  <c r="AW50" i="20"/>
  <c r="AW57" i="20"/>
  <c r="AW54" i="20"/>
  <c r="AW59" i="20"/>
  <c r="AW60" i="20"/>
  <c r="AW52" i="20"/>
  <c r="AO38" i="20"/>
  <c r="AR110" i="20"/>
  <c r="AW141" i="20"/>
  <c r="AM39" i="20"/>
  <c r="AP52" i="20"/>
  <c r="AP91" i="20"/>
  <c r="AP22" i="20"/>
  <c r="AP131" i="20"/>
  <c r="AM57" i="20"/>
  <c r="AW143" i="20"/>
  <c r="AU17" i="20"/>
  <c r="AM43" i="20"/>
  <c r="AN5" i="20"/>
  <c r="AP55" i="20"/>
  <c r="AP90" i="20"/>
  <c r="AP18" i="20"/>
  <c r="AP19" i="20"/>
  <c r="AP77" i="20"/>
  <c r="AT42" i="20"/>
  <c r="AU21" i="20"/>
  <c r="AS142" i="20"/>
  <c r="AP79" i="20"/>
  <c r="AM36" i="20"/>
  <c r="AN8" i="20"/>
  <c r="AP56" i="20"/>
  <c r="AP89" i="20"/>
  <c r="AP16" i="20"/>
  <c r="AP24" i="20"/>
  <c r="AP17" i="20"/>
  <c r="AW112" i="20"/>
  <c r="AU18" i="20"/>
  <c r="AS141" i="20"/>
  <c r="AP78" i="20"/>
  <c r="AT41" i="20"/>
  <c r="AP49" i="20"/>
  <c r="AT34" i="20"/>
  <c r="AO34" i="20"/>
  <c r="AP58" i="20"/>
  <c r="AW10" i="20"/>
  <c r="AM50" i="20"/>
  <c r="AM56" i="20"/>
  <c r="AW4" i="20"/>
  <c r="AR112" i="20"/>
  <c r="AU20" i="20"/>
  <c r="AT110" i="20"/>
  <c r="AM31" i="20"/>
  <c r="AM42" i="20"/>
  <c r="AT39" i="20"/>
  <c r="AT38" i="20"/>
  <c r="AO39" i="20"/>
  <c r="AO31" i="20"/>
  <c r="AV99" i="20"/>
  <c r="AQ4" i="20"/>
  <c r="AM60" i="20"/>
  <c r="AR113" i="20"/>
  <c r="AU24" i="20"/>
  <c r="AT111" i="20"/>
  <c r="AM40" i="20"/>
  <c r="AM38" i="20"/>
  <c r="AT43" i="20"/>
  <c r="AO36" i="20"/>
  <c r="AO33" i="20"/>
  <c r="AV103" i="20"/>
  <c r="AQ5" i="20"/>
  <c r="AM54" i="20"/>
  <c r="AW5" i="20"/>
  <c r="AN124" i="20"/>
  <c r="AW9" i="20"/>
  <c r="AN125" i="20"/>
  <c r="AR109" i="20"/>
  <c r="AU25" i="20"/>
  <c r="AT109" i="20"/>
  <c r="AM34" i="20"/>
  <c r="AM37" i="20"/>
  <c r="AT36" i="20"/>
  <c r="AO43" i="20"/>
  <c r="AO32" i="20"/>
  <c r="AV102" i="20"/>
  <c r="AQ8" i="20"/>
  <c r="AW113" i="20"/>
  <c r="AN119" i="20"/>
  <c r="AU23" i="20"/>
  <c r="AM35" i="20"/>
  <c r="AM32" i="20"/>
  <c r="AT31" i="20"/>
  <c r="AO37" i="20"/>
  <c r="AV100" i="20"/>
  <c r="AQ9" i="20"/>
  <c r="AW110" i="20"/>
  <c r="AM52" i="20"/>
  <c r="AM58" i="20"/>
  <c r="AW8" i="20"/>
  <c r="AN122" i="20"/>
  <c r="AW6" i="20"/>
  <c r="AN121" i="20"/>
  <c r="AU16" i="20"/>
  <c r="AM33" i="20"/>
  <c r="AT37" i="20"/>
  <c r="AT40" i="20"/>
  <c r="AO41" i="20"/>
  <c r="AV101" i="20"/>
  <c r="AQ10" i="20"/>
  <c r="AW109" i="20"/>
  <c r="AM51" i="20"/>
  <c r="AU19" i="20"/>
  <c r="AT35" i="20"/>
  <c r="AM59" i="20"/>
  <c r="AM49" i="20"/>
  <c r="AP123" i="20"/>
  <c r="AP121" i="20"/>
  <c r="AP120" i="20"/>
  <c r="AP125" i="20"/>
  <c r="AP124" i="20"/>
  <c r="AW24" i="20"/>
  <c r="AQ144" i="20"/>
  <c r="AQ141" i="20"/>
  <c r="AQ143" i="20"/>
  <c r="AP112" i="20"/>
  <c r="AP113" i="20"/>
  <c r="AP109" i="20"/>
  <c r="AN55" i="20"/>
  <c r="AN54" i="20"/>
  <c r="AN52" i="20"/>
  <c r="AN60" i="20"/>
  <c r="AN51" i="20"/>
  <c r="AN58" i="20"/>
  <c r="AN57" i="20"/>
  <c r="AN53" i="20"/>
  <c r="AN50" i="20"/>
  <c r="AN59" i="20"/>
  <c r="AN56" i="20"/>
  <c r="AN49" i="20"/>
  <c r="AP110" i="20"/>
</calcChain>
</file>

<file path=xl/sharedStrings.xml><?xml version="1.0" encoding="utf-8"?>
<sst xmlns="http://schemas.openxmlformats.org/spreadsheetml/2006/main" count="4798" uniqueCount="1407">
  <si>
    <t>สูตรคำนวนข้อมูลหมวดค่าใช้จ่าย</t>
  </si>
  <si>
    <t>ลำดับ</t>
  </si>
  <si>
    <t>หมวดค่าใช้จ่าย</t>
  </si>
  <si>
    <t>ค่าใช้จ่าย(บาท)/RW</t>
  </si>
  <si>
    <t>%diff ค่าเฉลี่ย/ปชก.</t>
  </si>
  <si>
    <t>บุคลากรรวม</t>
  </si>
  <si>
    <t xml:space="preserve">  = ค่าใช้จ่ายในหมวดบุคลากรรวม หารด้วย Adj.RW รวม(Quick Method)</t>
  </si>
  <si>
    <t xml:space="preserve"> = (ค่าใช้จ่าย(บาท)/RWในหมวดบุคลากรรวมของร.พ. - ค่าเฉลี่ยค่าใช้จ่าย(บาท)/RWในหมวดบุคลากรรวมของกลุ่มร.พ.นั้น) คูณ 100 หารด้วยค่าเฉลี่ยค่าใช้จ่าย(บาท)/RWในหมวดบุคลากรรวมของกลุ่มร.พ.นั้น</t>
  </si>
  <si>
    <t>ค่าฝึกอบรม</t>
  </si>
  <si>
    <t xml:space="preserve">  = ค่าใช้จ่ายในหมวดค่าฝึกอบรม หารด้วย Adj.RW รวม(Quick Method)</t>
  </si>
  <si>
    <t xml:space="preserve"> = (ค่าใช้จ่าย(บาท)/RWในหมวดค่าฝึกอบรมของร.พ. - ค่าเฉลี่ยค่าใช้จ่าย(บาท)/RWในหมวดค่าฝึกอบรมของกลุ่มร.พ.นั้น) คูณ 100 หารด้วยค่าเฉลี่ยค่าใช้จ่าย(บาท)/RWในหมวดค่าฝึกอบรมของกลุ่มร.พ.นั้น</t>
  </si>
  <si>
    <t>ยาใช้ไป</t>
  </si>
  <si>
    <t xml:space="preserve">  = ค่าใช้จ่ายในหมวดยาใช้ไป หารด้วย Adj.RW รวม(Quick Method)</t>
  </si>
  <si>
    <t xml:space="preserve"> = (ค่าใช้จ่าย(บาท)/RWในหมวดยาใช้ไปของร.พ. - ค่าเฉลี่ยค่าใช้จ่าย(บาท)/RWในหมวดยาใช้ไปของกลุ่มร.พ.นั้น) คูณ 100 หารด้วยค่าเฉลี่ยค่าใช้จ่าย(บาท)/RWในหมวดยาใช้ไปของกลุ่มร.พ.นั้น</t>
  </si>
  <si>
    <t>เวชภัณฑ์ที่ไม่ใช่ยา</t>
  </si>
  <si>
    <t xml:space="preserve">  = ค่าใช้จ่ายในหมวดเวชภัณฑ์ที่ไม่ใช่ยา หารด้วย Adj.RW รวม(Quick Method)</t>
  </si>
  <si>
    <t xml:space="preserve"> = (ค่าใช้จ่าย(บาท)/RWในหมวดเวชภัณฑ์ที่ไม่ใช่ยาของร.พ. - ค่าเฉลี่ยค่าใช้จ่าย(บาท)/RWในหมวดเวชภัณฑ์ที่ไม่ใช่ยาของกลุ่มร.พ.นั้น) คูณ 100 หารด้วยค่าเฉลี่ยค่าใช้จ่าย(บาท)/RWในหมวดเวชภัณฑ์ที่ไม่ใช่ยาของกลุ่มร.พ.นั้น</t>
  </si>
  <si>
    <t>วัสดุการแพทย์</t>
  </si>
  <si>
    <t xml:space="preserve">  = ค่าใช้จ่ายในหมวดวัสดุการแพทย์ หารด้วย Adj.RW รวม(Quick Method)</t>
  </si>
  <si>
    <t xml:space="preserve"> = (ค่าใช้จ่าย(บาท)/RWในหมวดวัสดุการแพทย์ของร.พ. - ค่าเฉลี่ยค่าใช้จ่าย(บาท)/RWในหมวดวัสดุการแพทย์ของกลุ่มร.พ.นั้น) คูณ 100 หารด้วยค่าเฉลี่ยค่าใช้จ่าย(บาท)/RWในหมวดวัสดุการแพทย์ของกลุ่มร.พ.นั้น</t>
  </si>
  <si>
    <t xml:space="preserve">วัสดุวิทยาศาสตร์ </t>
  </si>
  <si>
    <t xml:space="preserve">  = ค่าใช้จ่ายในหมวดวัสดุวิทยาศาสตร์  หารด้วย Adj.RW รวม(Quick Method)</t>
  </si>
  <si>
    <t xml:space="preserve"> = (ค่าใช้จ่าย(บาท)/RWในหมวดวัสดุวิทยาศาสตร์ของร.พ. - ค่าเฉลี่ยค่าใช้จ่าย(บาท)/RWในหมวดวัสดุวิทยาศาสตร์ของกลุ่มร.พ.นั้น) คูณ 100 หารด้วยค่าเฉลี่ยค่าใช้จ่าย(บาท)/RWในหมวดวัสดุวิทยาศาสตร์ของกลุ่มร.พ.นั้น</t>
  </si>
  <si>
    <t>วัสดุอื่น</t>
  </si>
  <si>
    <t xml:space="preserve">  = ค่าใช้จ่ายในหมวดวัสดุอื่น หารด้วย Adj.RW รวม(Quick Method)</t>
  </si>
  <si>
    <t xml:space="preserve"> = (ค่าใช้จ่าย(บาท)/RWในหมวดวัสดุอื่นของร.พ. - ค่าเฉลี่ยค่าใช้จ่าย(บาท)/RWในหมวดวัสดุอื่นของกลุ่มร.พ.นั้น) คูณ 100 หารด้วยค่าเฉลี่ยค่าใช้จ่าย(บาท)/RWในหมวดวัสดุอื่นของกลุ่มร.พ.นั้น</t>
  </si>
  <si>
    <t>ซ่อมแซม/จ้างเหมา</t>
  </si>
  <si>
    <t xml:space="preserve">  = ค่าใช้จ่ายในหมวดซ่อมแซม/จ้างเหมา หารด้วย Adj.RW รวม(Quick Method)</t>
  </si>
  <si>
    <t xml:space="preserve"> = (ค่าใช้จ่าย(บาท)/RWในหมวดซ่อมแซม/จ้างเหมาของร.พ. - ค่าเฉลี่ยค่าใช้จ่าย(บาท)/RWในหมวดซ่อมแซม/จ้างเหมาของกลุ่มร.พ.นั้น) คูณ 100 หารด้วยค่าเฉลี่ยค่าใช้จ่าย(บาท)/RWในหมวดซ่อมแซม/จ้างเหมาของกลุ่มร.พ.นั้น</t>
  </si>
  <si>
    <t>จ้างตรวจLAB</t>
  </si>
  <si>
    <t xml:space="preserve">  = ค่าใช้จ่ายในหมวดจ้างตรวจLAB หารด้วย Adj.RW รวม(Quick Method)</t>
  </si>
  <si>
    <t xml:space="preserve"> = (ค่าใช้จ่าย(บาท)/RWในหมวดจ้างตรวจLABของร.พ. - ค่าเฉลี่ยค่าใช้จ่าย(บาท)/RWในหมวดจ้างตรวจLABของกลุ่มร.พ.นั้น) คูณ 100 หารด้วยค่าเฉลี่ยค่าใช้จ่าย(บาท)/RWในหมวดจ้างตรวจLABของกลุ่มร.พ.นั้น</t>
  </si>
  <si>
    <t>ค่าสาธารณูปโภค</t>
  </si>
  <si>
    <t xml:space="preserve">  = ค่าใช้จ่ายในหมวดค่าสาธารณูปโภค หารด้วย Adj.RW รวม(Quick Method)</t>
  </si>
  <si>
    <t xml:space="preserve"> = (ค่าใช้จ่าย(บาท)/RWในหมวดค่าสาธารณูปโภคของร.พ. - ค่าเฉลี่ยค่าใช้จ่าย(บาท)/RWในหมวดค่าสาธารณูปโภคของกลุ่มร.พ.นั้น) คูณ 100 หารด้วยค่าเฉลี่ยค่าใช้จ่าย(บาท)/RWในหมวดค่าสาธารณูปโภคของกลุ่มร.พ.นั้น</t>
  </si>
  <si>
    <t>ค่าใช้สอยอื่นๆ</t>
  </si>
  <si>
    <t xml:space="preserve">  = ค่าใช้จ่ายในหมวดค่าใช้สอยอื่นๆ หารด้วย Adj.RW รวม(Quick Method)</t>
  </si>
  <si>
    <t xml:space="preserve"> = (ค่าใช้จ่าย(บาท)/RWในหมวดค่าใช้สอยอื่นๆของร.พ. - ค่าเฉลี่ยค่าใช้จ่าย(บาท)/RWในหมวดค่าใช้สอยอื่นๆของกลุ่มร.พ.นั้น) คูณ 100 หารด้วยค่าเฉลี่ยค่าใช้จ่าย(บาท)/RWในหมวดค่าใช้สอยอื่นๆของกลุ่มร.พ.นั้น</t>
  </si>
  <si>
    <t>ค่าใช้จ่ายอื่นๆ</t>
  </si>
  <si>
    <t xml:space="preserve">  = ค่าใช้จ่ายในหมวดค่าใช้จ่ายอื่นๆ หารด้วย Adj.RW รวม(Quick Method)</t>
  </si>
  <si>
    <t xml:space="preserve"> = (ค่าใช้จ่าย(บาท)/RWในหมวดค่าใช้จ่ายอื่นๆของร.พ. - ค่าเฉลี่ยค่าใช้จ่าย(บาท)/RWในหมวดค่าใช้จ่ายอื่นๆของกลุ่มร.พ.นั้น) คูณ 100 หารด้วยค่าเฉลี่ยค่าใช้จ่าย(บาท)/RWในหมวดค่าใช้จ่ายอื่นๆของกลุ่มร.พ.นั้น</t>
  </si>
  <si>
    <r>
      <t>หมายเหตุ</t>
    </r>
    <r>
      <rPr>
        <sz val="12"/>
        <color indexed="8"/>
        <rFont val="Tahoma"/>
        <family val="2"/>
        <charset val="222"/>
      </rPr>
      <t xml:space="preserve"> : Factor Quick Method ในการคำนวนหาค่า Adj.RW รวม คือ รพ.ศูนย์/รพ.ทั่วไป = 14, รพช.ขนาดใหญ่ = 17, รพช.ขนาดกลาง/เล็ก = 21</t>
    </r>
  </si>
  <si>
    <t>จังหวัด</t>
  </si>
  <si>
    <t>โรงพยาบาล</t>
  </si>
  <si>
    <t>Factor</t>
  </si>
  <si>
    <t>อุดรธานี</t>
  </si>
  <si>
    <t>ห้วยเกิ้ง</t>
  </si>
  <si>
    <t>หนองคาย</t>
  </si>
  <si>
    <t>โพธิ์ตาก</t>
  </si>
  <si>
    <t>สกลนคร</t>
  </si>
  <si>
    <t>นิคมน้ำอูน</t>
  </si>
  <si>
    <t>นครพนม</t>
  </si>
  <si>
    <t>วังยาง</t>
  </si>
  <si>
    <t>เลย</t>
  </si>
  <si>
    <t>นาแห้ว</t>
  </si>
  <si>
    <t>บึงกาฬ</t>
  </si>
  <si>
    <t>บุ่งคล้า</t>
  </si>
  <si>
    <t>นาทม</t>
  </si>
  <si>
    <t>ประจักษ์ศิลปาคม</t>
  </si>
  <si>
    <t>กู่แก้ว</t>
  </si>
  <si>
    <t>สระใคร</t>
  </si>
  <si>
    <t>เต่างอย</t>
  </si>
  <si>
    <t>หนองหิน</t>
  </si>
  <si>
    <t>หนองแสง</t>
  </si>
  <si>
    <t>รัตนวาปี</t>
  </si>
  <si>
    <t>ภูเรือ</t>
  </si>
  <si>
    <t>เฝ้าไร่</t>
  </si>
  <si>
    <t>นายูง</t>
  </si>
  <si>
    <t>ศรีเชียงใหม่</t>
  </si>
  <si>
    <t>ปลาปาก</t>
  </si>
  <si>
    <t>พิบูลย์รักษ์</t>
  </si>
  <si>
    <t>นาด้วง</t>
  </si>
  <si>
    <t>สร้างคอม</t>
  </si>
  <si>
    <t>ท่าอุเทน</t>
  </si>
  <si>
    <t>บ้านแพง</t>
  </si>
  <si>
    <t>สังคม</t>
  </si>
  <si>
    <t>ไชยวาน</t>
  </si>
  <si>
    <t>ภูหลวง</t>
  </si>
  <si>
    <t>ส่องดาว</t>
  </si>
  <si>
    <t>กุดบาก</t>
  </si>
  <si>
    <t>โพนสวรรค์</t>
  </si>
  <si>
    <t>ทุ่งฝน</t>
  </si>
  <si>
    <t>เจริญศิลป์</t>
  </si>
  <si>
    <t>นาหว้า</t>
  </si>
  <si>
    <t>ศรีวิไล</t>
  </si>
  <si>
    <t>โพนนาแก้ว</t>
  </si>
  <si>
    <t>วาริชภูมิ</t>
  </si>
  <si>
    <t>เอราวัณ</t>
  </si>
  <si>
    <t>หนองบัวลำภู</t>
  </si>
  <si>
    <t>นาวังฯ</t>
  </si>
  <si>
    <t>เรณูนคร</t>
  </si>
  <si>
    <t>กุสุมาลย์</t>
  </si>
  <si>
    <t>ศรีธาตุ</t>
  </si>
  <si>
    <t>ท่าลี่</t>
  </si>
  <si>
    <t>คำตากล้า</t>
  </si>
  <si>
    <t>โคกศรีสุพรรณ</t>
  </si>
  <si>
    <t>ปากชม</t>
  </si>
  <si>
    <t>ภูกระดึง</t>
  </si>
  <si>
    <t>บึงโขงหลง</t>
  </si>
  <si>
    <t>โนนสัง</t>
  </si>
  <si>
    <t>โนนสะอาด</t>
  </si>
  <si>
    <t>ปากคาด</t>
  </si>
  <si>
    <t>ธาตุพนม</t>
  </si>
  <si>
    <t>พรเจริญ</t>
  </si>
  <si>
    <t>ผาขาว</t>
  </si>
  <si>
    <t>วังสามหมอ</t>
  </si>
  <si>
    <t>นาแก</t>
  </si>
  <si>
    <t>โซ่พิสัย</t>
  </si>
  <si>
    <t>หนองวัวซอ</t>
  </si>
  <si>
    <t>สุวรรณคูหา</t>
  </si>
  <si>
    <t>กุดจับ</t>
  </si>
  <si>
    <t>เชียงคาน</t>
  </si>
  <si>
    <t>น้ำโสม</t>
  </si>
  <si>
    <t>ศรีสงคราม</t>
  </si>
  <si>
    <t>บ้านม่วง</t>
  </si>
  <si>
    <t>นากลาง</t>
  </si>
  <si>
    <t>ด่านซ้าย</t>
  </si>
  <si>
    <t>พังโคน</t>
  </si>
  <si>
    <t>เซกา</t>
  </si>
  <si>
    <t>อากาศอำนวย</t>
  </si>
  <si>
    <t>โพนพิสัย</t>
  </si>
  <si>
    <t>ศรีบุญเรือง</t>
  </si>
  <si>
    <t>เพ็ญ</t>
  </si>
  <si>
    <t>วังสะพุง</t>
  </si>
  <si>
    <t>หนองหาน</t>
  </si>
  <si>
    <t>บ้านผือ</t>
  </si>
  <si>
    <t>บ้านดุง</t>
  </si>
  <si>
    <t>วานรนิวาส</t>
  </si>
  <si>
    <t>กุมภวาปี</t>
  </si>
  <si>
    <t>สว่างแดนดิน</t>
  </si>
  <si>
    <t>ท่าบ่อ</t>
  </si>
  <si>
    <t>ประจักษ์</t>
  </si>
  <si>
    <t>พระอาจารย์แบนฯ</t>
  </si>
  <si>
    <t>พระอาจารย์ฝั้น</t>
  </si>
  <si>
    <t>กลุ่ม 1</t>
  </si>
  <si>
    <t>รายได้(บาท)/ปชก.</t>
  </si>
  <si>
    <t>&gt;Mean-1SD</t>
  </si>
  <si>
    <t>เหมาจ่ายรายหัว UC</t>
  </si>
  <si>
    <t>เรียกเก็บUC/กองทุนUC/EMS/Covid</t>
  </si>
  <si>
    <t>ประกันสังคม</t>
  </si>
  <si>
    <t>ข้าราชการ</t>
  </si>
  <si>
    <t>พรบ.</t>
  </si>
  <si>
    <t>ชำระเงินเอง</t>
  </si>
  <si>
    <t>งบบุคลากร</t>
  </si>
  <si>
    <t>ค่าเฉลี่ยของกลุ่ม</t>
  </si>
  <si>
    <t>mean-1SD</t>
  </si>
  <si>
    <t>กลุ่ม 2</t>
  </si>
  <si>
    <t>กลุ่ม 3</t>
  </si>
  <si>
    <t>กลุ่ม 4</t>
  </si>
  <si>
    <t>กลุ่ม 5</t>
  </si>
  <si>
    <t>กลุ่ม 6</t>
  </si>
  <si>
    <t>กลุ่ม 7</t>
  </si>
  <si>
    <t>กลุ่ม 8</t>
  </si>
  <si>
    <t>กลุ่ม 9</t>
  </si>
  <si>
    <t>กลุ่ม 10</t>
  </si>
  <si>
    <t>กลุ่ม 11</t>
  </si>
  <si>
    <t>กลุ่ม 12</t>
  </si>
  <si>
    <t>กลุ่ม 13</t>
  </si>
  <si>
    <t>11050</t>
  </si>
  <si>
    <t>11016</t>
  </si>
  <si>
    <t>11033</t>
  </si>
  <si>
    <t>28778</t>
  </si>
  <si>
    <t>11094</t>
  </si>
  <si>
    <t>40840</t>
  </si>
  <si>
    <t>รหัส</t>
  </si>
  <si>
    <t>25058</t>
  </si>
  <si>
    <t>25059</t>
  </si>
  <si>
    <t>21356</t>
  </si>
  <si>
    <t>11100</t>
  </si>
  <si>
    <t>11107</t>
  </si>
  <si>
    <t>11040</t>
  </si>
  <si>
    <t>11041</t>
  </si>
  <si>
    <t>11043</t>
  </si>
  <si>
    <t>11046</t>
  </si>
  <si>
    <t>11047</t>
  </si>
  <si>
    <t>11048</t>
  </si>
  <si>
    <t>11049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</si>
  <si>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</si>
  <si>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</si>
  <si>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</si>
  <si>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</si>
  <si>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</si>
  <si>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</si>
  <si>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</si>
  <si>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</si>
  <si>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</si>
  <si>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</si>
  <si>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</si>
  <si>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</si>
  <si>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</si>
  <si>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</si>
  <si>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</si>
  <si>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</si>
  <si>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</si>
  <si>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</si>
  <si>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</si>
  <si>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</si>
  <si>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</si>
  <si>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</si>
  <si>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</si>
  <si>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</si>
  <si>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10705</t>
  </si>
  <si>
    <t>11030</t>
  </si>
  <si>
    <t>11031</t>
  </si>
  <si>
    <t>11032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</si>
  <si>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</si>
  <si>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</si>
  <si>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</si>
  <si>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</si>
  <si>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</si>
  <si>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</si>
  <si>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</si>
  <si>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</si>
  <si>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</si>
  <si>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10706</t>
  </si>
  <si>
    <t>11042</t>
  </si>
  <si>
    <t>11044</t>
  </si>
  <si>
    <t>11045</t>
  </si>
  <si>
    <t>11448</t>
  </si>
  <si>
    <t>28811</t>
  </si>
  <si>
    <t>28815</t>
  </si>
  <si>
    <t>10710</t>
  </si>
  <si>
    <t>11089</t>
  </si>
  <si>
    <t>11090</t>
  </si>
  <si>
    <t>11091</t>
  </si>
  <si>
    <t>11092</t>
  </si>
  <si>
    <t>11093</t>
  </si>
  <si>
    <t>11095</t>
  </si>
  <si>
    <t>11096</t>
  </si>
  <si>
    <t>11097</t>
  </si>
  <si>
    <t>11098</t>
  </si>
  <si>
    <t>11099</t>
  </si>
  <si>
    <t>11101</t>
  </si>
  <si>
    <t>11102</t>
  </si>
  <si>
    <t>11103</t>
  </si>
  <si>
    <t>11450</t>
  </si>
  <si>
    <t>21323</t>
  </si>
  <si>
    <t>10711</t>
  </si>
  <si>
    <t>11104</t>
  </si>
  <si>
    <t>11105</t>
  </si>
  <si>
    <t>11106</t>
  </si>
  <si>
    <t>11108</t>
  </si>
  <si>
    <t>11109</t>
  </si>
  <si>
    <t>11110</t>
  </si>
  <si>
    <t>11111</t>
  </si>
  <si>
    <t>11112</t>
  </si>
  <si>
    <t>11451</t>
  </si>
  <si>
    <t>กลุ่มที่</t>
  </si>
  <si>
    <t>รวมค่าใช้จ่าย/RW</t>
  </si>
  <si>
    <t>สูตรคำนวนข้อมูลหมวดรายได้</t>
  </si>
  <si>
    <t>หมวดรายได้</t>
  </si>
  <si>
    <t xml:space="preserve">  = รายได้ในหมวดเหมาจ่ายรายหัว UC หารด้วยประชากร UC ในพื้นที่รับผิดชอบ</t>
  </si>
  <si>
    <t xml:space="preserve"> = (รายได้(บาท)/ปชก.ในหมวดเหมาจ่ายรายหัว UC ของร.พ. - ค่าเฉลี่ยรายได้(บาท)/ปชก.ในหมวดเหมาจ่ายรายหัว UC ของกลุ่มร.พ.นั้น) คูณ 100 หารด้วยค่าเฉลี่ยรายได้(บาท)/ปชก.ในหมวดเหมาจ่ายรายหัว UC ของกลุ่มร.พ.นั้น</t>
  </si>
  <si>
    <t>เรียกเก็บUC/กองทุนUC/EMS</t>
  </si>
  <si>
    <t xml:space="preserve">  = รายได้ในหมวดเรียกเก็บUC/กองทุนUC/EMS หารด้วยประชากร UC ในพื้นที่รับผิดชอบ</t>
  </si>
  <si>
    <t xml:space="preserve"> = (รายได้(บาท)/ปชก.ในหมวดเรียกเก็บUC/กองทุนUC/EMS ของร.พ. - ค่าเฉลี่ยรายได้(บาท)/ปชก.ในหมวดเรียกเก็บUC/กองทุนUC/EMS ของกลุ่มร.พ.นั้น) คูณ 100 หารด้วยค่าเฉลี่ยรายได้(บาท)/ปชก.ในหมวดเรียกเก็บUC/กองทุนUC/EMS ของกลุ่มร.พ.นั้น</t>
  </si>
  <si>
    <t xml:space="preserve">  = รายได้ในหมวดประกันสังคม หารด้วยประชากรประกันสังคมในพื้นที่รับผิดชอบ</t>
  </si>
  <si>
    <t xml:space="preserve"> = (รายได้(บาท)/ปชก.ในหมวดประกันสังคมของร.พ. - ค่าเฉลี่ยรายได้(บาท)/ปชก.ในหมวดประกันสังคมของกลุ่มร.พ.นั้น) คูณ 100 หารด้วยค่าเฉลี่ยรายได้(บาท)/ปชก.ในหมวดประกันสังคมของกลุ่มร.พ.นั้น</t>
  </si>
  <si>
    <t xml:space="preserve">  = รายได้ในหมวดข้าราชการ หารด้วยประชากรข้าราชการในพื้นที่รับผิดชอบ</t>
  </si>
  <si>
    <t xml:space="preserve"> = (รายได้(บาท)/ปชก.ในหมวดข้าราชการของร.พ. - ค่าเฉลี่ยรายได้(บาท)/ปชก.ในหมวดข้าราชการของกลุ่มร.พ.นั้น) คูณ 100 หารด้วยค่าเฉลี่ยรายได้(บาท)/ปชก.ในหมวดข้าราชการของกลุ่มร.พ.นั้น</t>
  </si>
  <si>
    <t xml:space="preserve">  = รายได้ในหมวดพรบ. หารด้วยประชากรทุกสิทธิ์ในพื้นที่รับผิดชอบ</t>
  </si>
  <si>
    <t xml:space="preserve"> = (รายได้(บาท)/ปชก.ในหมวดพรบ.ของร.พ. - ค่าเฉลี่ยรายได้(บาท)/ปชก.ในหมวดพรบ.ของกลุ่มร.พ.นั้น) คูณ 100 หารด้วยค่าเฉลี่ยรายได้(บาท)/ปชก.ในหมวดพรบ.ของกลุ่มร.พ.นั้น</t>
  </si>
  <si>
    <t xml:space="preserve">  = รายได้ในหมวดชำระเงินเอง หารด้วยประชากรทุกสิทธิ์ในพื้นที่รับผิดชอบ</t>
  </si>
  <si>
    <t xml:space="preserve"> = (รายได้(บาท)/ปชก.ในหมวดชำระเงินเองของร.พ. - ค่าเฉลี่ยรายได้(บาท)/ปชก.ในหมวดชำระเงินเองของกลุ่มร.พ.นั้น) คูณ 100 หารด้วยค่าเฉลี่ยรายได้(บาท)/ปชก.ในหมวดชำระเงินเองของกลุ่มร.พ.นั้น</t>
  </si>
  <si>
    <t xml:space="preserve">  = รายได้ในหมวดงบบุคลากร หารด้วยประชากร UC ในพื้นที่รับผิดชอบ</t>
  </si>
  <si>
    <t xml:space="preserve"> = (รายได้(บาท)/ปชก.ในหมวดงบบุคลากรของร.พ. - ค่าเฉลี่ยรายได้(บาท)/ปชก.ในหมวดงบบุคลากรของกลุ่มร.พ.นั้น) คูณ 100 หารด้วยค่าเฉลี่ยรายได้(บาท)/ปชก.ในหมวดงบบุคลากรของกลุ่มร.พ.นั้น</t>
  </si>
  <si>
    <t>Rw รวมคิดแบบ quick method = (จำนวน visit ผู้ป่วยนอก/ค่า factor) + rw ผู้ป่วยใน</t>
  </si>
  <si>
    <t>สูตรหา:</t>
  </si>
  <si>
    <t>1SD</t>
  </si>
  <si>
    <t>mean+1SD</t>
  </si>
  <si>
    <t>สิทธิ UC</t>
  </si>
  <si>
    <t>OP Visit รวม</t>
  </si>
  <si>
    <t>สิทธิอื่นๆ</t>
  </si>
  <si>
    <t>สิทธิข้าราชการ</t>
  </si>
  <si>
    <t>สิทธิประกันสังคม</t>
  </si>
  <si>
    <t>IPD</t>
  </si>
  <si>
    <t>OPD (จำนวนครั้ง)</t>
  </si>
  <si>
    <t xml:space="preserve">จำนวนประชากรแยกตามสิทธิ (คน) </t>
  </si>
  <si>
    <t xml:space="preserve">ประชากรทั้งหมด </t>
  </si>
  <si>
    <t>กลุ่ม</t>
  </si>
  <si>
    <t>จ.หนองคาย</t>
  </si>
  <si>
    <t>จ.นครพนม</t>
  </si>
  <si>
    <t>จ.เลย</t>
  </si>
  <si>
    <t>จ.หนองบัวลำภู</t>
  </si>
  <si>
    <t>จ.บึงกาฬ</t>
  </si>
  <si>
    <t>จ.อุดรธานี</t>
  </si>
  <si>
    <t>จ.สกลนคร</t>
  </si>
  <si>
    <t xml:space="preserve">เลย </t>
  </si>
  <si>
    <t>นาวัง</t>
  </si>
  <si>
    <t>ด่านซาย</t>
  </si>
  <si>
    <t>งบทดลองเบื้องต้น</t>
  </si>
  <si>
    <t xml:space="preserve">นายูง </t>
  </si>
  <si>
    <t>พระอาจารย์แบน</t>
  </si>
  <si>
    <t>CodeL1</t>
  </si>
  <si>
    <t>Account1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</si>
  <si>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</si>
  <si>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</si>
  <si>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</si>
  <si>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</si>
  <si>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</si>
  <si>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</si>
  <si>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</si>
  <si>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</si>
  <si>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</si>
  <si>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</si>
  <si>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</si>
  <si>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</si>
  <si>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</si>
  <si>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</si>
  <si>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</si>
  <si>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</si>
  <si>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</si>
  <si>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</si>
  <si>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</si>
  <si>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</si>
  <si>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</si>
  <si>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</si>
  <si>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</si>
  <si>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</si>
  <si>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</si>
  <si>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</si>
  <si>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</si>
  <si>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</si>
  <si>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</si>
  <si>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</si>
  <si>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</si>
  <si>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</si>
  <si>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</si>
  <si>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</si>
  <si>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</si>
  <si>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</si>
  <si>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</si>
  <si>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</si>
  <si>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</si>
  <si>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</si>
  <si>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</si>
  <si>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</si>
  <si>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</si>
  <si>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</si>
  <si>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</si>
  <si>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</si>
  <si>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</si>
  <si>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</si>
  <si>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</si>
  <si>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</si>
  <si>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</si>
  <si>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</si>
  <si>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</si>
  <si>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สมเด็จพระยุพราชท่าบ่อ,รพท.</t>
  </si>
  <si>
    <t>สระใคร,รพช.</t>
  </si>
  <si>
    <t>โพธิ์ตาก,รพช.</t>
  </si>
  <si>
    <t>เฝ้าไร่,รพช.</t>
  </si>
  <si>
    <t>รัตนวาปี,รพช.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</si>
  <si>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</si>
  <si>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</si>
  <si>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</si>
  <si>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</si>
  <si>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</si>
  <si>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</si>
  <si>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</si>
  <si>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วานรนิวาส,รพท.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</si>
  <si>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</si>
  <si>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</si>
  <si>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</si>
  <si>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</si>
  <si>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</si>
  <si>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</si>
  <si>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</si>
  <si>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</si>
  <si>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</si>
  <si>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</si>
  <si>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</si>
  <si>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</si>
  <si>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</si>
  <si>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</si>
  <si>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</si>
  <si>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</si>
  <si>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</si>
  <si>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</si>
  <si>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</si>
  <si>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</si>
  <si>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</si>
  <si>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</si>
  <si>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รายได้ค่าธรรมเนียมการบริการอื่น</t>
  </si>
  <si>
    <t>รายได้ค่าเช่าอสังหาริมทรัพย์จากบุคคลภายนอก</t>
  </si>
  <si>
    <t>รายได้แผ่นดิน-ค่าขายของเบ็ดเตล็ด</t>
  </si>
  <si>
    <t>รายได้ดอกเบี้ยเงินฝากที่สถาบันการเงิน</t>
  </si>
  <si>
    <t>รายรับจากการขายอาคารและสิ่งปลูกสร้าง</t>
  </si>
  <si>
    <t>รายรับจากการขายครุภัณฑ์</t>
  </si>
  <si>
    <t>รายได้เงินเหลือจ่ายปีเก่า/รายที่ไม่ใช่ภาษีอื่น</t>
  </si>
  <si>
    <t>บัญชีรายได้ที่ไม่ใช่ภาษีอื่น</t>
  </si>
  <si>
    <t>รายได้แผ่นดิน-ค่าปรับอื่นจ่ายคืน</t>
  </si>
  <si>
    <t>รายได้ค่าสิ่งส่งตรวจ - บุคคลภายนอก</t>
  </si>
  <si>
    <t>รายได้ค่าตรวจสุขภาพ - บุคคลภายนอก</t>
  </si>
  <si>
    <t>รายได้ค่าสิ่งส่งตรวจ - หน่วยงานภาครัฐ</t>
  </si>
  <si>
    <t>รายได้ค่าตรวจสุขภาพ-หน่วยงานภาครัฐ</t>
  </si>
  <si>
    <t>รายได้จากระบบปฏิบัติการฉุกเฉิน (EMS)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</si>
  <si>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</si>
  <si>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</si>
  <si>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</si>
  <si>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</si>
  <si>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</si>
  <si>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</si>
  <si>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t>รายได้ค่ารักษา พรบ.รถ OP</t>
  </si>
  <si>
    <t>รายได้ค่ารักษา พรบ.รถ IP</t>
  </si>
  <si>
    <t>รายได้ค่ารักษาเบิกจ่ายตรง - อปท.รูปแบบพิเศษ OP</t>
  </si>
  <si>
    <t>รายได้ค่ารักษา UC - OP นอก CUP ในจังหวัด</t>
  </si>
  <si>
    <t>รายได้กองทุน UC (งบลงทุน)</t>
  </si>
  <si>
    <t>รายได้กองทุน UC - OP แบบเหมาจ่ายต่อผู้มีสิทธิ</t>
  </si>
  <si>
    <t>รายได้กองทุน UC - P&amp;P แบบเหมาจ่ายต่อผู้มีสิทธิ</t>
  </si>
  <si>
    <t>รายได้กองทุน UC เฉพาะโรคอื่น</t>
  </si>
  <si>
    <t>ส่วนต่างค่ารักษาที่สูงกว่าเหมาจ่ายรายหัว - กองทุน UC OP</t>
  </si>
  <si>
    <t>ส่วนต่างค่ารักษาที่สูงกว่าข้อตกลงในการตามจ่าย UC OP</t>
  </si>
  <si>
    <t>ส่วนต่างค่ารักษาที่ต่ำกว่าข้อตกลงในการตามจ่าย UC OP</t>
  </si>
  <si>
    <t>รายได้กองทุน UC (CF)</t>
  </si>
  <si>
    <t>รายได้ค่ารักษา UC - IP  บริการกรณีเฉพาะ (CR)</t>
  </si>
  <si>
    <t>รายได้จากการยกหนี้กรณีส่งต่อผู้ป่วยระหว่างรพ.</t>
  </si>
  <si>
    <t>ส่วนต่างค่ารักษาที่สูงกว่าเหมาจ่ายรายหัว - กองทุน UC P&amp;P</t>
  </si>
  <si>
    <t>รายได้ค่ารักษา OP Refer</t>
  </si>
  <si>
    <t>ส่วนปรับลดค่าแรง OP</t>
  </si>
  <si>
    <t>ส่วนปรับลดค่าแรง IP</t>
  </si>
  <si>
    <t>ส่วนปรับลดค่าแรง PP</t>
  </si>
  <si>
    <t>รายได้กองทุนประกันสังคม</t>
  </si>
  <si>
    <t>รายได้ค่ารักษาประกันสังคม-กองทุนทดแทน</t>
  </si>
  <si>
    <t>รายได้ค่ารักษาประกันสังคม 72 ชั่วโมงแรก</t>
  </si>
  <si>
    <t>รายได้ค่ารักษาประกันสังคม-ค่าใช้จ่ายสูง/อุบัติเหตุ/ฉุกเฉิน OP</t>
  </si>
  <si>
    <t>รายได้ค่ารักษาประกันสังคม-ค่าใช้จ่ายสูง IP</t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</si>
  <si>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</si>
  <si>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 - กองทุนประกันสังคม - IP</t>
  </si>
  <si>
    <t>ส่วนต่างค่ารักษาที่สูงกว่าข้อตกลงในการจ่ายตาม กองทุนประกันสังคม</t>
  </si>
  <si>
    <t>รายได้ค่าบริหารจัดการประกันสังคม</t>
  </si>
  <si>
    <t>รายได้ค่าตอบแทนและพัฒนากิจการ</t>
  </si>
  <si>
    <t>รายได้กองทุนแรงงานต่างด้าว</t>
  </si>
  <si>
    <t>รายได้ค่ารักษาแรงงานต่างด้าว OP</t>
  </si>
  <si>
    <t>รายได้ค่ารักษาแรงงานต่างด้าว IP</t>
  </si>
  <si>
    <t>ส่วนต่างค่ารักษาที่สูงกว่ากองทุนเหมาจ่ายรายหัว - กองทุนแรงงานต่างด้าว - OP</t>
  </si>
  <si>
    <t>ส่วนต่างค่ารักษาที่สูงกว่ากองทุนเหมาจ่ายรายหัว - กองทุนแรงงานต่างด้าว - IP</t>
  </si>
  <si>
    <t>รายได้ค่ารักษาแรงงานต่างด้าว - เบิกจากส่วนกลาง OP</t>
  </si>
  <si>
    <t>ส่วนต่างค่ารักษาที่ต่ำกว่าข้อตกลงในการจ่ายตาม DRG - แรงงานต่างด้าว - IP</t>
  </si>
  <si>
    <t>รายได้ค่ารักษาแรงงานต่างด้าว IP นอก CUP</t>
  </si>
  <si>
    <t>รายได้ค่ารักษาแรงงานต่างด้าว - เบิกจากส่วนกลาง IP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</si>
  <si>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</si>
  <si>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รายได้ค่าตรวจสุขภาพแรงงานต่างด้าว</t>
  </si>
  <si>
    <t>รายได้ค่าบริหารจัดการแรงงานต่างด้าว</t>
  </si>
  <si>
    <t>รายได้แรงงานต่างด้าว- ค่าบริการทางการแพทย์(P&amp;P)</t>
  </si>
  <si>
    <t>ส่วนต่างค่ารักษาที่ต่ำกว่าข้อตกลงในการจ่ายตามหลักเกณฑ์ฯ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</si>
  <si>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</si>
  <si>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 - เบิกจากส่วนกลาง OP</t>
  </si>
  <si>
    <t>ส่วนต่างค่ารักษาที่สูงกว่าข้อตกลงในการจ่ายตาม DRG บุคคลที่มีปัญหาสถานะและสิทธิ</t>
  </si>
  <si>
    <t>ส่วนต่างค่ารักษาที่ต่ำกว่าข้อตกลงในการจ่ายตาม DRG บุคคลที่มีปัญหาสถานะและสิทธิ</t>
  </si>
  <si>
    <t>รายได้ค่ารักษา-บุคคลที่มีปัญหาสถานะและสิทธิ OP ใน CUP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</si>
  <si>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</si>
  <si>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รายได้เงินอุดหนุนเหมาจ่ายรายหัวสำหรับบุคคลที่มีปัญหาสถานะและสิทธิ</t>
  </si>
  <si>
    <t>รายได้เงินนอกงบประมาณ</t>
  </si>
  <si>
    <t>รายได้ค่าเช่าอสังหาริมทรัพย์</t>
  </si>
  <si>
    <t>รายได้ค่าเช่าอื่น</t>
  </si>
  <si>
    <t>รายได้จากการช่วยเหลือเพื่อการดำเนินงานจาก อปท.</t>
  </si>
  <si>
    <t>รายได้จากการช่วยเหลือเพื่อการลงทุนจากอปท.</t>
  </si>
  <si>
    <t>รายได้จากการช่วยเหลือเพื่อการลงทุนอื่น</t>
  </si>
  <si>
    <t>รายได้จากการรับบริจาค-เงินสดและรายการเทียบเท่าเงินสด</t>
  </si>
  <si>
    <t>รายได้จากการรับบริจาค-สินทรัพย์อื่น</t>
  </si>
  <si>
    <t>พักรับเงินงบอุดหนุน</t>
  </si>
  <si>
    <t>รายได้ดอกเบี้ยจากสถาบันการเงิน</t>
  </si>
  <si>
    <t>รายรับจากการขายวัสดุที่ใช้แล้ว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</si>
  <si>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</si>
  <si>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</si>
  <si>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</si>
  <si>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</si>
  <si>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</si>
  <si>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</si>
  <si>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</si>
  <si>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รายได้ระหว่างหน่วยงาน - หน่วยงานรับเงินถอนคืนรายได้จากรัฐบาล</t>
  </si>
  <si>
    <t>หนี้สูญได้รับคืน</t>
  </si>
  <si>
    <t>รายได้ค่าปรับ</t>
  </si>
  <si>
    <t>รายได้ค่าวัสดุ/อุปกรณ์/น้ำยา-หน่วยงานภาครัฐ</t>
  </si>
  <si>
    <t>รายได้ค่าวัสดุ/อุปกรณ์/น้ำยา-บุคคลภายนอก</t>
  </si>
  <si>
    <t>รายได้ค่าใบรับรองแพทย์</t>
  </si>
  <si>
    <t>รายได้จากเงินโครงการผลิตแพทย์</t>
  </si>
  <si>
    <t>รายได้จากโครงการผลิตบุคลากรทางการแพทย์</t>
  </si>
  <si>
    <t>รายได้ลักษณะอื่น</t>
  </si>
  <si>
    <t>รายได้ค่าธรรมเนียม</t>
  </si>
  <si>
    <t>รายได้อื่น - เงินงบประมาณงบเงินกู้จากรัฐบาลรับโอนจาก สสจ./รพศ./รพช./รพ.สต.</t>
  </si>
  <si>
    <t>รายได้ค่าธรรมเนียม UC</t>
  </si>
  <si>
    <t>เงินเดือนข้าราชการ(บริการ)</t>
  </si>
  <si>
    <t>เงินเดือนข้าราชการ(สนับสนุน)</t>
  </si>
  <si>
    <t>เงินประจำตำแหน่งวิชาชีพเฉพาะ(บริการ)</t>
  </si>
  <si>
    <t>ค่าล่วงเวลา(สนับสนุน)</t>
  </si>
  <si>
    <t>เงินตอบแทนพิเศษของข้าราชการผู้ได้รับเงินเดือนถึงขั้นสูงสุดของอันดับ(บริการ)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</si>
  <si>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</si>
  <si>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</si>
  <si>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</si>
  <si>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ค่าจ้างประจำ(บริการ)</t>
  </si>
  <si>
    <t>ค่าจ้างประจำ(สนับสนุน)</t>
  </si>
  <si>
    <t>ค่าจ้างชั่วคราว(บริการ)</t>
  </si>
  <si>
    <t>ค่าจ้างชั่วคราว(สนับสนุน)</t>
  </si>
  <si>
    <t>ค่าจ้างพนักงานกระทรวงสาธารณสุข (บริการ)</t>
  </si>
  <si>
    <t>ค่าจ้างพนักงานกระทรวงสาธารณสุข (สนับสนุน)</t>
  </si>
  <si>
    <t>ค่าจ้างเหมาบุคลากร (บริการ)</t>
  </si>
  <si>
    <t>ค่าจ้างเหมาบุคลากร (สนับสนุน)</t>
  </si>
  <si>
    <t>เงินค่าตอบแทนพนักงานราชการ (บริการ)</t>
  </si>
  <si>
    <t>เงินค่าตอบแทนพนักงานราชการ (สนับสนุน)</t>
  </si>
  <si>
    <t>เงินค่าครองชีพสำหรับข้าราชการ (บริการ)</t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</si>
  <si>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</si>
  <si>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</si>
  <si>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</si>
  <si>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</si>
  <si>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</si>
  <si>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เงินตอบแทนรายเดือนสำหรับข้าราชการเท่ากับอัตราเงินประจำตำแหน่ง (บริการ)</t>
  </si>
  <si>
    <t>เงินตอบแทนชำนาญการพิเศษที่ไม่ใช่วิชาชีพ (สนับสนุน)</t>
  </si>
  <si>
    <t>เงินช่วยพิเศษกรณีเสียชีวิต (เงินงบประมาณ)</t>
  </si>
  <si>
    <t>เงินช่วยพิเศษกรณีเสียชีวิต (เงินนอกงบประมาณ)</t>
  </si>
  <si>
    <t>เงินทำขวัญข้าราชการและลูกจ้าง</t>
  </si>
  <si>
    <t>เงินชดเชยสมาชิก กบข.</t>
  </si>
  <si>
    <t>เงินสมทบ กบข.</t>
  </si>
  <si>
    <t>เงินสมทบ กสจ.</t>
  </si>
  <si>
    <t>เงินสมทบกองทุนประกันสังคมส่วนของนายจ้าง (เงินงบประมาณ)</t>
  </si>
  <si>
    <t>เงินสมทบกองทุนประกันสังคมส่วนของนายจ้าง (เงินนอกงบประมาณ)</t>
  </si>
  <si>
    <t>ค่าเช่าบ้าน</t>
  </si>
  <si>
    <t>เงินสมทบกองทุนสำรองเลี้ยงชีพพนักงานและเจ้าหน้าที่รัฐ (เงินนอกงบประมาณ)</t>
  </si>
  <si>
    <t>ค่าตอบแทนเงินเพิ่มพิเศษสำหรับผู้ปฏิบัติงานด้านการสาธารณสุข(พ.ต.ส.-เงินงบประมาณ)</t>
  </si>
  <si>
    <t>ค่าตอบแทนพิเศษชายแดนภาคใต้ (บริการ)</t>
  </si>
  <si>
    <t>เงินสมทบกองทุนทดแทน - เงินงบประมาณ</t>
  </si>
  <si>
    <t>เงินช่วยการศึกษาบุตร</t>
  </si>
  <si>
    <t>เงินช่วยค่ารักษาพยาบาลประเภทผู้ป่วยนอก รพ.รัฐ 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</si>
  <si>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เงินช่วยค่ารักษาพยาบาลประเภทผู้ป่วยใน รพ.รัฐ สำหรับผู้มีสิทธิตามกฎหมายยกเว้นผู้รับเบี้ยหวัด/บำนาญ</t>
  </si>
  <si>
    <t>เงินช่วยเหลือค่ารักษาพยาบาลตามกฎหมายสงเคราะห์ข้าราชการ</t>
  </si>
  <si>
    <t>บำเหน็จตกทอด</t>
  </si>
  <si>
    <t>เงินช่วยพิเศษกรณีผู้รับบำนาญเสียชีวิต</t>
  </si>
  <si>
    <t>บำนาญตกทอด</t>
  </si>
  <si>
    <t>ค่าใช้จ่ายด้านการฝึกอบรม - ในประเทศ (เงินนอกงบประมาณ)</t>
  </si>
  <si>
    <t>วัสดุสำนักงานใช้ไป</t>
  </si>
  <si>
    <t>วัสดุยานพาหนะและขนส่งใช้ไป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</si>
  <si>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</si>
  <si>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</si>
  <si>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วัสดุคอมพิวเตอร์ใช้ไป</t>
  </si>
  <si>
    <t>วัสดุงานบ้านงานครัวใช้ไป</t>
  </si>
  <si>
    <t>วัสดุก่อสร้างใช้ไป</t>
  </si>
  <si>
    <t>วัสดุอื่นใช้ไป</t>
  </si>
  <si>
    <t>สินค้าใช้ไป</t>
  </si>
  <si>
    <t>ค่าซ่อมแซมอาคารและสิ่งปลูกสร้าง</t>
  </si>
  <si>
    <t>ค่าซ่อมแซมครุภัณฑ์สำนักงาน</t>
  </si>
  <si>
    <t>ค่าซ่อมแซมครุภัณฑ์ยานพาหนะและขนส่ง</t>
  </si>
  <si>
    <t>ค่าซ่อมแซมครุภัณฑ์ไฟฟ้าและวิทยุ</t>
  </si>
  <si>
    <t>ค่าซ่อมแซมครุภัณฑ์โฆษณาและเผยแพร่</t>
  </si>
  <si>
    <t>ค่าซ่อมแซมครุภัณฑ์วิทยาศาสตร์และการแพทย์</t>
  </si>
  <si>
    <t>ค่าซ่อมแซมครุภัณฑ์คอมพิวเตอร์</t>
  </si>
  <si>
    <t>ค่าซ่อมแซมครุภัณฑ์อื่น</t>
  </si>
  <si>
    <t>ค่าจ้างเหมาบำรุงรักษาดูแลลิฟท์</t>
  </si>
  <si>
    <t>ค่าจ้างเหมาบำรุงรักษาสวนหย่อม</t>
  </si>
  <si>
    <t>ค่าจ้างเหมาบำรุงรักษาครุภัณฑ์วิทยาศาสตร์และการแพทย์</t>
  </si>
  <si>
    <t>ค่าจ้างเหมาบำรุงรักษาเครื่องปรับอากาศ</t>
  </si>
  <si>
    <t>ค่าจ้างเหมาซ่อมแซมบ้านพัก</t>
  </si>
  <si>
    <t>ค่าเชื้อเพลิง</t>
  </si>
  <si>
    <t>ค่าจ้างเหมาทำความสะอาด</t>
  </si>
  <si>
    <t>ค่าจ้างเหมาประกอบอาหารผู้ป่วย</t>
  </si>
  <si>
    <t>ค่าจ้างเหมารถ</t>
  </si>
  <si>
    <t>ค่าจ้างเหมาดูแลความปลอดภัย</t>
  </si>
  <si>
    <t>ค่าจ้างเหมาซักรีด</t>
  </si>
  <si>
    <t>ค่าจ้างเหมากำจัดขยะติดเชื้อ</t>
  </si>
  <si>
    <t>ค่าจ้างเหมาบริการทางการแพทย์</t>
  </si>
  <si>
    <t>ค่าจ้างเหมาบริการอื่น(สนับสนุน)</t>
  </si>
  <si>
    <t>ค่าจ้างตรวจทางห้องปฏิบัติการ (Lab)</t>
  </si>
  <si>
    <t>ค่าจ้างตรวจเอ็กซเรย์ (X-Ray)</t>
  </si>
  <si>
    <t>ค่าธรรมเนียมทางกฎหมาย</t>
  </si>
  <si>
    <t>ค่าธรรมเนียมธนาคาร</t>
  </si>
  <si>
    <t>ค่าไฟฟ้า</t>
  </si>
  <si>
    <t>ค่าน้ำประปาและน้ำบาดาล</t>
  </si>
  <si>
    <t>ค่าโทรศัพท์</t>
  </si>
  <si>
    <t>ค่าบริการสื่อสารและโทรคมนาคม</t>
  </si>
  <si>
    <t>ค่าไปรษณีย์และขนส่ง</t>
  </si>
  <si>
    <t>ค่าจ้างที่ปรึกษา</t>
  </si>
  <si>
    <t>ค่าเบี้ยประกันภัย</t>
  </si>
  <si>
    <t>วัสดุเภสัชกรรมใช้ไป</t>
  </si>
  <si>
    <t>วัสดุทางการแพทย์ทั่วไปใช้ไป</t>
  </si>
  <si>
    <t>วัสดุวิทยาศาสตร์และการแพทย์ใช้ไป</t>
  </si>
  <si>
    <t>วัสดุบริโภคใช้ไป</t>
  </si>
  <si>
    <t>วัสดุเครื่องแต่งกายใช้ไป</t>
  </si>
  <si>
    <t>วัสดุทันตกรรมใช้ไป</t>
  </si>
  <si>
    <t>วัสดุเอกซเรย์ใช้ไป</t>
  </si>
  <si>
    <t>ค่าครุภัณฑ์มูลค่าต่ำกว่าเกณฑ์</t>
  </si>
  <si>
    <t>ค่าใช้จ่ายในการประชุม</t>
  </si>
  <si>
    <t>ค่ารับรองและพิธีการ</t>
  </si>
  <si>
    <t>เงินชดเชยค่างานสิ่งก่อสร้าง</t>
  </si>
  <si>
    <t>ค่าใช้จ่ายผลักส่งเป็นรายได้แผ่นดิน</t>
  </si>
  <si>
    <t>ค่าประชาสัมพันธ์</t>
  </si>
  <si>
    <t>ค่าชดใช้ค่าเสียหาย</t>
  </si>
  <si>
    <t>ค่าใช้จ่ายตามโครงการ (UC) (PP)</t>
  </si>
  <si>
    <t>ค่าใช้จ่ายตามโครงการ (เงินงบประมาณ)</t>
  </si>
  <si>
    <t>ค่าใช้จ่ายตามโครงการ (เงินนอกงบประมาณ)</t>
  </si>
  <si>
    <t>ค่ารักษาตามจ่าย UC ในสังกัด สป. สธ.</t>
  </si>
  <si>
    <t>ค่ารักษาตามจ่าย UC นอกสังกัด สป. สธ.</t>
  </si>
  <si>
    <t>ค่าจ้าง/ค่าเช่า/ค่าซ่อมบำรุง สิ่งก่อสร้างและครุภัณฑ์ (งบลงทุน UC)</t>
  </si>
  <si>
    <t>ค่ารักษาตามจ่ายคนต่างด้าวและแรงงานต่างด้าว</t>
  </si>
  <si>
    <t>ค่าใช้จ่ายตามโครงการ (P&amp;P) แรงงานต่างด้าว</t>
  </si>
  <si>
    <t>ค่าใช้จ่ายตามโครงการ (P&amp;P) บุคคลที่มีปัญหาสถานะและสิทธิ</t>
  </si>
  <si>
    <t>ค่ารักษาตามจ่ายบุคคลที่มีปัญหาสถานะและสิทธิ</t>
  </si>
  <si>
    <t>ค่าตอบแทนเงินเพิ่มพิเศษแพทย์ไม่ทำเวชปฏิบัติฯลฯ (บริการ)</t>
  </si>
  <si>
    <t>ค่าตอบแทนเงินเพิ่มพิเศษทันตแพทย์ไม่ทำเวชปฏิบัติฯลฯ(บริการ)</t>
  </si>
  <si>
    <t>ค่าตอบแทนเงินเพิ่มเภสัชกรไม่ทำเวชปฏิบัติฯลฯ (บริการ)</t>
  </si>
  <si>
    <t>ค่าตอบแทนในการปฏิบัติงานของเจ้าหน้าที่ (บริการ)</t>
  </si>
  <si>
    <t>ค่าตอบแทนในการปฏิบัติงานของเจ้าหน้าที่ (สนับสนุน)</t>
  </si>
  <si>
    <t>ค่าตอบแทนการปฏิบัติงานในคลินิกพิเศษนอกเวลา</t>
  </si>
  <si>
    <t>ค่าตอบแทนการปฏิบัติงานชันสูตรพลิกศพ (เงินงบประมาณ)</t>
  </si>
  <si>
    <t>ค่าตอบแทนการปฏิบัติงานชันสูตรพลิกศพ (เงินนอกงบประมาณ)</t>
  </si>
  <si>
    <t>ค่าตอบแทนปฏิบัติงานแพทย์สาขาส่งเสริมพิเศษ</t>
  </si>
  <si>
    <t>ค่าตอบแทนปฏิบัติงานส่งเสริมสุขภาพและเวชปฏิบัติครอบครัว</t>
  </si>
  <si>
    <t>ค่าตอบแทนการปฏิบัติงานในลักษณะค่าเบี้ยเลี้ยงเหมาจ่าย (บริการ) - เงินงบประมาณ</t>
  </si>
  <si>
    <t>ค่าตอบแทนการปฏิบัติงานในลักษณะค่าเบี้ยเลี้ยงเหมาจ่าย (สนับสนุน) - เงินงบประมาณ</t>
  </si>
  <si>
    <t>ค่าตอบแทนการปฏิบัติงานในลักษณะค่าเบี้ยเลี้ยงเหมาจ่าย (บริการ)  - เงินนอกงบประมาณ</t>
  </si>
  <si>
    <t>ค่าตอบแทนตามผลการปฏิบัติงาน (บริการ) - เงินงบประมาณ</t>
  </si>
  <si>
    <t>ค่าตอบแทนตามผลการปฏิบัติงาน (สนับสนุน) - เงินงบประมาณ</t>
  </si>
  <si>
    <t>ค่าตอบแทนตามผลการปฏิบัติงาน (บริการ) - เงินนอกงบประมาณ</t>
  </si>
  <si>
    <t>ค่าตอบแทนตามผลการปฏิบัติงาน (สนับสนุน)  - เงินนอกงบประมาณ</t>
  </si>
  <si>
    <t>ค่าเสื่อมราคา - อาคารสำนักงาน</t>
  </si>
  <si>
    <t>ค่าเสื่อมราคา - อาคารเพื่อประโยชน์อื่น</t>
  </si>
  <si>
    <t>ค่าเสื่อมราคา - สิ่งปลูกสร้าง</t>
  </si>
  <si>
    <t>ค่าเสื่อมราคา - ระบบบำบัดน้ำเสีย</t>
  </si>
  <si>
    <t>ค่าเสื่อมราคา - ระบบไฟฟ้า</t>
  </si>
  <si>
    <t>ค่าเสื่อมราคา - ระบบโทรศัพท์</t>
  </si>
  <si>
    <t>ค่าเสื่อมราคา - ครุภัณฑ์การศึกษา</t>
  </si>
  <si>
    <t>บัญชีค่าเสื่อมราคา - ครุภัณฑ์กีฬา</t>
  </si>
  <si>
    <t>บัญชีค่าเสื่อมราคา - ครุภัณฑ์ดนตรี</t>
  </si>
  <si>
    <t>บัญชีค่าเสื่อมราคา - ครุภัณฑ์สนาม</t>
  </si>
  <si>
    <t>ค่าเสื่อมราคาระบบบำบัดน้ำเสีย - Interface</t>
  </si>
  <si>
    <t>ค่าเสื่อมราคาระบบโทรศัพท์ - Interface</t>
  </si>
  <si>
    <t>ค่าเสื่อมราคาระบบถนนภายใน - Interface</t>
  </si>
  <si>
    <t>ค่าเสื่อมราคาครุภัณฑ์ไฟฟ้าและวิทยุ - Interface</t>
  </si>
  <si>
    <t>ค่าเสื่อมราคาครุภัณฑ์โฆษณาและเผยแพร่ -  Interface</t>
  </si>
  <si>
    <t>ค่าเสื่อมราคาครุภัณฑ์การเกษตร- Interface</t>
  </si>
  <si>
    <t>ค่าเสื่อมราคาอุปกรณ์คอมพิวเตอร์ -  Interface</t>
  </si>
  <si>
    <t>ค่าเสื่อมราคาครุภัณฑ์งานบ้านงานครัว -Interface</t>
  </si>
  <si>
    <t>ค่าเสื่อมราคาครุภัณฑ์อื่น -  Interface</t>
  </si>
  <si>
    <t>ค่าใช้จ่ายอุดหนุนเพื่อการดำเนินงานอื่น</t>
  </si>
  <si>
    <t>ค่าใช้จ่ายเงินอุดหนุนเพื่อการลงทุนอื่น</t>
  </si>
  <si>
    <t>บัญชีพักเบิกเงินอุดหนุน</t>
  </si>
  <si>
    <t>หนี้สูญ-ลูกหนี้ค่าสิ่งส่งตรวจ-หน่วยงานภาครัฐ</t>
  </si>
  <si>
    <t>หนี้สูญ-ลูกหนี้ค่าวัสดุ/อุปกรณ์/น้ำยา-หน่วยงานภาครัฐ</t>
  </si>
  <si>
    <t>หนี้สูญ-ลูกหนี้ค่าสินค้า-หน่วยงานภาครัฐ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</si>
  <si>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</si>
  <si>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</si>
  <si>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>หนี้สูญ-ลูกหนี้ค่ารักษา UC -OP นอก CUP (ในจังหวัด)</t>
  </si>
  <si>
    <t>หนี้สูญ-ลูกหนี้ค่ารักษา UC -OP นอก CUP (ต่างจังหวัด)</t>
  </si>
  <si>
    <t>หนี้สงสัยจะสูญ-ลูกหนี้ค่าสิ่งส่งตรวจ -หน่วยงานภาครัฐ</t>
  </si>
  <si>
    <t>หนี้สงสัยจะสูญ-ลูกหนี้ค่าวัสดุ/อุปกรณ์/น้ำยา-หน่วยงานภาครัฐ</t>
  </si>
  <si>
    <t>หนี้สงสัยจะสูญ-ลูกหนี้ค่าสินค้า-หน่วยงานภาครัฐ</t>
  </si>
  <si>
    <t>หนี้สงสัยจะสูญ-ลูกหนี้ค่ารักษา-ชำระเงิน OP</t>
  </si>
  <si>
    <t>หนี้สงสัยจะสูญ-ลูกหนี้ค่ารักษา-ชำระเงิน IP</t>
  </si>
  <si>
    <t>หนี้สงสัยจะสูญ-ลูกหนี้ค่ารักษา UC-OP นอก CUP (ในจังหวัด)</t>
  </si>
  <si>
    <t>หนี้สงสัยจะสูญ-ลูกหนี้ค่ารักษา UC-OP นอก CUP (ต่างจังหวัด)</t>
  </si>
  <si>
    <t>ค่าจำหน่าย-อาคารเพื่อการพักอาศัย</t>
  </si>
  <si>
    <t>ค่าจำหน่าย-อาคารสำนักงาน</t>
  </si>
  <si>
    <t>ค่าจำหน่าย-อาคารเพื่อประโยชน์อื่น</t>
  </si>
  <si>
    <t>ค่าจำหน่าย-สิ่งปลูกสร้าง</t>
  </si>
  <si>
    <t>ค่าจำหน่าย-อาคารและสิ่งปลูกสร้าง - Interface</t>
  </si>
  <si>
    <t>ค่าจำหน่าย-ครุภัณฑ์สำนักงาน</t>
  </si>
  <si>
    <t>ค่าจำหน่าย-ยานพาหนะและอุปกรณ์การขนส่ง</t>
  </si>
  <si>
    <t>ค่าจำหน่าย-ครุภัณฑ์ไฟฟ้าและวิทยุ</t>
  </si>
  <si>
    <t>ค่าจำหน่าย-ครุภัณฑ์โฆษณาและเผยแพร่</t>
  </si>
  <si>
    <t>ค่าจำหน่าย-ครุภัณฑ์การเกษตร</t>
  </si>
  <si>
    <t>ค่าจำหน่าย-ครุภัณฑ์ก่อสร้าง</t>
  </si>
  <si>
    <t>ค่าจำหน่าย-ครุภัณฑ์วิทยาศาสตร์และการแพทย์</t>
  </si>
  <si>
    <t>ค่าจำหน่าย-อุปกรณ์คอมพิวเตอร์</t>
  </si>
  <si>
    <t>ค่าจำหน่าย-ครุภัณฑ์งานบ้านงานครัว</t>
  </si>
  <si>
    <t>ค่าจำหน่าย-อุปกรณ์อื่น ๆ</t>
  </si>
  <si>
    <t>ค่าจำหน่าย - ครุภัณฑ์ Interface</t>
  </si>
  <si>
    <t>ค่าจำหน่าย - สินทรัพย์ไม่มีตัวตน Interface</t>
  </si>
  <si>
    <t>ค่าใช้จ่ายเงินช่วยเหลือผู้ประสบภัย</t>
  </si>
  <si>
    <t>ค่าใช้จ่ายระหว่างหน่วยงาน -  หน่วยงานโอนเงินนอกงบประมาณให้กรมบัญชีกลาง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</si>
  <si>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</si>
  <si>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ค่าใช้จ่ายระหว่างหน่วยงาน - รายได้แผ่นดินรอนำส่งคลัง</t>
  </si>
  <si>
    <t>โอนสินทรัพย์ให้หน่วยงานของรัฐ</t>
  </si>
  <si>
    <t>ค่าใช้จ่ายโครงการผลิตแพทย์</t>
  </si>
  <si>
    <t>ค่าใช้จ่ายโครงการผลิตบุคลากรทาง   การแพทย์</t>
  </si>
  <si>
    <t>ค่าใช้จ่ายที่ดิน</t>
  </si>
  <si>
    <t>ค่าใช้จ่ายลักษณะอื่น</t>
  </si>
  <si>
    <t>ค่าใช้จ่ายรายการพิเศษนอกเหนือการดำเนินงานปกติ</t>
  </si>
  <si>
    <t>รายได้</t>
  </si>
  <si>
    <t>ค่าใช้จ่าย</t>
  </si>
  <si>
    <t>รายได้จากการขายสินค้าและบริการของหน่วยบริการ</t>
  </si>
  <si>
    <t>สรุปรับ</t>
  </si>
  <si>
    <t>สิทธิ พรบ.</t>
  </si>
  <si>
    <t>สิทธิ ต้นสังกัด</t>
  </si>
  <si>
    <t>สิทธิ อปท.</t>
  </si>
  <si>
    <t>สิทธิ แรงงานต่างด้าว</t>
  </si>
  <si>
    <t>ผู้มีปัญหาสถานะและสิทธิ</t>
  </si>
  <si>
    <t>รายได้ งบลงทุน</t>
  </si>
  <si>
    <t>รายได้จาก CF</t>
  </si>
  <si>
    <t>รายได้จากการขายสินทรัพย์และบริการอื่น</t>
  </si>
  <si>
    <t>รายได้จากการประมาณบุคลากร</t>
  </si>
  <si>
    <t>รายได้จากเงินงบประมาณอื่น</t>
  </si>
  <si>
    <t>รายได้ระหว่างหน่วยงานอื่น</t>
  </si>
  <si>
    <t>รายได้อื่น</t>
  </si>
  <si>
    <t>เหมาจ่ายรายหัว 1</t>
  </si>
  <si>
    <t>เรียกเก็บ UC 2</t>
  </si>
  <si>
    <t>กองทุน UC 3</t>
  </si>
  <si>
    <t>EMS 4</t>
  </si>
  <si>
    <t>เงินเดือนและค่าจ้างประจำ (L1)[1]</t>
  </si>
  <si>
    <t>ค่าจ้างลูกจ้างชั่วคราว (L2.1)[2]</t>
  </si>
  <si>
    <t>ค่าตอบแทน(L2.2)[3]</t>
  </si>
  <si>
    <t>ค่าใช้จ่ายบุคลากรอื่น (L3)[4]</t>
  </si>
  <si>
    <t>ค่าใช้จ่ายด้านการฝึกอบรม/เดินทาง[6]</t>
  </si>
  <si>
    <t>ยาใช้ไป(M4.1)[7]</t>
  </si>
  <si>
    <t>เวชภัณฑ์ที่ไม่ใช่ยาใช้ไป (M4.2)[8]</t>
  </si>
  <si>
    <t>วัสดุการแพทย์ใช้ไป (M4.3)[9]</t>
  </si>
  <si>
    <t>วัสดุวิทยาศาสตร์ ใช้ไป (M4.4)[10]</t>
  </si>
  <si>
    <t>รวมจ่าย M4non-drug[11]=[8+9+10]</t>
  </si>
  <si>
    <t>วัสดุอื่นใช้ไป (M5)[12]</t>
  </si>
  <si>
    <t>ค่าซ่อมแซม/บำรุงรักษาค่าจ้างเหมาบริการ [13]</t>
  </si>
  <si>
    <t>ค่าจ้างตรวจทางห้องปฏฺบัติการ[14]</t>
  </si>
  <si>
    <t>ค่าสาธารณูปโภค[15]</t>
  </si>
  <si>
    <t>ค่าใช้สอยอื่นๆ[16]</t>
  </si>
  <si>
    <t>ค่าใช้จ่ายจากการดำเนินงานอื่น[17]</t>
  </si>
  <si>
    <t>ค่าใช้จ่ายเงินอุดหนุน[18]</t>
  </si>
  <si>
    <t>ค่าใช้จ่ายอื่น[19]</t>
  </si>
  <si>
    <t>ค่าใช้จ่ายระหว่างหน่วยงาน[20]</t>
  </si>
  <si>
    <t>ค่าเผื่อหนี้สูญ/หนี่สงสัยจะสูญ[21]</t>
  </si>
  <si>
    <t>ค่าเสื่อมราคา/ตัดจำหน่าย[22]</t>
  </si>
  <si>
    <t>รวมค่าใช้จ่าย[23] =[1+5+6+7+11+12+13+14+15+16+17+18+19+20+21+22</t>
  </si>
  <si>
    <t>AdjRWรวม</t>
  </si>
  <si>
    <t>%diff ค่าเฉลี่ย/RW</t>
  </si>
  <si>
    <t>&gt;Mean+1SD</t>
  </si>
  <si>
    <r>
      <t>หมายเหตุ</t>
    </r>
    <r>
      <rPr>
        <b/>
        <sz val="12"/>
        <color indexed="10"/>
        <rFont val="Tahoma"/>
        <family val="2"/>
      </rPr>
      <t xml:space="preserve"> : ผังบัญชีปีงบประมาณ 2560 กำหนดให้เวชภัณฑ์ที่ไม่ใช่ยารวมอยู่ในหมวดวัสดุการแพทย์</t>
    </r>
  </si>
  <si>
    <t>4201020106.101</t>
  </si>
  <si>
    <t>4201020199.101</t>
  </si>
  <si>
    <t>4202010199.101</t>
  </si>
  <si>
    <t>4202020102.101</t>
  </si>
  <si>
    <t>4202030105.101</t>
  </si>
  <si>
    <t>4203010101.101</t>
  </si>
  <si>
    <t>4205010104.101</t>
  </si>
  <si>
    <t>4205010110.101</t>
  </si>
  <si>
    <t>4206010102.101</t>
  </si>
  <si>
    <t>4206010199.101</t>
  </si>
  <si>
    <t>4207010102.102</t>
  </si>
  <si>
    <t>4301010102.101</t>
  </si>
  <si>
    <t>4301010102.102</t>
  </si>
  <si>
    <t>4301010102.103</t>
  </si>
  <si>
    <t>4301010102.104</t>
  </si>
  <si>
    <t>4301020102.101</t>
  </si>
  <si>
    <t>4301020102.102</t>
  </si>
  <si>
    <t>4301020102.103</t>
  </si>
  <si>
    <t>4301020102.104</t>
  </si>
  <si>
    <t>4301020102.105</t>
  </si>
  <si>
    <t>4301020102.106</t>
  </si>
  <si>
    <t>4301020104.104</t>
  </si>
  <si>
    <t>4301020104.105</t>
  </si>
  <si>
    <t>4301020104.106</t>
  </si>
  <si>
    <t>4301020104.107</t>
  </si>
  <si>
    <t>4301020104.108</t>
  </si>
  <si>
    <t>4301020104.109</t>
  </si>
  <si>
    <t>4301020104.110</t>
  </si>
  <si>
    <t>4301020104.111</t>
  </si>
  <si>
    <t>4301020104.401</t>
  </si>
  <si>
    <t>4301020104.402</t>
  </si>
  <si>
    <t>4301020104.405</t>
  </si>
  <si>
    <t>4301020104.406</t>
  </si>
  <si>
    <t>4301020104.602</t>
  </si>
  <si>
    <t>4301020104.603</t>
  </si>
  <si>
    <t>4301020104.801</t>
  </si>
  <si>
    <t>4301020104.802</t>
  </si>
  <si>
    <t>4301020104.803</t>
  </si>
  <si>
    <t>4301020104.804</t>
  </si>
  <si>
    <t>4301020104.805</t>
  </si>
  <si>
    <t>4301020104.806</t>
  </si>
  <si>
    <t>4301020104.807</t>
  </si>
  <si>
    <t>4301020104.808</t>
  </si>
  <si>
    <t>4301020105.201</t>
  </si>
  <si>
    <t>4301020105.202</t>
  </si>
  <si>
    <t>4301020105.203</t>
  </si>
  <si>
    <t>4301020105.205</t>
  </si>
  <si>
    <t>4301020105.207</t>
  </si>
  <si>
    <t>4301020105.211</t>
  </si>
  <si>
    <t>4301020105.214</t>
  </si>
  <si>
    <t>4301020105.217</t>
  </si>
  <si>
    <t>4301020105.222</t>
  </si>
  <si>
    <t>4301020105.223</t>
  </si>
  <si>
    <t>4301020105.228</t>
  </si>
  <si>
    <t>4301020105.229</t>
  </si>
  <si>
    <t>4301020105.231</t>
  </si>
  <si>
    <t>4301020105.232</t>
  </si>
  <si>
    <t>4301020105.239</t>
  </si>
  <si>
    <t>4301020105.240</t>
  </si>
  <si>
    <t>4301020105.241</t>
  </si>
  <si>
    <t>4301020105.242</t>
  </si>
  <si>
    <t>4301020105.243</t>
  </si>
  <si>
    <t>4301020105.244</t>
  </si>
  <si>
    <t>4301020105.245</t>
  </si>
  <si>
    <t>4301020105.251</t>
  </si>
  <si>
    <t>4301020105.252</t>
  </si>
  <si>
    <t>4301020105.255</t>
  </si>
  <si>
    <t>4301020105.256</t>
  </si>
  <si>
    <t>4301020105.257</t>
  </si>
  <si>
    <t>4301020105.258</t>
  </si>
  <si>
    <t>4301020105.260</t>
  </si>
  <si>
    <t>4301020105.263</t>
  </si>
  <si>
    <t>4301020105.264</t>
  </si>
  <si>
    <t>4301020105.265</t>
  </si>
  <si>
    <t>4301020105.266</t>
  </si>
  <si>
    <t>4301020106.303</t>
  </si>
  <si>
    <t>4301020106.305</t>
  </si>
  <si>
    <t>4301020106.306</t>
  </si>
  <si>
    <t>4301020106.307</t>
  </si>
  <si>
    <t>4301020106.308</t>
  </si>
  <si>
    <t>4301020106.309</t>
  </si>
  <si>
    <t>4301020106.310</t>
  </si>
  <si>
    <t>4301020106.311</t>
  </si>
  <si>
    <t>4301020106.312</t>
  </si>
  <si>
    <t>4301020106.313</t>
  </si>
  <si>
    <t>4301020106.314</t>
  </si>
  <si>
    <t>4301020106.315</t>
  </si>
  <si>
    <t>4301020106.317</t>
  </si>
  <si>
    <t>4301020106.319</t>
  </si>
  <si>
    <t>4301020106.320</t>
  </si>
  <si>
    <t>4301020106.321</t>
  </si>
  <si>
    <t>4301020106.322</t>
  </si>
  <si>
    <t>4301020106.502</t>
  </si>
  <si>
    <t>4301020106.503</t>
  </si>
  <si>
    <t>4301020106.504</t>
  </si>
  <si>
    <t>4301020106.505</t>
  </si>
  <si>
    <t>4301020106.507</t>
  </si>
  <si>
    <t>4301020106.509</t>
  </si>
  <si>
    <t>4301020106.510</t>
  </si>
  <si>
    <t>4301020106.511</t>
  </si>
  <si>
    <t>4301020106.512</t>
  </si>
  <si>
    <t>4301020106.513</t>
  </si>
  <si>
    <t>4301020106.514</t>
  </si>
  <si>
    <t>4301020106.515</t>
  </si>
  <si>
    <t>4301020106.516</t>
  </si>
  <si>
    <t>4301020106.517</t>
  </si>
  <si>
    <t>4301020106.518</t>
  </si>
  <si>
    <t>4301020106.519</t>
  </si>
  <si>
    <t>4301020106.701</t>
  </si>
  <si>
    <t>4301020106.703</t>
  </si>
  <si>
    <t>4301020106.704</t>
  </si>
  <si>
    <t>4301020106.705</t>
  </si>
  <si>
    <t>4301020106.706</t>
  </si>
  <si>
    <t>4301020106.709</t>
  </si>
  <si>
    <t>4301020106.710</t>
  </si>
  <si>
    <t>4301020106.711</t>
  </si>
  <si>
    <t>4301020106.712</t>
  </si>
  <si>
    <t>4301020108.101</t>
  </si>
  <si>
    <t>4301030102.101</t>
  </si>
  <si>
    <t>4301030104.101</t>
  </si>
  <si>
    <t>4302010106.101</t>
  </si>
  <si>
    <t>4302010199.101</t>
  </si>
  <si>
    <t>4302020107.101</t>
  </si>
  <si>
    <t>4302020199.101</t>
  </si>
  <si>
    <t>4302030101.101</t>
  </si>
  <si>
    <t>4302030101.102</t>
  </si>
  <si>
    <t>4302040101.101</t>
  </si>
  <si>
    <t>4303010101.101</t>
  </si>
  <si>
    <t>4306010104.101</t>
  </si>
  <si>
    <t>4306010110.101</t>
  </si>
  <si>
    <t>4306010110.102</t>
  </si>
  <si>
    <t>4307010103.201</t>
  </si>
  <si>
    <t>4307010104.101</t>
  </si>
  <si>
    <t>4307010105.101</t>
  </si>
  <si>
    <t>4307010106.101</t>
  </si>
  <si>
    <t>4307010107.101</t>
  </si>
  <si>
    <t>4307010108.101</t>
  </si>
  <si>
    <t>4307010110.101</t>
  </si>
  <si>
    <t>4307010112.101</t>
  </si>
  <si>
    <t>4308010101.101</t>
  </si>
  <si>
    <t>4308010105.101</t>
  </si>
  <si>
    <t>4308010106.101</t>
  </si>
  <si>
    <t>4308010111.101</t>
  </si>
  <si>
    <t>4308010117.101</t>
  </si>
  <si>
    <t>4308010118.101</t>
  </si>
  <si>
    <t>4308010121.101</t>
  </si>
  <si>
    <t>4313010101.101</t>
  </si>
  <si>
    <t>4313010103.101</t>
  </si>
  <si>
    <t>4313010199.101</t>
  </si>
  <si>
    <t>4313010199.102</t>
  </si>
  <si>
    <t>4313010199.105</t>
  </si>
  <si>
    <t>4313010199.108</t>
  </si>
  <si>
    <t>4313010199.109</t>
  </si>
  <si>
    <t>4313010199.110</t>
  </si>
  <si>
    <t>4313010199.113</t>
  </si>
  <si>
    <t>4313010199.114</t>
  </si>
  <si>
    <t>4313010199.115</t>
  </si>
  <si>
    <t>4313010199.116</t>
  </si>
  <si>
    <t>4313010199.117</t>
  </si>
  <si>
    <t>4313010199.118</t>
  </si>
  <si>
    <t>4313010199.119</t>
  </si>
  <si>
    <t>4313010199.120</t>
  </si>
  <si>
    <t>4313010199.121</t>
  </si>
  <si>
    <t>4313010199.122</t>
  </si>
  <si>
    <t>4313010199.123</t>
  </si>
  <si>
    <t>4313010199.202</t>
  </si>
  <si>
    <t>5101010101.101</t>
  </si>
  <si>
    <t>5101010101.102</t>
  </si>
  <si>
    <t>5101010103.101</t>
  </si>
  <si>
    <t>5101010103.102</t>
  </si>
  <si>
    <t>5101010103.103</t>
  </si>
  <si>
    <t>5101010108.101</t>
  </si>
  <si>
    <t>5101010109.101</t>
  </si>
  <si>
    <t>5101010109.102</t>
  </si>
  <si>
    <t>5101010109.103</t>
  </si>
  <si>
    <t>5101010109.104</t>
  </si>
  <si>
    <t>5101010113.101</t>
  </si>
  <si>
    <t>5101010113.102</t>
  </si>
  <si>
    <t>5101010113.103</t>
  </si>
  <si>
    <t>5101010113.104</t>
  </si>
  <si>
    <t>5101010113.105</t>
  </si>
  <si>
    <t>5101010113.106</t>
  </si>
  <si>
    <t>5101010113.107</t>
  </si>
  <si>
    <t>5101010113.108</t>
  </si>
  <si>
    <t>5101010115.101</t>
  </si>
  <si>
    <t>5101010115.102</t>
  </si>
  <si>
    <t>5101010116.101</t>
  </si>
  <si>
    <t>5101010116.102</t>
  </si>
  <si>
    <t>5101010116.103</t>
  </si>
  <si>
    <t>5101010116.104</t>
  </si>
  <si>
    <t>5101010116.105</t>
  </si>
  <si>
    <t>5101010116.106</t>
  </si>
  <si>
    <t>5101010199.101</t>
  </si>
  <si>
    <t>5101010199.102</t>
  </si>
  <si>
    <t>5101010199.103</t>
  </si>
  <si>
    <t>5101020101.101</t>
  </si>
  <si>
    <t>5101020101.102</t>
  </si>
  <si>
    <t>5101020102.101</t>
  </si>
  <si>
    <t>5101020103.101</t>
  </si>
  <si>
    <t>5101020104.101</t>
  </si>
  <si>
    <t>5101020105.101</t>
  </si>
  <si>
    <t>5101020106.101</t>
  </si>
  <si>
    <t>5101020106.102</t>
  </si>
  <si>
    <t>5101020108.101</t>
  </si>
  <si>
    <t>5101020112.101</t>
  </si>
  <si>
    <t>5101020114.107</t>
  </si>
  <si>
    <t>5101020114.114</t>
  </si>
  <si>
    <t>5101020114.126</t>
  </si>
  <si>
    <t>5101020114.127</t>
  </si>
  <si>
    <t>5101020115.101</t>
  </si>
  <si>
    <t>5101020116.101</t>
  </si>
  <si>
    <t>5101020116.102</t>
  </si>
  <si>
    <t>5101030101.101</t>
  </si>
  <si>
    <t>5101030205.101</t>
  </si>
  <si>
    <t>5101030206.101</t>
  </si>
  <si>
    <t>5101030207.101</t>
  </si>
  <si>
    <t>5101030208.101</t>
  </si>
  <si>
    <t>5101030211.101</t>
  </si>
  <si>
    <t>5101040107.101</t>
  </si>
  <si>
    <t>5101040111.101</t>
  </si>
  <si>
    <t>5101040118.101</t>
  </si>
  <si>
    <t>5101040202.101</t>
  </si>
  <si>
    <t>5101040204.101</t>
  </si>
  <si>
    <t>5101040205.101</t>
  </si>
  <si>
    <t>5101040206.101</t>
  </si>
  <si>
    <t>5101040207.101</t>
  </si>
  <si>
    <t>5102010106.101</t>
  </si>
  <si>
    <t>5102010199.101</t>
  </si>
  <si>
    <t>5102010199.102</t>
  </si>
  <si>
    <t>5102030199.101</t>
  </si>
  <si>
    <t>5102030199.102</t>
  </si>
  <si>
    <t>5103010102.101</t>
  </si>
  <si>
    <t>5103010102.102</t>
  </si>
  <si>
    <t>5103010103.101</t>
  </si>
  <si>
    <t>5103010103.102</t>
  </si>
  <si>
    <t>5103010199.101</t>
  </si>
  <si>
    <t>5103010199.102</t>
  </si>
  <si>
    <t>5104010104.101</t>
  </si>
  <si>
    <t>5104010104.102</t>
  </si>
  <si>
    <t>5104010104.103</t>
  </si>
  <si>
    <t>5104010104.104</t>
  </si>
  <si>
    <t>5104010104.105</t>
  </si>
  <si>
    <t>5104010104.106</t>
  </si>
  <si>
    <t>5104010104.107</t>
  </si>
  <si>
    <t>5104010104.108</t>
  </si>
  <si>
    <t>5104010104.109</t>
  </si>
  <si>
    <t>5104010107.101</t>
  </si>
  <si>
    <t>5104010107.102</t>
  </si>
  <si>
    <t>5104010107.103</t>
  </si>
  <si>
    <t>5104010107.104</t>
  </si>
  <si>
    <t>5104010107.105</t>
  </si>
  <si>
    <t>5104010107.106</t>
  </si>
  <si>
    <t>5104010107.107</t>
  </si>
  <si>
    <t>5104010107.108</t>
  </si>
  <si>
    <t>5104010107.109</t>
  </si>
  <si>
    <t>5104010107.110</t>
  </si>
  <si>
    <t>5104010107.111</t>
  </si>
  <si>
    <t>5104010107.112</t>
  </si>
  <si>
    <t>5104010107.113</t>
  </si>
  <si>
    <t>5104010110.101</t>
  </si>
  <si>
    <t>5104010112.101</t>
  </si>
  <si>
    <t>5104010112.103</t>
  </si>
  <si>
    <t>5104010112.106</t>
  </si>
  <si>
    <t>5104010112.108</t>
  </si>
  <si>
    <t>5104010112.110</t>
  </si>
  <si>
    <t>5104010112.111</t>
  </si>
  <si>
    <t>5104010112.112</t>
  </si>
  <si>
    <t>5104010112.113</t>
  </si>
  <si>
    <t>5104010112.114</t>
  </si>
  <si>
    <t>5104010112.115</t>
  </si>
  <si>
    <t>5104010114.101</t>
  </si>
  <si>
    <t>5104010115.101</t>
  </si>
  <si>
    <t>5104020101.101</t>
  </si>
  <si>
    <t>5104020103.101</t>
  </si>
  <si>
    <t>5104020105.101</t>
  </si>
  <si>
    <t>5104020106.101</t>
  </si>
  <si>
    <t>5104020107.101</t>
  </si>
  <si>
    <t>5104030202.101</t>
  </si>
  <si>
    <t>5104030203.101</t>
  </si>
  <si>
    <t>5104030205.101</t>
  </si>
  <si>
    <t>5104030205.102</t>
  </si>
  <si>
    <t>5104030205.103</t>
  </si>
  <si>
    <t>5104030205.104</t>
  </si>
  <si>
    <t>5104030205.112</t>
  </si>
  <si>
    <t>5104030205.113</t>
  </si>
  <si>
    <t>5104030205.117</t>
  </si>
  <si>
    <t>5104030205.118</t>
  </si>
  <si>
    <t>5104030206.101</t>
  </si>
  <si>
    <t>5104030207.101</t>
  </si>
  <si>
    <t>5104030208.101</t>
  </si>
  <si>
    <t>5104030210.101</t>
  </si>
  <si>
    <t>5104030212.101</t>
  </si>
  <si>
    <t>5104030217.101</t>
  </si>
  <si>
    <t>5104030218.101</t>
  </si>
  <si>
    <t>5104030219.101</t>
  </si>
  <si>
    <t>5104030220.101</t>
  </si>
  <si>
    <t>5104030299.102</t>
  </si>
  <si>
    <t>5104030299.103</t>
  </si>
  <si>
    <t>5104030299.104</t>
  </si>
  <si>
    <t>5104030299.105</t>
  </si>
  <si>
    <t>5104030299.202</t>
  </si>
  <si>
    <t>5104030299.203</t>
  </si>
  <si>
    <t>5104030299.204</t>
  </si>
  <si>
    <t>5104030299.501</t>
  </si>
  <si>
    <t>5104030299.502</t>
  </si>
  <si>
    <t>5104030299.701</t>
  </si>
  <si>
    <t>5104030299.702</t>
  </si>
  <si>
    <t>5104040102.101</t>
  </si>
  <si>
    <t>5104040102.102</t>
  </si>
  <si>
    <t>5104040102.103</t>
  </si>
  <si>
    <t>5104040102.104</t>
  </si>
  <si>
    <t>5104040102.105</t>
  </si>
  <si>
    <t>5104040102.106</t>
  </si>
  <si>
    <t>5104040102.107</t>
  </si>
  <si>
    <t>5104040102.108</t>
  </si>
  <si>
    <t>5104040102.109</t>
  </si>
  <si>
    <t>5104040102.110</t>
  </si>
  <si>
    <t>5104040102.111</t>
  </si>
  <si>
    <t>5104040102.112</t>
  </si>
  <si>
    <t>5104040102.113</t>
  </si>
  <si>
    <t>5104040102.114</t>
  </si>
  <si>
    <t>5104040102.115</t>
  </si>
  <si>
    <t>5104040102.116</t>
  </si>
  <si>
    <t>5104040102.117</t>
  </si>
  <si>
    <t>5104040102.118</t>
  </si>
  <si>
    <t>5104040102.119</t>
  </si>
  <si>
    <t>5104040102.120</t>
  </si>
  <si>
    <t>5105010101.101</t>
  </si>
  <si>
    <t>5105010103.101</t>
  </si>
  <si>
    <t>5105010105.101</t>
  </si>
  <si>
    <t>5105010107.101</t>
  </si>
  <si>
    <t>5105010107.102</t>
  </si>
  <si>
    <t>5105010107.103</t>
  </si>
  <si>
    <t>5105010107.104</t>
  </si>
  <si>
    <t>5105010107.105</t>
  </si>
  <si>
    <t>5105010107.106</t>
  </si>
  <si>
    <t>5105010109.101</t>
  </si>
  <si>
    <t>5105010111.101</t>
  </si>
  <si>
    <t>5105010113.101</t>
  </si>
  <si>
    <t>5105010115.101</t>
  </si>
  <si>
    <t>5105010117.101</t>
  </si>
  <si>
    <t>5105010119.101</t>
  </si>
  <si>
    <t>5105010121.101</t>
  </si>
  <si>
    <t>5105010125.101</t>
  </si>
  <si>
    <t>5105010127.101</t>
  </si>
  <si>
    <t>5105010129.101</t>
  </si>
  <si>
    <t>5105010131.101</t>
  </si>
  <si>
    <t>5105010133.101</t>
  </si>
  <si>
    <t>5105010135.101</t>
  </si>
  <si>
    <t>5105010137.101</t>
  </si>
  <si>
    <t>5105010139.101</t>
  </si>
  <si>
    <t>5105010148.101</t>
  </si>
  <si>
    <t>5105010149.102</t>
  </si>
  <si>
    <t>5105010158.101</t>
  </si>
  <si>
    <t>5105010160.101</t>
  </si>
  <si>
    <t>5105010160.102</t>
  </si>
  <si>
    <t>5105010160.103</t>
  </si>
  <si>
    <t>5105010160.104</t>
  </si>
  <si>
    <t>5105010160.105</t>
  </si>
  <si>
    <t>5105010160.106</t>
  </si>
  <si>
    <t>5105010160.107</t>
  </si>
  <si>
    <t>5105010160.108</t>
  </si>
  <si>
    <t>5105010160.109</t>
  </si>
  <si>
    <t>5105010161.101</t>
  </si>
  <si>
    <t>5105010161.102</t>
  </si>
  <si>
    <t>5105010161.103</t>
  </si>
  <si>
    <t>5105010161.104</t>
  </si>
  <si>
    <t>5105010161.105</t>
  </si>
  <si>
    <t>5105010161.106</t>
  </si>
  <si>
    <t>5105010161.107</t>
  </si>
  <si>
    <t>5105010161.108</t>
  </si>
  <si>
    <t>5105010161.109</t>
  </si>
  <si>
    <t>5105010161.110</t>
  </si>
  <si>
    <t>5105010164.101</t>
  </si>
  <si>
    <t>5105010164.103</t>
  </si>
  <si>
    <t>5105010194.101</t>
  </si>
  <si>
    <t>5105010195.101</t>
  </si>
  <si>
    <t>5107010199.101</t>
  </si>
  <si>
    <t>5107020199.101</t>
  </si>
  <si>
    <t>5107030101.101</t>
  </si>
  <si>
    <t>5108010101.102</t>
  </si>
  <si>
    <t>5108010101.104</t>
  </si>
  <si>
    <t>5108010101.105</t>
  </si>
  <si>
    <t>5108010101.114</t>
  </si>
  <si>
    <t>5108010101.115</t>
  </si>
  <si>
    <t>5108010101.203</t>
  </si>
  <si>
    <t>5108010101.205</t>
  </si>
  <si>
    <t>5108010107.102</t>
  </si>
  <si>
    <t>5108010107.104</t>
  </si>
  <si>
    <t>5108010107.105</t>
  </si>
  <si>
    <t>5108010107.114</t>
  </si>
  <si>
    <t>5108010107.115</t>
  </si>
  <si>
    <t>5108010107.203</t>
  </si>
  <si>
    <t>5108010107.205</t>
  </si>
  <si>
    <t>5112010103.101</t>
  </si>
  <si>
    <t>5203010105.101</t>
  </si>
  <si>
    <t>5203010106.101</t>
  </si>
  <si>
    <t>5203010107.101</t>
  </si>
  <si>
    <t>5203010109.101</t>
  </si>
  <si>
    <t>5203010110.101</t>
  </si>
  <si>
    <t>5203010111.101</t>
  </si>
  <si>
    <t>5203010112.101</t>
  </si>
  <si>
    <t>5203010113.101</t>
  </si>
  <si>
    <t>5203010114.101</t>
  </si>
  <si>
    <t>5203010115.101</t>
  </si>
  <si>
    <t>5203010117.101</t>
  </si>
  <si>
    <t>5203010119.101</t>
  </si>
  <si>
    <t>5203010120.101</t>
  </si>
  <si>
    <t>5203010122.101</t>
  </si>
  <si>
    <t>5203010126.101</t>
  </si>
  <si>
    <t>5203010141.101</t>
  </si>
  <si>
    <t>5203010142.101</t>
  </si>
  <si>
    <t>5203010145.101</t>
  </si>
  <si>
    <t>5203010146.101</t>
  </si>
  <si>
    <t>5205010101.101</t>
  </si>
  <si>
    <t>5209010112.101</t>
  </si>
  <si>
    <t>5210010101.101</t>
  </si>
  <si>
    <t>5210010102.101</t>
  </si>
  <si>
    <t>5210010103.101</t>
  </si>
  <si>
    <t>5210010105.101</t>
  </si>
  <si>
    <t>5210010112.101</t>
  </si>
  <si>
    <t>5210010118.101</t>
  </si>
  <si>
    <t>5210010121.101</t>
  </si>
  <si>
    <t>5211010101.101</t>
  </si>
  <si>
    <t>5211010102.101</t>
  </si>
  <si>
    <t>5212010199.101</t>
  </si>
  <si>
    <t>5212010199.102</t>
  </si>
  <si>
    <t>5212010199.104</t>
  </si>
  <si>
    <t>5212010199.105</t>
  </si>
  <si>
    <t>5212010199.106</t>
  </si>
  <si>
    <t>5212010199.107</t>
  </si>
  <si>
    <t>5212010199.108</t>
  </si>
  <si>
    <t>5212010199.109</t>
  </si>
  <si>
    <t>5212010199.110</t>
  </si>
  <si>
    <t>5212010199.111</t>
  </si>
  <si>
    <t>5212010199.112</t>
  </si>
  <si>
    <t>5212010199.113</t>
  </si>
  <si>
    <t>5212010199.114</t>
  </si>
  <si>
    <t>5401010101.101</t>
  </si>
  <si>
    <t>พระอาจารย์มั่นฯ</t>
  </si>
  <si>
    <t>รวมเขต 8</t>
  </si>
  <si>
    <t>การจัดกลุ่ม Benchmarking รายได้ ค่าใช้จ่าย ปี 2567</t>
  </si>
  <si>
    <t>Province</t>
  </si>
  <si>
    <t>OrgID</t>
  </si>
  <si>
    <t>Org</t>
  </si>
  <si>
    <t>ประเภท</t>
  </si>
  <si>
    <t>ServBed</t>
  </si>
  <si>
    <t>CapacityGroup</t>
  </si>
  <si>
    <t>pop</t>
  </si>
  <si>
    <t xml:space="preserve">จำนวนเตียงจริง </t>
  </si>
  <si>
    <t>รพช.</t>
  </si>
  <si>
    <t>รพช.F3 P&lt;=15,000</t>
  </si>
  <si>
    <t>รพช.F3 P15,000-25,000</t>
  </si>
  <si>
    <t>รพช.F2 P&lt;=30,000</t>
  </si>
  <si>
    <t>รพช.F2 P30,000-60,000</t>
  </si>
  <si>
    <t>รพช.F1 P50,000-100,000</t>
  </si>
  <si>
    <t>รพช.M2 B&lt;=100</t>
  </si>
  <si>
    <t>รพช.M2 B&gt;100</t>
  </si>
  <si>
    <t>รพท.</t>
  </si>
  <si>
    <t>รพท.M1 B&gt;200</t>
  </si>
  <si>
    <t>รพท.S B&lt;=400</t>
  </si>
  <si>
    <t>รพท.S B&gt;400</t>
  </si>
  <si>
    <t>รพศ.</t>
  </si>
  <si>
    <t>รพศ.A B&gt;700to1000</t>
  </si>
  <si>
    <t>รพศ.A B&gt;1000</t>
  </si>
  <si>
    <t>รายได้แผ่นดิน - เงินชดใช้จากการผิดสัญญาการศึกษาและดูงาน</t>
  </si>
  <si>
    <t>รายได้แผ่นดิน - ค่าปรับอื่น</t>
  </si>
  <si>
    <t>รายได้จากการจำหน่ายยาสมุนไพร - บุคคลภายนอก</t>
  </si>
  <si>
    <t>รายได้จากการจำหน่ายสินค้าอื่น ๆ - บุคคลภายนอก</t>
  </si>
  <si>
    <t>รายได้จากการจำหน่ายยาสมุนไพร - หน่วยงานภาครัฐ</t>
  </si>
  <si>
    <t>รายได้จากการจำหน่ายสินค้าอื่น ๆ - หน่วยงานภาครัฐ</t>
  </si>
  <si>
    <t>รายได้ค่ารักษาเบิกจ่ายตรงหน่วยงานอื่น - OP</t>
  </si>
  <si>
    <t>รายได้ค่ารักษาเบิกจ่ายตรงหน่วยงานอื่น - IP</t>
  </si>
  <si>
    <t>ส่วนต่างค่ารักษาที่สูงกว่าข้อตกลงในการจ่ายตาม DRG - เบิกจ่ายตรงหน่วยงานอื่น</t>
  </si>
  <si>
    <t>ส่วนต่างค่ารักษาที่ต่ำกว่าข้อตกลงในการจ่ายตาม DRG - เบิกจ่ายตรงหน่วยงานอื่น</t>
  </si>
  <si>
    <t>ส่วนต่างค่ารักษาที่สูงกว่าข้อตกลงในการจ่ายตาม DRG - เบิกจ่ายตรงกรมบัญชีกลาง</t>
  </si>
  <si>
    <t>ส่วนต่างค่ารักษาที่ต่ำกว่าข้อตกลงในการจ่ายตาม DRG - เบิกจ่ายตรงกรมบัญชีกลาง</t>
  </si>
  <si>
    <t>รายได้ค่ารักษาเบิกจ่ายตรง - อปท. OP</t>
  </si>
  <si>
    <t>รายได้ค่ารักษาเบิกจ่ายตรง - อปท. IP</t>
  </si>
  <si>
    <t>ส่วนต่างค่ารักษาที่สูงกว่าข้อตกลงในการจ่ายตาม DRG - เบิกจ่ายตรง - อปท.</t>
  </si>
  <si>
    <t>ส่วนต่างค่ารักษาที่ต่ำกว่าข้อตกลงในการจ่ายตาม DRG - เบิกจ่ายตรง - อปท.</t>
  </si>
  <si>
    <t>รายได้ค่ารักษาเบิกจ่ายตรง - อปท.รูปแบบพิเศษ IP</t>
  </si>
  <si>
    <t>ส่วนต่างค่ารักษาที่สูงกว่าข้อตกลงในการจ่ายตาม DRG - เบิกจ่ายตรง (พนักงานส่วนท้องถิ่นรูปแบบพิเศษ)</t>
  </si>
  <si>
    <t>ส่วนต่างค่ารักษาที่ต่ำกว่าข้อตกลงในการจ่ายตาม DRG  -เบิกจ่ายตรง (พนักงานส่วนท้องถิ่นรูปแบบพิเศษ)</t>
  </si>
  <si>
    <t>รายได้ค่ารักษา UC - OP  ใน CUP</t>
  </si>
  <si>
    <t>รายได้ค่ารักษา UC - IP</t>
  </si>
  <si>
    <t>รายได้ค่ารักษา UC - OP นอก CUP ต่างจังหวัด</t>
  </si>
  <si>
    <t>รายได้ค่ารักษา UC - OP นอกสังกัด สป.</t>
  </si>
  <si>
    <t>รายได้กองทุน UC - P&amp;P อื่น</t>
  </si>
  <si>
    <t>ส่วนต่างค่ารักษาที่สูงกว่าข้อตกลงในการจ่ายตาม DRG - กองทุน UC - IP</t>
  </si>
  <si>
    <t>ส่วนต่างค่ารักษาที่ต่ำกว่าข้อตกลงในการจ่ายตาม DRG - กองทุน UC - IP</t>
  </si>
  <si>
    <t>รายได้กองทุน UC - บริการพื้นที่เฉพาะ</t>
  </si>
  <si>
    <t>รายได้ค่ารักษา UC - OP บริการกรณีเฉพาะ (CR)</t>
  </si>
  <si>
    <t>ส่วนต่างค่ารักษาที่สูงกว่าข้อตกลงในการจ่ายตาม DRG กองทุน UC    (บริการเฉพาะ) CR - IP</t>
  </si>
  <si>
    <t>ส่วนต่างค่ารักษาที่ต่ำกว่าข้อตกลงในการจ่ายตาม DRG กองทุน UC   (บริการเฉพาะ) CR - IP</t>
  </si>
  <si>
    <t>รายได้กองทุน UC - P&amp;P ตามเกณฑ์คุณภาพผลงานบริการ</t>
  </si>
  <si>
    <t>ส่วนต่างค่ารักษาที่สูงกว่าข้อตกลงตามหลักเกณฑ์การจ่ายกองทุนUC - บริการเฉพาะ (CR) - OP</t>
  </si>
  <si>
    <t>ส่วนต่างค่ารักษาที่ต่ำกว่าข้อตกลงตามหลักเกณฑ์การจ่ายกองทุนUC - บริการเฉพาะ (CR) - OP</t>
  </si>
  <si>
    <t>4301020105.271</t>
  </si>
  <si>
    <t>ส่วนต่างค่ารักษาที่ต่ำกว่าข้อตกลงในการตามจ่าย UC OP (หน่วยบริการที่ตามจ่าย)</t>
  </si>
  <si>
    <t>รายได้ค่ารักษาประกันสังคม OP - เครือข่าย</t>
  </si>
  <si>
    <t>รายได้ค่ารักษาประกันสังคม IP - เครือข่าย</t>
  </si>
  <si>
    <t>รายได้ค่ารักษาประกันสังคม OP - นอกเครือข่าย</t>
  </si>
  <si>
    <t>รายได้ค่ารักษาประกันสังคม IP - นอกเครือข่าย</t>
  </si>
  <si>
    <t>รายได้ค่ารักษาประกันสังคม OP - นอกเครือข่าย ต่างสังกัด สป.สธ.</t>
  </si>
  <si>
    <t>รายได้ค่ารักษาประกันสังคม IP - นอกเครือข่าย ต่างสังกัด สป.สธ.</t>
  </si>
  <si>
    <t>ส่วนต่างค่ารักษาที่สูงกว่าข้อตกลงในการจ่ายตาม DRG - แรงงานต่างด้าว - IP</t>
  </si>
  <si>
    <t>รายได้ค่ารักษาบุคคลที่มีปัญหาสถานะและสิทธิ - เบิกจากส่วนกลาง IP</t>
  </si>
  <si>
    <t>รายได้จากการช่วยเหลือเพื่อการดำเนินงานอื่น</t>
  </si>
  <si>
    <t>บัญชีรายได้ระหว่างหน่วยงาน - กรมบัญชี กลางรับเงินเบิกเกินส่งคืนจากหน่วยงาน</t>
  </si>
  <si>
    <t>รายได้ระหว่างหน่วยงาน - หน่วยงานรับเงินนอกงบประมาณจากกรมบัญชีกลาง</t>
  </si>
  <si>
    <t>รายได้ระหว่างหน่วยงาน - ปรับเงินฝากคลัง</t>
  </si>
  <si>
    <t>รายได้ระหว่างหน่วยงาน - หน่วยงานรับเงินจากหน่วยงานอื่น</t>
  </si>
  <si>
    <t>รายได้ระหว่างหน่วยงาน - เงินทดรองราชการ</t>
  </si>
  <si>
    <t>รายได้ระหว่างกัน - ภายในกรมเดียวกัน</t>
  </si>
  <si>
    <t>รายได้ระหว่างกัน - ภายในกรมเดียวกัน (Manual)</t>
  </si>
  <si>
    <t>รายได้อื่น - สินค้ารับโอนจาก สสจ./รพศ./รพท./รพช./รพ.สต.</t>
  </si>
  <si>
    <t>รายได้อื่น - วัสดุรับโอนจาก สสจ./รพศ./รพท./รพช./รพ.สต.</t>
  </si>
  <si>
    <t>รายได้อื่น - ครุภัณฑ์ ที่ดินและสิ่งก่อสร้างรับโอนจาก สสจ./รพศ./รพท./รพช./รพ.สต.</t>
  </si>
  <si>
    <t>รายได้อื่น - เงินนอกงบประมาณรับโอนจาก สสจ./รพศ./รพท./รพช./รพ.สต.</t>
  </si>
  <si>
    <t>รายได้อื่น - เงินงบประมาณงบลงทุน รับโอนจาก สสจ./รพศ./รพท./รพช./รพ.สต.</t>
  </si>
  <si>
    <t>รายได้อื่น - เงินงบประมาณงบดำเนินงานรับโอนจาก สสจ./รพศ./รพท./รพช./รพ.สต.</t>
  </si>
  <si>
    <t>รายได้อื่น - เงินงบประมาณงบอุดหนุนรับโอนจาก สสจ./รพศ. /รพท./รพช. /รพ.สต</t>
  </si>
  <si>
    <t>รายได้อื่น - เงินงบประมาณงบรายจ่ายอื่นรับโอนจาก สสจ./รพศ. /รพท./รพช./รพ.สต.</t>
  </si>
  <si>
    <t>รายได้อื่น - เงินงบประมาณงบกลางรับโอนจาก สสจ./รพศ. /รพท./รพช./รพ.สต.</t>
  </si>
  <si>
    <t>เงินประจำตำแหน่งระดับสูง/ระดับกลาง(สนับสนุน)</t>
  </si>
  <si>
    <t>เงินประจำตำแหน่งผู้เชี่ยวชาญ(บริการ)</t>
  </si>
  <si>
    <t>ค่าตอบแทนเงินเพิ่มพิเศษสำหรับผู้ปฏิบัติงานด้านการสาธารณสุข(พ.ต.ส.-เงินนอกงบประมาณ)</t>
  </si>
  <si>
    <t>เงินเพิ่มสำหรับตำแหน่งที่มีเหตุพิเศษ (บริการ)</t>
  </si>
  <si>
    <t>เงินเพิ่มสำหรับตำแหน่งที่มีเหตุพิเศษ (สนับสนุน)</t>
  </si>
  <si>
    <t>เงินสมทบกองทุนทดแทน - เงินนอกงบประมาณ</t>
  </si>
  <si>
    <t>5101020199.105</t>
  </si>
  <si>
    <t>ค่าใช้จ่ายบุคลากรอื่น (เงินงบประมาณ)</t>
  </si>
  <si>
    <t>5101020199.106</t>
  </si>
  <si>
    <t>ค่าใช้จ่ายบุคลากรอื่น (เงินนอกงบประมาณ)</t>
  </si>
  <si>
    <t>เงินช่วยค่ารักษาพยาบาลประเภทผู้ป่วยนอก รพ.เอกชนสำหรับผู้มีสิทธิตามกฎหมายยกเว้นผู้รับเบี้ยหวัด/บำนาญ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</si>
  <si>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ในร.พ.เอกชนสำหรับผู้มีสิทธิตามกฎหมายยกเว้นผู้รับเบี้ยหวัด/บำนาญ</t>
  </si>
  <si>
    <t>เงินช่วยค่ารักษาพยาบาลประเภท ผู้ป่วยนอก รพ.รัฐ สำหรับผู้รับเบี้ยหวัด/บำนาญตามกฎหมาย</t>
  </si>
  <si>
    <t>เงินช่วยค่ารักษาพยาบาลประเภท ผู้ป่วยใน รพ.รัฐ สำหรับผู้รับเบี้ยหวัด/บำนาญตามกฎหมาย</t>
  </si>
  <si>
    <t>เงินช่วยค่ารักษาพยาบาลประเภท ผู้ป่วยนอก รพ.เอกชน  สำหรับผู้รับเบี้ยหวัด/บำนาญตามกฎหมาย</t>
  </si>
  <si>
    <t>เงินช่วยค่ารักษาพยาบาลประเภท ผู้ป่วยใน รพ.เอกชน สำหรับผู้รับเบี้ยหวัด/บำนาญตามกฎหมาย</t>
  </si>
  <si>
    <t>ค่าใช้จ่ายทุนการศึกษา - ในประเทศ</t>
  </si>
  <si>
    <t>ค่าใช้จ่ายด้านการฝึกอบรม - ในประเทศ (เงินงบประมาณ)</t>
  </si>
  <si>
    <t>ค่าใช้จ่ายด้านการฝึกอบรม - บุคคล ภายนอก (เงินงบประมาณ)</t>
  </si>
  <si>
    <t>ค่าใช้จ่ายด้านการฝึกอบรม - บุคคล ภายนอก (เงินนอกงบประมาณ)</t>
  </si>
  <si>
    <t>ค่าเบี้ยเลี้ยง - ในประเทศ (เงินงบประมาณ)</t>
  </si>
  <si>
    <t>ค่าเบี้ยเลี้ยง - ในประเทศ (เงินนอกงบประมาณ)</t>
  </si>
  <si>
    <t>ค่าที่พัก - ในประเทศ (เงินงบประมาณ)</t>
  </si>
  <si>
    <t>ค่าที่พัก - ในประเทศ (เงินนอกงบประมาณ)</t>
  </si>
  <si>
    <t>ค่าใช้จ่ายเดินทางอื่น - ในประเทศ (เงินงบประมาณ)</t>
  </si>
  <si>
    <t>ค่าใช้จ่ายเดินทางอื่น - ในประเทศ (เงินนอกงบประมาณ)</t>
  </si>
  <si>
    <t>ค่าตอบแทนการปฏิบัติงานในลักษณะค่าเบี้ยเลี้ยงเหมาจ่าย (สนับสนุน) - เงินนอกงบประมาณ</t>
  </si>
  <si>
    <t>ค่าตอบแทนการปฏิบัติงานอื่น - เงินงบประมาณ</t>
  </si>
  <si>
    <t>ค่าตอบแทนการปฏิบัติงานอื่น - เงินนอกงบประมาณ</t>
  </si>
  <si>
    <t>ค่าเสื่อมราคา - อาคารเพื่อการพักอาศัย</t>
  </si>
  <si>
    <t>ค่าเสื่อมราคา - ระบบประปา</t>
  </si>
  <si>
    <t>ค่าเสื่อมราคา - ระบบถนนภายใน</t>
  </si>
  <si>
    <t>ค่าเสื่อมราคา - ครุภัณฑ์สำนักงาน</t>
  </si>
  <si>
    <t>ค่าเสื่อมราคา - ยานพาหนะและอุปกรณ์การขนส่ง</t>
  </si>
  <si>
    <t>ค่าเสื่อมราคา - ครุภัณฑ์ไฟฟ้าและวิทยุ</t>
  </si>
  <si>
    <t>ค่าเสื่อมราคา - ครุภัณฑ์โฆษณาและเผยแพร่</t>
  </si>
  <si>
    <t>ค่าเสื่อมราคา - ครุภัณฑ์การเกษตร</t>
  </si>
  <si>
    <t>ค่าเสื่อมราคา - ครุภัณฑ์โรงงาน</t>
  </si>
  <si>
    <t>ค่าเสื่อมราคา - ครุภัณฑ์ก่อสร้าง</t>
  </si>
  <si>
    <t>ค่าเสื่อมราคา - ครุภัณฑ์วิทยาศาสตร์และการแพทย์</t>
  </si>
  <si>
    <t>ค่าเสื่อมราคา - อุปกรณ์คอมพิวเตอร์</t>
  </si>
  <si>
    <t>ค่าเสื่อมราคา - ครุภัณฑ์งานบ้านงานครัว</t>
  </si>
  <si>
    <t>ค่าเสื่อมราคา - ครุภัณฑ์อื่น</t>
  </si>
  <si>
    <t>ค่าตัดจำหน่าย - โปรแกรมคอมพิวเตอร์</t>
  </si>
  <si>
    <t>ค่าตัดจำหน่าย - สินทรัพย์ที่ไม่มีตัวตนอื่น</t>
  </si>
  <si>
    <t>ค่าเสื่อมราคา - ส่วนปรับปรุงอาคาร</t>
  </si>
  <si>
    <t>ค่าเสื่อมราคาอาคารเพื่อพักอาศัย - Interface</t>
  </si>
  <si>
    <t>ค่าเสื่อมราคาอาคารสำนักงาน - Interface</t>
  </si>
  <si>
    <t>ค่าเสื่อมราคาอาคารเพื่อประโยชน์อื่น - Interface</t>
  </si>
  <si>
    <t>ค่าเสื่อมราคาสิ่งปลูกสร้าง - Interface</t>
  </si>
  <si>
    <t>ค่าเสื่อมราคาระบบประปา - Interface</t>
  </si>
  <si>
    <t>ค่าเสื่อมราคาระบบไฟฟ้า - Interface</t>
  </si>
  <si>
    <t>ค่าเสื่อมราคาครุภัณฑ์สำนักงาน - Interface</t>
  </si>
  <si>
    <t>ค่าเสื่อมราคาครุภัณฑ์ยานพาหนะและขนส่ง - Interface</t>
  </si>
  <si>
    <t>ค่าเสื่อมราคาครุภัณฑ์ก่อสร้าง - Interface</t>
  </si>
  <si>
    <t>ค่าเสื่อมราคาครุภัณฑ์วิทยาศาสตร์และการแพทย์ - Interface</t>
  </si>
  <si>
    <t>ค่าตัดจำหน่ายโปรแกรมคอมพิวเตอร์ - Interface</t>
  </si>
  <si>
    <t>ค่าตัดจำหน่ายสินทรัพย์ไม่มีตัวตนอื่น - Interface</t>
  </si>
  <si>
    <t>ค่าเสื่อมราคา - อาคารและสิ่งปลูกสร้างไม่ระบุรายละเอียด</t>
  </si>
  <si>
    <t>ค่าเสื่อมราคา - ครุภัณฑ์ไม่ระบุรายละเอียด</t>
  </si>
  <si>
    <t>ค่าสวัสดิการสังคม - อื่น</t>
  </si>
  <si>
    <t>ค่าจำหน่าย - อาคารและสิ่งปลูกสร้างไม่ระบุรายละเอียด</t>
  </si>
  <si>
    <t>ค่าจำหน่าย - ครุภัณฑ์ไม่ระบุรายละเอียด</t>
  </si>
  <si>
    <t>ค่าใช้จ่ายระหว่างหน่วยงาน - หน่วยงานส่งเงินเบิกเกินส่งคืนให้กรมบัญชีกลาง</t>
  </si>
  <si>
    <t>ค่าใช้จ่ายระหว่างหน่วยงาน - ปรับเงินฝากคลัง</t>
  </si>
  <si>
    <t>ค่าใช้จ่ายระหว่างกัน - ภายในกรมเดียวกัน</t>
  </si>
  <si>
    <t>ค่าใช้จ่ายระหว่างกัน - ภายในกรมเดียวกัน (Manual)</t>
  </si>
  <si>
    <t>ค่าใช้จ่ายอื่น - สินค้าโอนไป สสจ./รพศ./รพท./รพช./รพ.สต.</t>
  </si>
  <si>
    <t>ค่าใช้จ่ายอื่น - วัสดุโอนไป สสจ./ รพศ./รพท./รพช./รพ.สต.</t>
  </si>
  <si>
    <t>ค่าใช้จ่ายอื่น - ครุภัณฑ์ที่ดินและสิ่งก่อสร้างโอนไป สสจ./รพศ./รพท./รพช./รพ.สต.</t>
  </si>
  <si>
    <t>ค่าใช้จ่ายอื่น - เงินงบประมาณงบลงทุนโอนไป สสจ./รพศ./รพท./รพช./รพ.สต.</t>
  </si>
  <si>
    <t>ค่าใช้จ่ายอื่น - เงินงบประมาณงบดำเนินงานโอนไป สสจ./รพศ./รพท./รพช./รพ.สต.</t>
  </si>
  <si>
    <t>ค่าใช้จ่ายอื่น - เงินงบประมาณงบอุดหนุนโอนไป สสจ./รพศ./รพท./รพช./รพ.สต.</t>
  </si>
  <si>
    <t>ค่าใช้จ่ายอื่น - เงินงบประมาณงบรายจ่ายอื่นโอนไป  สสจ./รพศ./รพท./รพช./รพ.สต.</t>
  </si>
  <si>
    <t>ค่าใช้จ่ายอื่น - เงินงบประมาณงบกลางโอนไป สสจ./รพศ. /รพท./รพช./ รพ.สต.</t>
  </si>
  <si>
    <t>ค่าใช้จ่ายอื่น - เงินนอกงบประมาณโอนไป สสจ./รพศ./รพท./รพช./รพ.สต.</t>
  </si>
  <si>
    <t>สรุปจ่าย L2[5]=[2+3+4]</t>
  </si>
  <si>
    <t>ไม่ลิ้งสูตร</t>
  </si>
  <si>
    <t>1+2+3+4+5+6+7+8+9+10+11+12+13+14+15+16+17+18+19</t>
  </si>
  <si>
    <t>รวมค่าใช้จ่าย[23] =[1+5+6+7+11+12+13+14+15+16+17+18+19+20+21+22]</t>
  </si>
  <si>
    <t>ค่า Adj.RW รวม quick method</t>
  </si>
  <si>
    <t>HDC</t>
  </si>
  <si>
    <t xml:space="preserve"> New Factor</t>
  </si>
  <si>
    <t>หน่วยบริการ</t>
  </si>
  <si>
    <t>ลำดับเรียงตามจัดกลุ่ม</t>
  </si>
  <si>
    <t>ลำดับเรียงตามงบทดลอง</t>
  </si>
  <si>
    <t>CMI@MOPH</t>
  </si>
  <si>
    <t>(1) โรงพยาบาลที่มีรายได้ต่ำกว่าค่าเฉลี่ยกลุ่ม (Mean - 1SD)</t>
  </si>
  <si>
    <t>โรงพยาบาลที่มีรายได้ต่ำกว่าค่าเฉลี่ยกลุ่ม</t>
  </si>
  <si>
    <t>(2) โรงพยาบาลที่มีค่าใช้จ่ายสูงกว่าค่าเฉลี่ยกลุ่ม (Mean + 1SD)</t>
  </si>
  <si>
    <t>โรงพยาบาลที่มีค่าใช้จ่ายสูงกว่าค่าเฉลี่ยกลุ่ม</t>
  </si>
  <si>
    <t>4302010101.101</t>
  </si>
  <si>
    <t>5107010101.101</t>
  </si>
  <si>
    <t>รายได้จากการอุดหนุน-หน่วยงานภาครัฐ</t>
  </si>
  <si>
    <t>ค่าใช้จ่ายอุดหนุน -หน่วยงานภาครัฐ</t>
  </si>
  <si>
    <t>รายได้สนับสนุนยาและอื่น ๆ</t>
  </si>
  <si>
    <t>รายได้กองทุน UC อื่น</t>
  </si>
  <si>
    <t>รายได้ค่ารักษาด้านการสร้างเสริมสุขภาพและป้องกันโรค (P&amp;P)</t>
  </si>
  <si>
    <t>ส่วนต่างค่ารักษาที่ต่ำกว่าข้อตกลงในการจ่ายตาม กองทุนประกันสังคม</t>
  </si>
  <si>
    <t>รายได้ค่ารักษาแรงงานต่างด้าว OP  นอก CUP</t>
  </si>
  <si>
    <t>ส่วนต่างค่ารักษาพยาบาลที่สูงกว่าข้อตกลงในการจ่ายตามหลักเกณฑ์ฯ - บุคคลที่มีปัญหาสถานะและสิทธิ OP</t>
  </si>
  <si>
    <t>ค่าตอบแทนในการปฏิบัติงานเวรหรือผลัดบ่ายและหรือผลัดดึกของพยาบาล</t>
  </si>
  <si>
    <t>ค่าเช่าอสังหาริมทรัพย์</t>
  </si>
  <si>
    <t>ค่าเช่าเบ็ดเตล็ด</t>
  </si>
  <si>
    <t>ค่าใช้จ่ายระหว่างหน่วยงาน - กรมบัญชีกลางโอนเงินนอกงบประมาณให้หน่วยงาน</t>
  </si>
  <si>
    <t>พระอาจารย์วันฯ,รพช.</t>
  </si>
  <si>
    <t>พระอาจารย์มั่นฯ,รพช.</t>
  </si>
  <si>
    <t>AdjRW รวม</t>
  </si>
  <si>
    <t>สิทธิ UC
1 เม.ย.67</t>
  </si>
  <si>
    <t>หมายเหตุ  ข้อมูลบริการ ณ 31 กรกฎาคม  2568</t>
  </si>
  <si>
    <t>ข้อมูลประชากรและผลงานบริการไตรมาสที่ 4 /2568</t>
  </si>
  <si>
    <t>ตารางที่ 1 เปรียบเทียบ รายได้ (บาท/ประชากร) ของโรงพยาบาลในเขตสุขภาพที่ 8 แยกตามกลุ่ม ณ ไตรมาส 4 ปี 2568</t>
  </si>
  <si>
    <t>ตารางที่ 2 ร้อยละ ของรายได้ (บาท/ประชากร) ที่สูง-ต่ำกว่าค่าเฉลี่ยกลุ่ม ของโรงพยาบาลในเขตสุขภาพที่ 8 ณ ไตรมาส 4 ปี 2568</t>
  </si>
  <si>
    <t>ตารางที่ 3 รายได้ (บาท/ประชากร)เทียบกับค่า Mean-1SD ของกลุ่ม ของโรงพยาบาลในเขตสุขภาพที่ 8 ณ ไตรมาส 4 ปี 2568</t>
  </si>
  <si>
    <t>ตารางที่ 7 เปรียบเทียบ ค่าใช้จ่าย (บาท/RW) ของโรงพยาบาลในเขตสุขภาพที่ 8 แยกตามกลุ่ม ณ ไตรมาส 4 ปี 2568</t>
  </si>
  <si>
    <t>ตารางที่ 8 ร้อยละ ของค่าใช้จ่าย (บาท/RW) ที่สูง-ต่ำกว่าค่าเฉลี่ยกลุ่ม ของโรงพยาบาลในเขตสุขภาพที่ 8 ณ ไตรมาส 4 ปี 2568</t>
  </si>
  <si>
    <t>ตารางที่ 9 ค่าใช้จ่าย (บาท/RW) เทียบกับค่า Mean+1SD ของกลุ่ม ที่สูงต่ำกว่าค่าเฉลี่ย ของโรงพยาบาลในเขตสุขภาพที่ 8 ณ ไตรมาส 4 ปี 2568</t>
  </si>
  <si>
    <t>ตารางที่ 5 ร้อยละ ของรายได้ (บาท/ประชากร) ที่สูง-ต่ำกว่าค่าเฉลี่ยกลุ่ม ของโรงพยาบาลในเขตสุขภาพที่ 8 แยกรายจังหวัด ณ ไตรมาส 4 ปี 2568</t>
  </si>
  <si>
    <t>ตารางที่ 4 รายได้ (บาท/ประชากร) ของโรงพยาบาลในเขตสุขภาพที่ 8 แยกรายจังหวัด ณ ไตรมาส 4 ปีงบประมาณ 2568</t>
  </si>
  <si>
    <t>ตารางที่ 11 ร้อยละ ค่าใช้จ่าย (บาท/ประชากร) ที่สูง-ต่ำกว่าค่าเฉลี่ยกลุ่ม ของโรงพยาบาลในเขตสุขภาพที่ 8 แยกรายจังหวัด ณ ไตรมาส 4 ปี 2568</t>
  </si>
  <si>
    <t>ตารางที่ 10 ค่าใช้จ่าย (บาท/RW) ของโรงพยาบาลในเขตสุขภาพที่ 8 แยกรายจังหวัด ณ ไตรมาส 4 ปีงบประมาณ 2568</t>
  </si>
  <si>
    <t>ตารางที่ 6 สรุปค่าเฉลี่ย รายได้ (บาท/ประชากร) ของโรงพยาบาลในเขตสุขภาพที่ 8 แยกตามกลุ่ม ณ ไตรมาส 4 ปีงบประมาณ 2568</t>
  </si>
  <si>
    <t>ตารางที่ 12 สรุปค่าเฉลี่ย ค่าใช้จ่าย (บาท/RW) ของโรงพยาบาลในเขตสุขภาพที่ 8 แยกตามกลุ่ม ณ ไตรมาส 4 ปีงบประมาณ 2568</t>
  </si>
  <si>
    <t>รายงานข้อมูล Benchmarking การเงินการคลัง ณ สิ้นไตรมาสที่ 4/2568</t>
  </si>
  <si>
    <r>
      <t xml:space="preserve"> </t>
    </r>
    <r>
      <rPr>
        <sz val="16"/>
        <rFont val="TH SarabunIT๙"/>
        <family val="2"/>
      </rPr>
      <t xml:space="preserve">นิคมน้ำอูน เต่างอย กุดบาก </t>
    </r>
    <r>
      <rPr>
        <sz val="16"/>
        <color rgb="FFFF0000"/>
        <rFont val="TH SarabunIT๙"/>
        <family val="2"/>
        <charset val="222"/>
      </rPr>
      <t xml:space="preserve"> </t>
    </r>
    <r>
      <rPr>
        <sz val="16"/>
        <rFont val="TH SarabunIT๙"/>
        <family val="2"/>
      </rPr>
      <t>ปลาปาก ท่าอุเทน ท่าลี่ วาริชภูมิ เรณูนคร</t>
    </r>
    <r>
      <rPr>
        <sz val="16"/>
        <color rgb="FFFF0000"/>
        <rFont val="TH SarabunIT๙"/>
        <family val="2"/>
        <charset val="222"/>
      </rPr>
      <t xml:space="preserve"> </t>
    </r>
    <r>
      <rPr>
        <sz val="16"/>
        <rFont val="TH SarabunIT๙"/>
        <family val="2"/>
      </rPr>
      <t>นาแก</t>
    </r>
    <r>
      <rPr>
        <sz val="16"/>
        <color rgb="FFFF0000"/>
        <rFont val="TH SarabunIT๙"/>
        <family val="2"/>
        <charset val="222"/>
      </rPr>
      <t xml:space="preserve"> </t>
    </r>
    <r>
      <rPr>
        <sz val="16"/>
        <rFont val="TH SarabunIT๙"/>
        <family val="2"/>
      </rPr>
      <t>หนองวัวซอ พระอาจารย์ฝั้นฯ เพ็ญ สว่างแดนดิน</t>
    </r>
    <r>
      <rPr>
        <sz val="16"/>
        <color rgb="FFFF0000"/>
        <rFont val="TH SarabunIT๙"/>
        <family val="2"/>
        <charset val="222"/>
      </rPr>
      <t xml:space="preserve"> 
</t>
    </r>
  </si>
  <si>
    <r>
      <rPr>
        <sz val="16"/>
        <rFont val="TH SarabunIT๙"/>
        <family val="2"/>
      </rPr>
      <t xml:space="preserve">วังยาง ศรีเชียงใหม่ </t>
    </r>
    <r>
      <rPr>
        <sz val="16"/>
        <color rgb="FFFF0000"/>
        <rFont val="TH SarabunIT๙"/>
        <family val="2"/>
        <charset val="222"/>
      </rPr>
      <t xml:space="preserve"> </t>
    </r>
    <r>
      <rPr>
        <sz val="16"/>
        <rFont val="TH SarabunIT๙"/>
        <family val="2"/>
      </rPr>
      <t>รัตนวาปี ไชยวาน</t>
    </r>
    <r>
      <rPr>
        <sz val="16"/>
        <color rgb="FFFF0000"/>
        <rFont val="TH SarabunIT๙"/>
        <family val="2"/>
        <charset val="222"/>
      </rPr>
      <t xml:space="preserve">  </t>
    </r>
    <r>
      <rPr>
        <sz val="16"/>
        <rFont val="TH SarabunIT๙"/>
        <family val="2"/>
      </rPr>
      <t>ท่าอุเทน โพนสวรรค์ นาแก ศรีบุญเรือง  เพ็ญ วังสะพุง</t>
    </r>
    <r>
      <rPr>
        <sz val="16"/>
        <color rgb="FFFF0000"/>
        <rFont val="TH SarabunIT๙"/>
        <family val="2"/>
        <charset val="222"/>
      </rPr>
      <t xml:space="preserve"> </t>
    </r>
    <r>
      <rPr>
        <sz val="16"/>
        <rFont val="TH SarabunIT๙"/>
        <family val="2"/>
      </rPr>
      <t>สว่างแดนดิน</t>
    </r>
    <r>
      <rPr>
        <sz val="16"/>
        <color rgb="FFFF0000"/>
        <rFont val="TH SarabunIT๙"/>
        <family val="2"/>
        <charset val="222"/>
      </rPr>
      <t xml:space="preserve"> </t>
    </r>
  </si>
  <si>
    <t xml:space="preserve">เฝ้าไร่ ไชยวาน ท่าอุเทน  นาหว้า  ศรีธาตุ โพนสวรรค์  นาแก  หนองวัวซอ นากลาง  เชียงคาน ศรีบุญเรือง วังสะพุง  หนองบัวลำภู  </t>
  </si>
  <si>
    <r>
      <t xml:space="preserve"> </t>
    </r>
    <r>
      <rPr>
        <sz val="16"/>
        <rFont val="TH SarabunIT๙"/>
        <family val="2"/>
      </rPr>
      <t>บุ่งคล้า  นาทม  ปลาปาก  ท่าอุเทน  บ้านแพง นาหว้า  ศรีธาตุ เรณูนคร โนนสัง นากลาง หนองวัวซอ เพ็ญ ท่าบ่อ</t>
    </r>
  </si>
  <si>
    <t xml:space="preserve">วังยาง นาทม  ปลาปาก หนองบัวลำภู </t>
  </si>
  <si>
    <r>
      <rPr>
        <sz val="16"/>
        <rFont val="TH SarabunIT๙"/>
        <family val="2"/>
      </rPr>
      <t>นายูง  กู่แก้ว หนองหิน เจริญศิลป์ ปลาปาก พระอาจารย์แบนฯ</t>
    </r>
    <r>
      <rPr>
        <sz val="16"/>
        <color rgb="FFFF0000"/>
        <rFont val="TH SarabunIT๙"/>
        <family val="2"/>
        <charset val="222"/>
      </rPr>
      <t xml:space="preserve"> </t>
    </r>
    <r>
      <rPr>
        <sz val="16"/>
        <rFont val="TH SarabunIT๙"/>
        <family val="2"/>
      </rPr>
      <t>ศรีสงคราม โพนพิสัย เลย</t>
    </r>
  </si>
  <si>
    <r>
      <t xml:space="preserve"> </t>
    </r>
    <r>
      <rPr>
        <sz val="16"/>
        <rFont val="TH SarabunIT๙"/>
        <family val="2"/>
      </rPr>
      <t>นาแห้ว เฝ้าไร่ ทุ่งฝน เจริญศิลป์ ปลาปาก</t>
    </r>
    <r>
      <rPr>
        <sz val="16"/>
        <color rgb="FFFF0000"/>
        <rFont val="TH SarabunIT๙"/>
        <family val="2"/>
        <charset val="222"/>
      </rPr>
      <t xml:space="preserve"> </t>
    </r>
    <r>
      <rPr>
        <sz val="16"/>
        <rFont val="TH SarabunIT๙"/>
        <family val="2"/>
      </rPr>
      <t>เอราวัณ นาวังฯ  บึงโขงหลง  เรณูนคร สุวรรณคูหา</t>
    </r>
    <r>
      <rPr>
        <sz val="16"/>
        <color rgb="FFFF0000"/>
        <rFont val="TH SarabunIT๙"/>
        <family val="2"/>
        <charset val="222"/>
      </rPr>
      <t xml:space="preserve">  </t>
    </r>
    <r>
      <rPr>
        <sz val="16"/>
        <rFont val="TH SarabunIT๙"/>
        <family val="2"/>
      </rPr>
      <t>พระอาจารย์ฝั้น เซกา</t>
    </r>
    <r>
      <rPr>
        <sz val="16"/>
        <color rgb="FFFF0000"/>
        <rFont val="TH SarabunIT๙"/>
        <family val="2"/>
        <charset val="222"/>
      </rPr>
      <t xml:space="preserve">  </t>
    </r>
    <r>
      <rPr>
        <sz val="16"/>
        <rFont val="TH SarabunIT๙"/>
        <family val="2"/>
      </rPr>
      <t>โพนพิสัย สว่างแดนดิน หนองคาย</t>
    </r>
  </si>
  <si>
    <t>1. เหมาจ่ายรายหัว UC
 (13 แห่ง)</t>
  </si>
  <si>
    <t>2. เรียกเก็บUC/กองทุน UC /EMS (11 แห่ง)</t>
  </si>
  <si>
    <t>3. ประกันสังคม (13 แห่ง)</t>
  </si>
  <si>
    <t>4. ข้าราชการ (13 แห่ง)</t>
  </si>
  <si>
    <t>5. พรบ. (13 แห่ง)</t>
  </si>
  <si>
    <t>6. ชำระเงินเอง (4 แห่ง)</t>
  </si>
  <si>
    <t>7. งบบุคลากร (12 แห่ง)</t>
  </si>
  <si>
    <t>1. บุคลากรรวม (19 แห่ง)</t>
  </si>
  <si>
    <t>2. ค่าฝึกอบรม (14 แห่ง)</t>
  </si>
  <si>
    <t>3. ยาใช้ไป (15 แห่ง)</t>
  </si>
  <si>
    <t>4. ค่าวัสดุการแพทย์
         (15 แห่ง)</t>
  </si>
  <si>
    <t>5. วัสดุวิทยาศาสตร์
        (12 แห่ง)</t>
  </si>
  <si>
    <t>6. วัสดุอื่น (13 แห่ง)</t>
  </si>
  <si>
    <t>7. ซ่อมแซม/จ้างเหมา 
         (15 แห่ง)</t>
  </si>
  <si>
    <t>8. ค่าจ้างตรวจ LAB 
        (13 แห่ง)</t>
  </si>
  <si>
    <t>9. ค่าสาธารณูปโภค 
       (12 แห่ง)</t>
  </si>
  <si>
    <t>10. ค่าใช้สอยอื่นๆ
      (18 แห่ง)</t>
  </si>
  <si>
    <t>11. ค่าใช้จ่ายอื่นๆ 
      (16 แห่ง)</t>
  </si>
  <si>
    <t xml:space="preserve">ประจักษ์ศิลปาคม วังยาง เฝ้าไร่ รัตนวาปี เจริญศิลป์ ปลาปาก กุสุมาลย์ เอราวัณ เรณูนคร หนองวัวซอ พระอาจารย์มั่นฯ ศรีบุญเรือง หนองหาน ธาตุพนม ท่าบ่อ      </t>
  </si>
  <si>
    <r>
      <rPr>
        <sz val="16"/>
        <rFont val="TH SarabunIT๙"/>
        <family val="2"/>
      </rPr>
      <t>ประจักษ์ศิลปาคม</t>
    </r>
    <r>
      <rPr>
        <sz val="16"/>
        <color rgb="FFFF0000"/>
        <rFont val="TH SarabunIT๙"/>
        <family val="2"/>
        <charset val="222"/>
      </rPr>
      <t xml:space="preserve">  </t>
    </r>
    <r>
      <rPr>
        <sz val="16"/>
        <rFont val="TH SarabunIT๙"/>
        <family val="2"/>
      </rPr>
      <t>วังยาง เฝ้าไร่   เจริญศิลป์  ท่าอุเทน วาริชภูมิ ศรีธาตุ</t>
    </r>
    <r>
      <rPr>
        <sz val="16"/>
        <color rgb="FFFF0000"/>
        <rFont val="TH SarabunIT๙"/>
        <family val="2"/>
        <charset val="222"/>
      </rPr>
      <t xml:space="preserve"> </t>
    </r>
    <r>
      <rPr>
        <sz val="16"/>
        <rFont val="TH SarabunIT๙"/>
        <family val="2"/>
      </rPr>
      <t xml:space="preserve"> นาแก</t>
    </r>
    <r>
      <rPr>
        <sz val="16"/>
        <color rgb="FFFF0000"/>
        <rFont val="TH SarabunIT๙"/>
        <family val="2"/>
        <charset val="222"/>
      </rPr>
      <t xml:space="preserve"> </t>
    </r>
    <r>
      <rPr>
        <sz val="16"/>
        <rFont val="TH SarabunIT๙"/>
        <family val="2"/>
      </rPr>
      <t>กุดจับ  
พระอาจารย์ฝั้น ศรีบุญเรือง   โพนพิสัย บึงกาฬ</t>
    </r>
  </si>
  <si>
    <t>ประจักษ์ศิลปาคม เฝ้าไร่ รัตนวาปี ปลาปาก  ท่าอุเทน เอราวัณ  โพนสวรรค์  สุวรรณคูหา 
ศรีบุญเรือง กุดจับ เพ็ญ วานรนิวาส</t>
  </si>
  <si>
    <t xml:space="preserve">นาแห้ว บุ่งคล้า ศรีเชียงใหม่ นาทม โพนนาแก้ว ปลาปาก พระอาจารย์แบนฯ  ท่าลี่  นาวัง  
บึงโขงหลง สุวรรณคูหา นาแก  หนองวัวซอ พระอาจารย์มั่นฯ ด่านซ้าย เซกา โพนพิสัย ท่าบ่อ  หนองบัวลำภู   </t>
  </si>
  <si>
    <r>
      <rPr>
        <sz val="16"/>
        <rFont val="TH SarabunIT๙"/>
        <family val="2"/>
      </rPr>
      <t>นาแห้ว ศรีเชียงใหม่ หนองหิน</t>
    </r>
    <r>
      <rPr>
        <sz val="16"/>
        <color rgb="FFFF0000"/>
        <rFont val="TH SarabunIT๙"/>
        <family val="2"/>
        <charset val="222"/>
      </rPr>
      <t xml:space="preserve"> </t>
    </r>
    <r>
      <rPr>
        <sz val="16"/>
        <rFont val="TH SarabunIT๙"/>
        <family val="2"/>
      </rPr>
      <t>ท่าอุเทน นาวัง  โพนสวรรค์ สุวรรณคูหา ผาขาว โพนพิสัย 
บ้านดุง บึงกาฬ หนองบัวลำภู</t>
    </r>
  </si>
  <si>
    <t xml:space="preserve">ห้วยเกิ้ง นายูง นาทม  พระอาจารย์แบนฯ กุสุมาลย์ วาริชภูมิ สุวรรณคูหา วังสามหมอ 
พระอาจารย์มั่นฯ  เซกา วังสะพุง บึงกาฬ หนองบัวลำภู   
     </t>
  </si>
  <si>
    <t xml:space="preserve">ห้วยเกิ้ง โพธิ์ตาก ศรีเชียงใหม่ สร้างคอม ท่าอุเทน  วาริชภูมิ นาหว้า โคกศรีสุพรรณ 
โนนสัง ปากชม วังสามหมอ พระอาจารย์ฝั้นฯ ศรีสงคราม โพนพิสัย วานรนิวาส </t>
  </si>
  <si>
    <t xml:space="preserve">ห้วยเกิ้ง ศรีเชียงใหม่ นาทม ท่าอุเทน  คำตากล้า  บึงโขงหลง สุวรรณคูหา วังสามหมอ 
พระอาจารย์มั่นฯ เซกา วังสะพุง บึงกาฬ </t>
  </si>
  <si>
    <r>
      <rPr>
        <sz val="16"/>
        <rFont val="TH SarabunIT๙"/>
        <family val="2"/>
      </rPr>
      <t xml:space="preserve">ห้วยเกิ้ง  นายูง ปลาปาก  ท่าอุเทน ท่าลี่ นาวัง โนนสัง น้ำโสม อาจารย์มั่นฯ  ศรีสงคราม  
โพนพิสัย  นครพนม </t>
    </r>
    <r>
      <rPr>
        <sz val="16"/>
        <color rgb="FFFF0000"/>
        <rFont val="TH SarabunIT๙"/>
        <family val="2"/>
        <charset val="222"/>
      </rPr>
      <t xml:space="preserve">  </t>
    </r>
  </si>
  <si>
    <t xml:space="preserve">นาแห้ว กู่แก้ว  รัตนวาปี หนองหิน ทุ่งฝน  ไชยวาน นาด้วง กุสุมาลย์ เอราวัณ นาวัง 
โคกศรีสุพรรณ  สุวรรณคูหา ผาขาว  ด่านซ้าย ศรีบุญเรือง หนองหาน โพนพิสัย บึงกาฬ  </t>
  </si>
  <si>
    <t xml:space="preserve">วังยาง นาทม กู่แก้ว  ปลาปาก ท่าอุเทน ท่าลี่ ศรีวิไล เอราวัณ เรณูนคร  นาแก น้ำโสม 
โซ่พิสัย เซกา เพ็ญ บึงกาฬ เลย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</si>
</sst>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#,##0.00_ ;[Red]\-#,##0.00\ "/>
    <numFmt numFmtId="166" formatCode="_-* #,##0_-;\-* #,##0_-;_-* &quot;-&quot;??_-;_-@_-"/>
    <numFmt numFmtId="167" formatCode="0.00_ ;[Red]\-0.00\ "/>
  </numFmts>
  <fonts count="8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color indexed="8"/>
      <name val="Tahoma"/>
      <family val="2"/>
      <charset val="222"/>
    </font>
    <font>
      <b/>
      <sz val="16"/>
      <color indexed="8"/>
      <name val="Tahoma"/>
      <family val="2"/>
    </font>
    <font>
      <b/>
      <sz val="12"/>
      <color indexed="8"/>
      <name val="Tahoma"/>
      <family val="2"/>
    </font>
    <font>
      <b/>
      <u/>
      <sz val="12"/>
      <color indexed="8"/>
      <name val="Tahoma"/>
      <family val="2"/>
    </font>
    <font>
      <sz val="11"/>
      <color indexed="8"/>
      <name val="Tahoma"/>
      <family val="2"/>
    </font>
    <font>
      <b/>
      <sz val="10"/>
      <name val="Tahoma"/>
      <family val="2"/>
    </font>
    <font>
      <sz val="11"/>
      <color indexed="8"/>
      <name val="Tahoma"/>
      <family val="2"/>
      <charset val="222"/>
    </font>
    <font>
      <sz val="10"/>
      <color indexed="8"/>
      <name val="Tahoma"/>
      <family val="2"/>
    </font>
    <font>
      <sz val="11"/>
      <color rgb="FF000000"/>
      <name val="Tahoma"/>
      <family val="2"/>
    </font>
    <font>
      <b/>
      <sz val="11"/>
      <color indexed="8"/>
      <name val="Tahoma"/>
      <family val="2"/>
    </font>
    <font>
      <b/>
      <sz val="10"/>
      <color indexed="8"/>
      <name val="Tahoma"/>
      <family val="2"/>
    </font>
    <font>
      <b/>
      <sz val="6"/>
      <color indexed="8"/>
      <name val="Tahoma"/>
      <family val="2"/>
    </font>
    <font>
      <b/>
      <sz val="10"/>
      <color indexed="10"/>
      <name val="Tahoma"/>
      <family val="2"/>
    </font>
    <font>
      <sz val="12"/>
      <color indexed="8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rgb="FFFF0000"/>
      <name val="Calibri"/>
      <family val="2"/>
      <charset val="222"/>
      <scheme val="minor"/>
    </font>
    <font>
      <sz val="12"/>
      <color rgb="FFFF0000"/>
      <name val="Tahoma"/>
      <family val="2"/>
      <charset val="22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color indexed="36"/>
      <name val="TH SarabunPSK"/>
      <family val="2"/>
    </font>
    <font>
      <sz val="14"/>
      <color indexed="56"/>
      <name val="TH SarabunPSK"/>
      <family val="2"/>
    </font>
    <font>
      <sz val="14"/>
      <color indexed="30"/>
      <name val="TH SarabunPSK"/>
      <family val="2"/>
    </font>
    <font>
      <sz val="14"/>
      <color indexed="17"/>
      <name val="TH SarabunPSK"/>
      <family val="2"/>
    </font>
    <font>
      <sz val="14"/>
      <color indexed="51"/>
      <name val="TH SarabunPSK"/>
      <family val="2"/>
    </font>
    <font>
      <sz val="14"/>
      <color indexed="5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color rgb="FFFF0000"/>
      <name val="TH SarabunPSK"/>
      <family val="2"/>
      <charset val="222"/>
    </font>
    <font>
      <sz val="16"/>
      <color rgb="FFFF0000"/>
      <name val="Calibri"/>
      <family val="2"/>
      <charset val="222"/>
      <scheme val="minor"/>
    </font>
    <font>
      <sz val="16"/>
      <color indexed="10"/>
      <name val="TH SarabunPSK"/>
      <family val="2"/>
      <charset val="222"/>
    </font>
    <font>
      <sz val="16"/>
      <color indexed="10"/>
      <name val="Calibri"/>
      <family val="2"/>
      <charset val="222"/>
    </font>
    <font>
      <sz val="11"/>
      <name val="Calibri"/>
      <family val="2"/>
      <charset val="222"/>
      <scheme val="minor"/>
    </font>
    <font>
      <sz val="14"/>
      <color theme="1"/>
      <name val="TH SarabunPSK"/>
      <family val="2"/>
    </font>
    <font>
      <sz val="12"/>
      <color rgb="FF000000"/>
      <name val="Tahoma"/>
      <family val="2"/>
    </font>
    <font>
      <b/>
      <sz val="12"/>
      <color rgb="FF0000FF"/>
      <name val="Tahoma"/>
      <family val="2"/>
    </font>
    <font>
      <b/>
      <sz val="12"/>
      <color rgb="FF000000"/>
      <name val="Tahoma"/>
      <family val="2"/>
    </font>
    <font>
      <sz val="14"/>
      <color indexed="8"/>
      <name val="Tahoma"/>
      <family val="2"/>
    </font>
    <font>
      <b/>
      <u/>
      <sz val="12"/>
      <color indexed="10"/>
      <name val="Tahoma"/>
      <family val="2"/>
    </font>
    <font>
      <b/>
      <sz val="12"/>
      <color indexed="10"/>
      <name val="Tahoma"/>
      <family val="2"/>
    </font>
    <font>
      <b/>
      <sz val="16"/>
      <color rgb="FFFF0000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4"/>
      <name val="TH SarabunPSK"/>
      <family val="2"/>
      <charset val="222"/>
    </font>
    <font>
      <sz val="8"/>
      <name val="Calibri"/>
      <family val="2"/>
      <charset val="222"/>
      <scheme val="minor"/>
    </font>
    <font>
      <sz val="14"/>
      <color theme="1"/>
      <name val="Calibri"/>
      <family val="2"/>
      <charset val="222"/>
      <scheme val="minor"/>
    </font>
    <font>
      <b/>
      <sz val="26"/>
      <color theme="0"/>
      <name val="TH SarabunPSK"/>
      <family val="2"/>
    </font>
    <font>
      <sz val="10"/>
      <color rgb="FFFF0000"/>
      <name val="Tahoma"/>
      <family val="2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0"/>
      <name val="Tahoma"/>
      <family val="2"/>
    </font>
    <font>
      <sz val="16"/>
      <name val="TH SarabunIT๙"/>
      <family val="2"/>
    </font>
    <font>
      <sz val="14"/>
      <color rgb="FFFF0000"/>
      <name val="TH SarabunPSK"/>
      <family val="2"/>
    </font>
    <font>
      <sz val="12"/>
      <color theme="1"/>
      <name val="Calibri"/>
      <family val="2"/>
      <charset val="222"/>
      <scheme val="minor"/>
    </font>
    <font>
      <b/>
      <sz val="16"/>
      <color rgb="FFFF0000"/>
      <name val="TH SarabunIT๙"/>
      <family val="2"/>
      <charset val="222"/>
    </font>
    <font>
      <sz val="16"/>
      <color rgb="FFFF0000"/>
      <name val="TH SarabunIT๙"/>
      <family val="2"/>
      <charset val="222"/>
    </font>
    <font>
      <sz val="16"/>
      <name val="TH SarabunIT๙"/>
      <family val="2"/>
      <charset val="222"/>
    </font>
    <font>
      <b/>
      <sz val="16"/>
      <name val="TH SarabunIT๙"/>
      <family val="2"/>
      <charset val="222"/>
    </font>
    <font>
      <b/>
      <sz val="11"/>
      <color theme="1"/>
      <name val="TH SarabunPSK"/>
      <family val="2"/>
    </font>
    <font>
      <b/>
      <u/>
      <sz val="16"/>
      <color theme="10"/>
      <name val="TH SarabunPSK"/>
      <family val="2"/>
    </font>
    <font>
      <b/>
      <sz val="10"/>
      <color rgb="FFFF0000"/>
      <name val="Tahoma"/>
      <family val="2"/>
    </font>
    <font>
      <sz val="16"/>
      <color rgb="FFFF0000"/>
      <name val="TH SarabunIT๙"/>
      <family val="2"/>
    </font>
  </fonts>
  <fills count="6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CC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4">
    <xf numFmtId="0" fontId="0" fillId="0" borderId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8" fillId="0" borderId="0"/>
    <xf numFmtId="0" fontId="10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7" fillId="0" borderId="0"/>
    <xf numFmtId="0" fontId="16" fillId="0" borderId="0"/>
    <xf numFmtId="0" fontId="9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8" applyNumberFormat="0" applyFill="0" applyAlignment="0" applyProtection="0"/>
    <xf numFmtId="0" fontId="61" fillId="0" borderId="19" applyNumberFormat="0" applyFill="0" applyAlignment="0" applyProtection="0"/>
    <xf numFmtId="0" fontId="62" fillId="0" borderId="20" applyNumberFormat="0" applyFill="0" applyAlignment="0" applyProtection="0"/>
    <xf numFmtId="0" fontId="62" fillId="0" borderId="0" applyNumberFormat="0" applyFill="0" applyBorder="0" applyAlignment="0" applyProtection="0"/>
    <xf numFmtId="0" fontId="63" fillId="34" borderId="0" applyNumberFormat="0" applyBorder="0" applyAlignment="0" applyProtection="0"/>
    <xf numFmtId="0" fontId="64" fillId="35" borderId="0" applyNumberFormat="0" applyBorder="0" applyAlignment="0" applyProtection="0"/>
    <xf numFmtId="0" fontId="65" fillId="36" borderId="0" applyNumberFormat="0" applyBorder="0" applyAlignment="0" applyProtection="0"/>
    <xf numFmtId="0" fontId="66" fillId="37" borderId="21" applyNumberFormat="0" applyAlignment="0" applyProtection="0"/>
    <xf numFmtId="0" fontId="67" fillId="38" borderId="22" applyNumberFormat="0" applyAlignment="0" applyProtection="0"/>
    <xf numFmtId="0" fontId="68" fillId="38" borderId="21" applyNumberFormat="0" applyAlignment="0" applyProtection="0"/>
    <xf numFmtId="0" fontId="69" fillId="0" borderId="23" applyNumberFormat="0" applyFill="0" applyAlignment="0" applyProtection="0"/>
    <xf numFmtId="0" fontId="70" fillId="39" borderId="24" applyNumberFormat="0" applyAlignment="0" applyProtection="0"/>
    <xf numFmtId="0" fontId="18" fillId="0" borderId="0" applyNumberFormat="0" applyFill="0" applyBorder="0" applyAlignment="0" applyProtection="0"/>
    <xf numFmtId="0" fontId="1" fillId="40" borderId="25" applyNumberFormat="0" applyFont="0" applyAlignment="0" applyProtection="0"/>
    <xf numFmtId="0" fontId="71" fillId="0" borderId="0" applyNumberFormat="0" applyFill="0" applyBorder="0" applyAlignment="0" applyProtection="0"/>
    <xf numFmtId="0" fontId="72" fillId="0" borderId="26" applyNumberFormat="0" applyFill="0" applyAlignment="0" applyProtection="0"/>
    <xf numFmtId="0" fontId="73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73" fillId="44" borderId="0" applyNumberFormat="0" applyBorder="0" applyAlignment="0" applyProtection="0"/>
    <xf numFmtId="0" fontId="73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73" fillId="48" borderId="0" applyNumberFormat="0" applyBorder="0" applyAlignment="0" applyProtection="0"/>
    <xf numFmtId="0" fontId="73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73" fillId="52" borderId="0" applyNumberFormat="0" applyBorder="0" applyAlignment="0" applyProtection="0"/>
    <xf numFmtId="0" fontId="73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73" fillId="56" borderId="0" applyNumberFormat="0" applyBorder="0" applyAlignment="0" applyProtection="0"/>
    <xf numFmtId="0" fontId="73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73" fillId="60" borderId="0" applyNumberFormat="0" applyBorder="0" applyAlignment="0" applyProtection="0"/>
    <xf numFmtId="0" fontId="73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73" fillId="64" borderId="0" applyNumberFormat="0" applyBorder="0" applyAlignment="0" applyProtection="0"/>
  </cellStyleXfs>
  <cellXfs count="44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/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10" fontId="9" fillId="4" borderId="2" xfId="1" applyNumberFormat="1" applyFont="1" applyFill="1" applyBorder="1" applyAlignment="1">
      <alignment horizontal="right"/>
    </xf>
    <xf numFmtId="10" fontId="9" fillId="4" borderId="2" xfId="1" applyNumberFormat="1" applyFont="1" applyFill="1" applyBorder="1" applyAlignment="1">
      <alignment horizontal="center"/>
    </xf>
    <xf numFmtId="10" fontId="9" fillId="4" borderId="5" xfId="1" applyNumberFormat="1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3" fontId="12" fillId="5" borderId="2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3" fontId="14" fillId="0" borderId="0" xfId="0" applyNumberFormat="1" applyFont="1"/>
    <xf numFmtId="0" fontId="12" fillId="0" borderId="0" xfId="0" applyFont="1"/>
    <xf numFmtId="0" fontId="9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1" applyNumberFormat="1" applyFont="1" applyFill="1" applyBorder="1" applyAlignment="1">
      <alignment horizontal="right"/>
    </xf>
    <xf numFmtId="0" fontId="15" fillId="0" borderId="0" xfId="4" applyFont="1"/>
    <xf numFmtId="0" fontId="4" fillId="2" borderId="2" xfId="4" applyFont="1" applyFill="1" applyBorder="1" applyAlignment="1">
      <alignment horizontal="center" vertical="center"/>
    </xf>
    <xf numFmtId="0" fontId="13" fillId="2" borderId="2" xfId="4" applyFont="1" applyFill="1" applyBorder="1" applyAlignment="1">
      <alignment horizontal="center" vertical="center"/>
    </xf>
    <xf numFmtId="0" fontId="15" fillId="4" borderId="5" xfId="4" applyFont="1" applyFill="1" applyBorder="1" applyAlignment="1">
      <alignment horizontal="center"/>
    </xf>
    <xf numFmtId="3" fontId="15" fillId="5" borderId="5" xfId="7" applyNumberFormat="1" applyFont="1" applyFill="1" applyBorder="1" applyAlignment="1">
      <alignment horizontal="right"/>
    </xf>
    <xf numFmtId="3" fontId="15" fillId="0" borderId="0" xfId="4" applyNumberFormat="1" applyFont="1"/>
    <xf numFmtId="0" fontId="15" fillId="4" borderId="2" xfId="4" applyFont="1" applyFill="1" applyBorder="1" applyAlignment="1">
      <alignment horizontal="center"/>
    </xf>
    <xf numFmtId="3" fontId="15" fillId="5" borderId="2" xfId="7" applyNumberFormat="1" applyFont="1" applyFill="1" applyBorder="1" applyAlignment="1">
      <alignment horizontal="right"/>
    </xf>
    <xf numFmtId="3" fontId="15" fillId="5" borderId="2" xfId="4" applyNumberFormat="1" applyFont="1" applyFill="1" applyBorder="1" applyAlignment="1">
      <alignment horizontal="right"/>
    </xf>
    <xf numFmtId="0" fontId="9" fillId="0" borderId="0" xfId="4" applyFont="1"/>
    <xf numFmtId="0" fontId="10" fillId="0" borderId="0" xfId="0" applyFont="1" applyAlignment="1">
      <alignment horizontal="left" vertical="center"/>
    </xf>
    <xf numFmtId="0" fontId="17" fillId="6" borderId="2" xfId="0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9" fillId="7" borderId="0" xfId="0" applyFont="1" applyFill="1"/>
    <xf numFmtId="3" fontId="9" fillId="0" borderId="0" xfId="0" applyNumberFormat="1" applyFont="1"/>
    <xf numFmtId="2" fontId="6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2" fontId="12" fillId="2" borderId="2" xfId="0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2" fontId="9" fillId="4" borderId="2" xfId="6" applyNumberFormat="1" applyFont="1" applyFill="1" applyBorder="1" applyAlignment="1">
      <alignment horizontal="right"/>
    </xf>
    <xf numFmtId="2" fontId="9" fillId="0" borderId="0" xfId="0" applyNumberFormat="1" applyFont="1"/>
    <xf numFmtId="2" fontId="12" fillId="0" borderId="0" xfId="0" applyNumberFormat="1" applyFont="1"/>
    <xf numFmtId="2" fontId="9" fillId="4" borderId="2" xfId="1" applyNumberFormat="1" applyFont="1" applyFill="1" applyBorder="1" applyAlignment="1">
      <alignment horizontal="right"/>
    </xf>
    <xf numFmtId="2" fontId="9" fillId="0" borderId="0" xfId="1" applyNumberFormat="1" applyFont="1" applyFill="1" applyBorder="1" applyAlignment="1">
      <alignment horizontal="right"/>
    </xf>
    <xf numFmtId="2" fontId="9" fillId="8" borderId="2" xfId="1" applyNumberFormat="1" applyFont="1" applyFill="1" applyBorder="1" applyAlignment="1">
      <alignment horizontal="right"/>
    </xf>
    <xf numFmtId="166" fontId="9" fillId="4" borderId="2" xfId="1" applyNumberFormat="1" applyFont="1" applyFill="1" applyBorder="1" applyAlignment="1">
      <alignment horizontal="right"/>
    </xf>
    <xf numFmtId="43" fontId="9" fillId="4" borderId="2" xfId="6" applyFont="1" applyFill="1" applyBorder="1" applyAlignment="1">
      <alignment horizontal="right"/>
    </xf>
    <xf numFmtId="10" fontId="6" fillId="0" borderId="0" xfId="1" applyNumberFormat="1" applyFont="1" applyAlignment="1">
      <alignment vertical="center"/>
    </xf>
    <xf numFmtId="10" fontId="11" fillId="0" borderId="0" xfId="1" applyNumberFormat="1" applyFont="1" applyAlignment="1">
      <alignment vertical="center"/>
    </xf>
    <xf numFmtId="10" fontId="12" fillId="2" borderId="2" xfId="1" applyNumberFormat="1" applyFont="1" applyFill="1" applyBorder="1" applyAlignment="1">
      <alignment horizontal="center" vertical="center"/>
    </xf>
    <xf numFmtId="10" fontId="13" fillId="2" borderId="2" xfId="1" applyNumberFormat="1" applyFont="1" applyFill="1" applyBorder="1" applyAlignment="1">
      <alignment horizontal="center" vertical="center"/>
    </xf>
    <xf numFmtId="10" fontId="9" fillId="0" borderId="0" xfId="1" applyNumberFormat="1" applyFont="1"/>
    <xf numFmtId="10" fontId="12" fillId="0" borderId="0" xfId="1" applyNumberFormat="1" applyFont="1"/>
    <xf numFmtId="10" fontId="9" fillId="0" borderId="0" xfId="1" applyNumberFormat="1" applyFont="1" applyFill="1" applyBorder="1" applyAlignment="1">
      <alignment horizontal="right"/>
    </xf>
    <xf numFmtId="43" fontId="25" fillId="0" borderId="0" xfId="6" applyFont="1"/>
    <xf numFmtId="43" fontId="25" fillId="0" borderId="0" xfId="6" applyFont="1" applyFill="1"/>
    <xf numFmtId="43" fontId="26" fillId="0" borderId="0" xfId="6" applyFont="1"/>
    <xf numFmtId="0" fontId="26" fillId="0" borderId="0" xfId="6" applyNumberFormat="1" applyFont="1" applyFill="1"/>
    <xf numFmtId="0" fontId="28" fillId="0" borderId="7" xfId="16" applyFont="1" applyBorder="1"/>
    <xf numFmtId="0" fontId="28" fillId="0" borderId="6" xfId="16" applyFont="1" applyBorder="1" applyAlignment="1">
      <alignment horizontal="center"/>
    </xf>
    <xf numFmtId="0" fontId="29" fillId="0" borderId="7" xfId="0" applyFont="1" applyBorder="1"/>
    <xf numFmtId="0" fontId="29" fillId="0" borderId="6" xfId="0" applyFont="1" applyBorder="1"/>
    <xf numFmtId="0" fontId="30" fillId="0" borderId="7" xfId="16" applyFont="1" applyBorder="1"/>
    <xf numFmtId="0" fontId="30" fillId="0" borderId="6" xfId="16" applyFont="1" applyBorder="1" applyAlignment="1">
      <alignment horizontal="center"/>
    </xf>
    <xf numFmtId="0" fontId="31" fillId="0" borderId="7" xfId="16" applyFont="1" applyBorder="1"/>
    <xf numFmtId="0" fontId="31" fillId="0" borderId="6" xfId="16" applyFont="1" applyBorder="1" applyAlignment="1">
      <alignment horizontal="center"/>
    </xf>
    <xf numFmtId="0" fontId="32" fillId="0" borderId="7" xfId="16" applyFont="1" applyBorder="1"/>
    <xf numFmtId="0" fontId="32" fillId="0" borderId="6" xfId="16" applyFont="1" applyBorder="1" applyAlignment="1">
      <alignment horizontal="center"/>
    </xf>
    <xf numFmtId="0" fontId="33" fillId="0" borderId="7" xfId="16" applyFont="1" applyBorder="1"/>
    <xf numFmtId="0" fontId="33" fillId="0" borderId="6" xfId="16" applyFont="1" applyBorder="1" applyAlignment="1">
      <alignment horizontal="center"/>
    </xf>
    <xf numFmtId="0" fontId="34" fillId="0" borderId="7" xfId="16" applyFont="1" applyBorder="1"/>
    <xf numFmtId="0" fontId="34" fillId="0" borderId="6" xfId="16" applyFont="1" applyBorder="1" applyAlignment="1">
      <alignment horizontal="center"/>
    </xf>
    <xf numFmtId="0" fontId="28" fillId="0" borderId="14" xfId="16" applyFont="1" applyBorder="1"/>
    <xf numFmtId="0" fontId="28" fillId="0" borderId="9" xfId="16" applyFont="1" applyBorder="1"/>
    <xf numFmtId="0" fontId="29" fillId="0" borderId="12" xfId="16" applyFont="1" applyBorder="1"/>
    <xf numFmtId="0" fontId="29" fillId="0" borderId="0" xfId="16" applyFont="1"/>
    <xf numFmtId="0" fontId="30" fillId="0" borderId="12" xfId="16" applyFont="1" applyBorder="1"/>
    <xf numFmtId="0" fontId="30" fillId="0" borderId="15" xfId="16" applyFont="1" applyBorder="1"/>
    <xf numFmtId="0" fontId="31" fillId="0" borderId="12" xfId="16" applyFont="1" applyBorder="1"/>
    <xf numFmtId="0" fontId="31" fillId="0" borderId="0" xfId="16" applyFont="1"/>
    <xf numFmtId="0" fontId="32" fillId="0" borderId="12" xfId="16" applyFont="1" applyBorder="1"/>
    <xf numFmtId="0" fontId="32" fillId="0" borderId="0" xfId="16" applyFont="1"/>
    <xf numFmtId="0" fontId="33" fillId="0" borderId="12" xfId="16" applyFont="1" applyBorder="1"/>
    <xf numFmtId="0" fontId="33" fillId="0" borderId="15" xfId="16" applyFont="1" applyBorder="1"/>
    <xf numFmtId="0" fontId="34" fillId="0" borderId="12" xfId="16" applyFont="1" applyBorder="1"/>
    <xf numFmtId="0" fontId="34" fillId="0" borderId="15" xfId="16" applyFont="1" applyBorder="1"/>
    <xf numFmtId="0" fontId="28" fillId="0" borderId="12" xfId="16" applyFont="1" applyBorder="1"/>
    <xf numFmtId="0" fontId="28" fillId="0" borderId="15" xfId="16" applyFont="1" applyBorder="1"/>
    <xf numFmtId="0" fontId="34" fillId="0" borderId="0" xfId="16" applyFont="1"/>
    <xf numFmtId="0" fontId="31" fillId="0" borderId="13" xfId="0" applyFont="1" applyBorder="1"/>
    <xf numFmtId="0" fontId="31" fillId="0" borderId="1" xfId="0" applyFont="1" applyBorder="1"/>
    <xf numFmtId="0" fontId="35" fillId="0" borderId="0" xfId="0" applyFont="1"/>
    <xf numFmtId="0" fontId="32" fillId="0" borderId="13" xfId="0" applyFont="1" applyBorder="1"/>
    <xf numFmtId="0" fontId="32" fillId="0" borderId="1" xfId="0" applyFont="1" applyBorder="1"/>
    <xf numFmtId="0" fontId="26" fillId="0" borderId="1" xfId="16" applyFont="1" applyBorder="1"/>
    <xf numFmtId="0" fontId="26" fillId="0" borderId="16" xfId="16" applyFont="1" applyBorder="1"/>
    <xf numFmtId="0" fontId="26" fillId="0" borderId="0" xfId="16" applyFont="1"/>
    <xf numFmtId="0" fontId="29" fillId="0" borderId="13" xfId="0" applyFont="1" applyBorder="1"/>
    <xf numFmtId="0" fontId="29" fillId="0" borderId="1" xfId="0" applyFont="1" applyBorder="1"/>
    <xf numFmtId="0" fontId="30" fillId="0" borderId="13" xfId="16" applyFont="1" applyBorder="1"/>
    <xf numFmtId="0" fontId="30" fillId="0" borderId="16" xfId="16" applyFont="1" applyBorder="1"/>
    <xf numFmtId="0" fontId="26" fillId="0" borderId="0" xfId="16" applyFont="1" applyAlignment="1">
      <alignment horizontal="center"/>
    </xf>
    <xf numFmtId="0" fontId="34" fillId="0" borderId="13" xfId="0" applyFont="1" applyBorder="1"/>
    <xf numFmtId="0" fontId="34" fillId="0" borderId="16" xfId="0" applyFont="1" applyBorder="1"/>
    <xf numFmtId="0" fontId="33" fillId="0" borderId="13" xfId="16" applyFont="1" applyBorder="1"/>
    <xf numFmtId="0" fontId="33" fillId="0" borderId="16" xfId="16" applyFont="1" applyBorder="1"/>
    <xf numFmtId="0" fontId="36" fillId="0" borderId="0" xfId="0" applyFont="1" applyAlignment="1">
      <alignment vertical="center"/>
    </xf>
    <xf numFmtId="165" fontId="21" fillId="0" borderId="0" xfId="6" applyNumberFormat="1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12" borderId="0" xfId="17" applyFont="1" applyFill="1" applyAlignment="1">
      <alignment horizontal="center" vertical="center"/>
    </xf>
    <xf numFmtId="167" fontId="21" fillId="0" borderId="0" xfId="6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13" borderId="0" xfId="18" applyFont="1" applyFill="1" applyAlignment="1">
      <alignment vertical="center" wrapText="1"/>
    </xf>
    <xf numFmtId="0" fontId="23" fillId="4" borderId="0" xfId="18" applyFont="1" applyFill="1" applyAlignment="1">
      <alignment vertical="center" wrapText="1"/>
    </xf>
    <xf numFmtId="0" fontId="23" fillId="0" borderId="0" xfId="0" applyFont="1" applyAlignment="1">
      <alignment vertical="center"/>
    </xf>
    <xf numFmtId="0" fontId="23" fillId="5" borderId="0" xfId="18" applyFont="1" applyFill="1" applyAlignment="1">
      <alignment vertical="center" wrapText="1"/>
    </xf>
    <xf numFmtId="0" fontId="23" fillId="11" borderId="0" xfId="18" applyFont="1" applyFill="1" applyAlignment="1">
      <alignment vertical="center" wrapText="1"/>
    </xf>
    <xf numFmtId="0" fontId="23" fillId="14" borderId="0" xfId="18" applyFont="1" applyFill="1" applyAlignment="1">
      <alignment vertical="center" wrapText="1"/>
    </xf>
    <xf numFmtId="0" fontId="23" fillId="15" borderId="0" xfId="18" applyFont="1" applyFill="1" applyAlignment="1">
      <alignment vertical="center" wrapText="1"/>
    </xf>
    <xf numFmtId="0" fontId="23" fillId="3" borderId="0" xfId="18" applyFont="1" applyFill="1" applyAlignment="1">
      <alignment vertical="center" wrapText="1"/>
    </xf>
    <xf numFmtId="0" fontId="23" fillId="16" borderId="0" xfId="18" applyFont="1" applyFill="1" applyAlignment="1">
      <alignment vertical="center" wrapText="1"/>
    </xf>
    <xf numFmtId="0" fontId="23" fillId="17" borderId="0" xfId="18" applyFont="1" applyFill="1" applyAlignment="1">
      <alignment vertical="center" wrapText="1"/>
    </xf>
    <xf numFmtId="0" fontId="23" fillId="5" borderId="0" xfId="18" applyFont="1" applyFill="1" applyAlignment="1">
      <alignment horizontal="left" vertical="center" wrapText="1"/>
    </xf>
    <xf numFmtId="0" fontId="23" fillId="0" borderId="0" xfId="18" applyFont="1" applyAlignment="1">
      <alignment vertical="center" wrapText="1"/>
    </xf>
    <xf numFmtId="0" fontId="23" fillId="17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23" fillId="16" borderId="0" xfId="0" applyFont="1" applyFill="1" applyAlignment="1">
      <alignment horizontal="left" vertical="center" wrapText="1"/>
    </xf>
    <xf numFmtId="0" fontId="23" fillId="18" borderId="0" xfId="18" applyFont="1" applyFill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37" fillId="18" borderId="0" xfId="18" applyFont="1" applyFill="1" applyAlignment="1">
      <alignment vertical="center" wrapText="1"/>
    </xf>
    <xf numFmtId="0" fontId="38" fillId="0" borderId="0" xfId="0" applyFont="1" applyAlignment="1">
      <alignment vertical="center"/>
    </xf>
    <xf numFmtId="0" fontId="23" fillId="19" borderId="0" xfId="18" applyFont="1" applyFill="1" applyAlignment="1">
      <alignment vertical="center" wrapText="1"/>
    </xf>
    <xf numFmtId="0" fontId="23" fillId="20" borderId="0" xfId="18" applyFont="1" applyFill="1" applyAlignment="1">
      <alignment vertical="center" wrapText="1"/>
    </xf>
    <xf numFmtId="0" fontId="23" fillId="21" borderId="0" xfId="18" applyFont="1" applyFill="1" applyAlignment="1">
      <alignment vertical="center" wrapText="1"/>
    </xf>
    <xf numFmtId="0" fontId="23" fillId="22" borderId="0" xfId="18" applyFont="1" applyFill="1" applyAlignment="1">
      <alignment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24" borderId="0" xfId="18" applyFont="1" applyFill="1" applyAlignment="1">
      <alignment vertical="center" wrapText="1"/>
    </xf>
    <xf numFmtId="0" fontId="40" fillId="23" borderId="0" xfId="0" applyFont="1" applyFill="1" applyAlignment="1">
      <alignment horizontal="left" vertical="center" wrapText="1"/>
    </xf>
    <xf numFmtId="0" fontId="23" fillId="2" borderId="0" xfId="18" applyFont="1" applyFill="1" applyAlignment="1">
      <alignment vertical="center" wrapText="1"/>
    </xf>
    <xf numFmtId="43" fontId="21" fillId="0" borderId="0" xfId="6" applyFont="1" applyFill="1" applyBorder="1" applyAlignment="1">
      <alignment horizontal="center" vertical="center"/>
    </xf>
    <xf numFmtId="43" fontId="21" fillId="0" borderId="0" xfId="6" applyFont="1" applyBorder="1" applyAlignment="1">
      <alignment horizontal="center" vertical="center"/>
    </xf>
    <xf numFmtId="4" fontId="25" fillId="0" borderId="0" xfId="0" applyNumberFormat="1" applyFont="1" applyAlignment="1">
      <alignment vertical="center"/>
    </xf>
    <xf numFmtId="43" fontId="26" fillId="11" borderId="9" xfId="6" applyFont="1" applyFill="1" applyBorder="1"/>
    <xf numFmtId="43" fontId="26" fillId="11" borderId="14" xfId="6" applyFont="1" applyFill="1" applyBorder="1"/>
    <xf numFmtId="43" fontId="26" fillId="11" borderId="3" xfId="6" applyFont="1" applyFill="1" applyBorder="1"/>
    <xf numFmtId="43" fontId="26" fillId="11" borderId="3" xfId="6" applyFont="1" applyFill="1" applyBorder="1" applyAlignment="1">
      <alignment horizontal="center"/>
    </xf>
    <xf numFmtId="43" fontId="0" fillId="0" borderId="0" xfId="6" applyFont="1"/>
    <xf numFmtId="1" fontId="26" fillId="11" borderId="5" xfId="6" applyNumberFormat="1" applyFont="1" applyFill="1" applyBorder="1" applyAlignment="1">
      <alignment horizontal="center" vertical="center"/>
    </xf>
    <xf numFmtId="1" fontId="26" fillId="11" borderId="16" xfId="6" applyNumberFormat="1" applyFont="1" applyFill="1" applyBorder="1" applyAlignment="1">
      <alignment horizontal="center" vertical="center"/>
    </xf>
    <xf numFmtId="1" fontId="26" fillId="11" borderId="13" xfId="6" applyNumberFormat="1" applyFont="1" applyFill="1" applyBorder="1" applyAlignment="1">
      <alignment horizontal="center" vertical="center"/>
    </xf>
    <xf numFmtId="43" fontId="41" fillId="0" borderId="0" xfId="6" applyFont="1"/>
    <xf numFmtId="43" fontId="35" fillId="11" borderId="5" xfId="6" applyFont="1" applyFill="1" applyBorder="1" applyAlignment="1">
      <alignment horizontal="center" vertical="center" wrapText="1"/>
    </xf>
    <xf numFmtId="43" fontId="35" fillId="11" borderId="2" xfId="6" applyFont="1" applyFill="1" applyBorder="1" applyAlignment="1">
      <alignment horizontal="center" vertical="center" wrapText="1"/>
    </xf>
    <xf numFmtId="43" fontId="35" fillId="11" borderId="6" xfId="6" applyFont="1" applyFill="1" applyBorder="1" applyAlignment="1">
      <alignment horizontal="center" vertical="center" wrapText="1"/>
    </xf>
    <xf numFmtId="43" fontId="35" fillId="0" borderId="0" xfId="6" applyFont="1" applyAlignment="1">
      <alignment horizontal="center" vertical="center" wrapText="1"/>
    </xf>
    <xf numFmtId="43" fontId="35" fillId="0" borderId="0" xfId="6" applyFont="1"/>
    <xf numFmtId="166" fontId="25" fillId="0" borderId="0" xfId="6" applyNumberFormat="1" applyFont="1"/>
    <xf numFmtId="1" fontId="6" fillId="0" borderId="0" xfId="0" applyNumberFormat="1" applyFont="1" applyAlignment="1">
      <alignment vertical="center"/>
    </xf>
    <xf numFmtId="1" fontId="9" fillId="0" borderId="0" xfId="0" applyNumberFormat="1" applyFont="1"/>
    <xf numFmtId="43" fontId="42" fillId="0" borderId="0" xfId="6" applyFont="1"/>
    <xf numFmtId="166" fontId="20" fillId="6" borderId="2" xfId="6" applyNumberFormat="1" applyFont="1" applyFill="1" applyBorder="1" applyAlignment="1">
      <alignment horizontal="center" vertical="center"/>
    </xf>
    <xf numFmtId="166" fontId="25" fillId="0" borderId="0" xfId="6" applyNumberFormat="1" applyFont="1" applyBorder="1"/>
    <xf numFmtId="2" fontId="14" fillId="0" borderId="0" xfId="0" applyNumberFormat="1" applyFont="1"/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16" fillId="0" borderId="0" xfId="0" applyFont="1"/>
    <xf numFmtId="0" fontId="45" fillId="0" borderId="0" xfId="0" applyFont="1" applyAlignment="1">
      <alignment vertical="center"/>
    </xf>
    <xf numFmtId="0" fontId="46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3" fontId="15" fillId="5" borderId="5" xfId="10" applyNumberFormat="1" applyFont="1" applyFill="1" applyBorder="1" applyAlignment="1">
      <alignment horizontal="right"/>
    </xf>
    <xf numFmtId="3" fontId="9" fillId="0" borderId="0" xfId="4" applyNumberFormat="1" applyFont="1"/>
    <xf numFmtId="3" fontId="15" fillId="5" borderId="2" xfId="10" applyNumberFormat="1" applyFont="1" applyFill="1" applyBorder="1" applyAlignment="1">
      <alignment horizontal="right"/>
    </xf>
    <xf numFmtId="0" fontId="47" fillId="0" borderId="0" xfId="4" applyFont="1" applyAlignment="1">
      <alignment horizontal="left"/>
    </xf>
    <xf numFmtId="165" fontId="24" fillId="0" borderId="0" xfId="6" applyNumberFormat="1" applyFont="1" applyFill="1" applyBorder="1" applyAlignment="1">
      <alignment vertical="center"/>
    </xf>
    <xf numFmtId="165" fontId="49" fillId="0" borderId="0" xfId="6" applyNumberFormat="1" applyFont="1" applyFill="1" applyBorder="1" applyAlignment="1">
      <alignment vertical="center"/>
    </xf>
    <xf numFmtId="165" fontId="24" fillId="0" borderId="0" xfId="6" applyNumberFormat="1" applyFont="1" applyFill="1" applyBorder="1" applyAlignment="1">
      <alignment horizontal="right" vertical="center" wrapText="1"/>
    </xf>
    <xf numFmtId="43" fontId="26" fillId="11" borderId="2" xfId="6" applyFont="1" applyFill="1" applyBorder="1" applyAlignment="1">
      <alignment horizontal="right"/>
    </xf>
    <xf numFmtId="1" fontId="26" fillId="11" borderId="5" xfId="6" applyNumberFormat="1" applyFont="1" applyFill="1" applyBorder="1" applyAlignment="1">
      <alignment horizontal="right" vertical="center"/>
    </xf>
    <xf numFmtId="1" fontId="26" fillId="11" borderId="16" xfId="6" applyNumberFormat="1" applyFont="1" applyFill="1" applyBorder="1" applyAlignment="1">
      <alignment horizontal="right" vertical="center"/>
    </xf>
    <xf numFmtId="1" fontId="26" fillId="11" borderId="13" xfId="6" applyNumberFormat="1" applyFont="1" applyFill="1" applyBorder="1" applyAlignment="1">
      <alignment horizontal="right" vertical="center"/>
    </xf>
    <xf numFmtId="165" fontId="25" fillId="0" borderId="0" xfId="0" applyNumberFormat="1" applyFont="1" applyAlignment="1">
      <alignment vertical="center"/>
    </xf>
    <xf numFmtId="165" fontId="25" fillId="25" borderId="0" xfId="0" applyNumberFormat="1" applyFont="1" applyFill="1" applyAlignment="1">
      <alignment vertical="center"/>
    </xf>
    <xf numFmtId="43" fontId="35" fillId="11" borderId="5" xfId="6" applyFont="1" applyFill="1" applyBorder="1" applyAlignment="1">
      <alignment horizontal="right" vertical="center" wrapText="1"/>
    </xf>
    <xf numFmtId="43" fontId="35" fillId="11" borderId="2" xfId="6" applyFont="1" applyFill="1" applyBorder="1" applyAlignment="1">
      <alignment horizontal="right" vertical="center" wrapText="1"/>
    </xf>
    <xf numFmtId="43" fontId="35" fillId="11" borderId="6" xfId="6" applyFont="1" applyFill="1" applyBorder="1" applyAlignment="1">
      <alignment horizontal="right" vertical="center" wrapText="1"/>
    </xf>
    <xf numFmtId="165" fontId="25" fillId="26" borderId="0" xfId="0" applyNumberFormat="1" applyFont="1" applyFill="1" applyAlignment="1">
      <alignment vertical="center"/>
    </xf>
    <xf numFmtId="0" fontId="25" fillId="26" borderId="0" xfId="0" applyFont="1" applyFill="1" applyAlignment="1">
      <alignment vertical="center"/>
    </xf>
    <xf numFmtId="43" fontId="35" fillId="26" borderId="2" xfId="6" applyFont="1" applyFill="1" applyBorder="1" applyAlignment="1">
      <alignment horizontal="right" vertical="center" wrapText="1"/>
    </xf>
    <xf numFmtId="0" fontId="25" fillId="0" borderId="0" xfId="0" applyFont="1"/>
    <xf numFmtId="0" fontId="25" fillId="7" borderId="2" xfId="0" applyFont="1" applyFill="1" applyBorder="1" applyAlignment="1" applyProtection="1">
      <alignment horizontal="center"/>
      <protection hidden="1"/>
    </xf>
    <xf numFmtId="167" fontId="25" fillId="7" borderId="2" xfId="0" applyNumberFormat="1" applyFont="1" applyFill="1" applyBorder="1" applyProtection="1">
      <protection hidden="1"/>
    </xf>
    <xf numFmtId="167" fontId="25" fillId="7" borderId="2" xfId="0" applyNumberFormat="1" applyFont="1" applyFill="1" applyBorder="1" applyProtection="1">
      <protection locked="0"/>
    </xf>
    <xf numFmtId="167" fontId="25" fillId="7" borderId="2" xfId="0" applyNumberFormat="1" applyFont="1" applyFill="1" applyBorder="1" applyAlignment="1" applyProtection="1">
      <alignment horizontal="center"/>
      <protection hidden="1"/>
    </xf>
    <xf numFmtId="166" fontId="25" fillId="7" borderId="2" xfId="6" applyNumberFormat="1" applyFont="1" applyFill="1" applyBorder="1" applyAlignment="1" applyProtection="1">
      <alignment horizontal="center"/>
      <protection hidden="1"/>
    </xf>
    <xf numFmtId="0" fontId="25" fillId="7" borderId="2" xfId="0" applyFont="1" applyFill="1" applyBorder="1" applyAlignment="1" applyProtection="1">
      <alignment horizontal="left"/>
      <protection hidden="1"/>
    </xf>
    <xf numFmtId="3" fontId="25" fillId="7" borderId="2" xfId="0" applyNumberFormat="1" applyFont="1" applyFill="1" applyBorder="1" applyAlignment="1" applyProtection="1">
      <alignment horizontal="right"/>
      <protection hidden="1"/>
    </xf>
    <xf numFmtId="166" fontId="25" fillId="7" borderId="2" xfId="6" applyNumberFormat="1" applyFont="1" applyFill="1" applyBorder="1" applyAlignment="1" applyProtection="1">
      <alignment horizontal="right"/>
      <protection hidden="1"/>
    </xf>
    <xf numFmtId="0" fontId="25" fillId="0" borderId="0" xfId="0" applyFont="1" applyAlignment="1">
      <alignment horizontal="center"/>
    </xf>
    <xf numFmtId="166" fontId="25" fillId="7" borderId="2" xfId="6" applyNumberFormat="1" applyFont="1" applyFill="1" applyBorder="1" applyAlignment="1">
      <alignment horizontal="center"/>
    </xf>
    <xf numFmtId="167" fontId="25" fillId="7" borderId="2" xfId="0" applyNumberFormat="1" applyFont="1" applyFill="1" applyBorder="1"/>
    <xf numFmtId="3" fontId="25" fillId="7" borderId="2" xfId="0" applyNumberFormat="1" applyFont="1" applyFill="1" applyBorder="1" applyAlignment="1">
      <alignment horizontal="right"/>
    </xf>
    <xf numFmtId="166" fontId="25" fillId="7" borderId="2" xfId="6" applyNumberFormat="1" applyFont="1" applyFill="1" applyBorder="1" applyAlignment="1">
      <alignment horizontal="right"/>
    </xf>
    <xf numFmtId="0" fontId="25" fillId="7" borderId="0" xfId="0" applyFont="1" applyFill="1" applyAlignment="1">
      <alignment horizontal="center"/>
    </xf>
    <xf numFmtId="0" fontId="25" fillId="7" borderId="0" xfId="0" applyFont="1" applyFill="1"/>
    <xf numFmtId="0" fontId="25" fillId="7" borderId="0" xfId="0" applyFont="1" applyFill="1" applyAlignment="1">
      <alignment horizontal="right"/>
    </xf>
    <xf numFmtId="166" fontId="25" fillId="7" borderId="0" xfId="6" applyNumberFormat="1" applyFont="1" applyFill="1" applyAlignment="1">
      <alignment horizontal="right"/>
    </xf>
    <xf numFmtId="0" fontId="25" fillId="0" borderId="2" xfId="0" applyFont="1" applyBorder="1"/>
    <xf numFmtId="166" fontId="50" fillId="2" borderId="17" xfId="6" applyNumberFormat="1" applyFont="1" applyFill="1" applyBorder="1" applyAlignment="1">
      <alignment horizontal="center"/>
    </xf>
    <xf numFmtId="166" fontId="50" fillId="0" borderId="11" xfId="6" applyNumberFormat="1" applyFont="1" applyFill="1" applyBorder="1" applyAlignment="1">
      <alignment horizontal="center"/>
    </xf>
    <xf numFmtId="2" fontId="23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2" fontId="21" fillId="23" borderId="0" xfId="0" applyNumberFormat="1" applyFont="1" applyFill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0" fontId="25" fillId="0" borderId="0" xfId="6" applyNumberFormat="1" applyFont="1" applyFill="1"/>
    <xf numFmtId="166" fontId="25" fillId="0" borderId="0" xfId="6" applyNumberFormat="1" applyFont="1" applyFill="1" applyBorder="1"/>
    <xf numFmtId="166" fontId="26" fillId="0" borderId="0" xfId="6" applyNumberFormat="1" applyFont="1" applyFill="1" applyBorder="1"/>
    <xf numFmtId="166" fontId="25" fillId="0" borderId="0" xfId="6" applyNumberFormat="1" applyFont="1" applyFill="1"/>
    <xf numFmtId="0" fontId="54" fillId="0" borderId="0" xfId="6" applyNumberFormat="1" applyFont="1" applyFill="1"/>
    <xf numFmtId="43" fontId="23" fillId="0" borderId="0" xfId="6" applyFont="1" applyFill="1"/>
    <xf numFmtId="43" fontId="25" fillId="32" borderId="0" xfId="6" applyFont="1" applyFill="1"/>
    <xf numFmtId="0" fontId="25" fillId="33" borderId="2" xfId="0" applyFont="1" applyFill="1" applyBorder="1" applyAlignment="1">
      <alignment horizontal="center"/>
    </xf>
    <xf numFmtId="0" fontId="25" fillId="33" borderId="2" xfId="0" applyFont="1" applyFill="1" applyBorder="1" applyAlignment="1" applyProtection="1">
      <alignment horizontal="center"/>
      <protection hidden="1"/>
    </xf>
    <xf numFmtId="167" fontId="25" fillId="33" borderId="2" xfId="0" applyNumberFormat="1" applyFont="1" applyFill="1" applyBorder="1" applyProtection="1">
      <protection hidden="1"/>
    </xf>
    <xf numFmtId="167" fontId="25" fillId="33" borderId="2" xfId="0" applyNumberFormat="1" applyFont="1" applyFill="1" applyBorder="1" applyProtection="1">
      <protection locked="0"/>
    </xf>
    <xf numFmtId="167" fontId="25" fillId="33" borderId="2" xfId="0" applyNumberFormat="1" applyFont="1" applyFill="1" applyBorder="1" applyAlignment="1" applyProtection="1">
      <alignment horizontal="center"/>
      <protection hidden="1"/>
    </xf>
    <xf numFmtId="166" fontId="25" fillId="33" borderId="2" xfId="6" applyNumberFormat="1" applyFont="1" applyFill="1" applyBorder="1" applyAlignment="1" applyProtection="1">
      <alignment horizontal="center"/>
      <protection hidden="1"/>
    </xf>
    <xf numFmtId="0" fontId="25" fillId="33" borderId="2" xfId="0" applyFont="1" applyFill="1" applyBorder="1" applyAlignment="1" applyProtection="1">
      <alignment horizontal="left"/>
      <protection hidden="1"/>
    </xf>
    <xf numFmtId="3" fontId="25" fillId="33" borderId="2" xfId="0" applyNumberFormat="1" applyFont="1" applyFill="1" applyBorder="1" applyAlignment="1" applyProtection="1">
      <alignment horizontal="right"/>
      <protection hidden="1"/>
    </xf>
    <xf numFmtId="166" fontId="25" fillId="33" borderId="2" xfId="6" applyNumberFormat="1" applyFont="1" applyFill="1" applyBorder="1" applyAlignment="1" applyProtection="1">
      <alignment horizontal="right"/>
      <protection hidden="1"/>
    </xf>
    <xf numFmtId="0" fontId="25" fillId="33" borderId="2" xfId="0" applyFont="1" applyFill="1" applyBorder="1"/>
    <xf numFmtId="167" fontId="25" fillId="0" borderId="0" xfId="0" applyNumberFormat="1" applyFont="1" applyAlignment="1">
      <alignment vertical="center"/>
    </xf>
    <xf numFmtId="0" fontId="25" fillId="0" borderId="0" xfId="0" applyFont="1" applyAlignment="1">
      <alignment horizontal="right" vertical="center"/>
    </xf>
    <xf numFmtId="43" fontId="42" fillId="0" borderId="0" xfId="6" applyFont="1" applyFill="1" applyBorder="1"/>
    <xf numFmtId="43" fontId="26" fillId="0" borderId="0" xfId="6" applyFont="1" applyFill="1" applyBorder="1" applyAlignment="1">
      <alignment horizontal="left"/>
    </xf>
    <xf numFmtId="1" fontId="26" fillId="11" borderId="2" xfId="6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43" fontId="25" fillId="30" borderId="0" xfId="6" applyFont="1" applyFill="1" applyAlignment="1">
      <alignment horizontal="center"/>
    </xf>
    <xf numFmtId="0" fontId="25" fillId="0" borderId="0" xfId="6" applyNumberFormat="1" applyFont="1" applyAlignment="1">
      <alignment horizontal="center"/>
    </xf>
    <xf numFmtId="0" fontId="25" fillId="0" borderId="0" xfId="0" applyFont="1" applyAlignment="1">
      <alignment horizontal="left" vertical="center"/>
    </xf>
    <xf numFmtId="1" fontId="9" fillId="4" borderId="2" xfId="0" applyNumberFormat="1" applyFont="1" applyFill="1" applyBorder="1" applyAlignment="1">
      <alignment horizontal="center"/>
    </xf>
    <xf numFmtId="9" fontId="0" fillId="0" borderId="0" xfId="1" applyFont="1"/>
    <xf numFmtId="1" fontId="58" fillId="0" borderId="0" xfId="0" applyNumberFormat="1" applyFont="1"/>
    <xf numFmtId="43" fontId="9" fillId="4" borderId="2" xfId="6" applyFont="1" applyFill="1" applyBorder="1" applyAlignment="1">
      <alignment horizontal="center"/>
    </xf>
    <xf numFmtId="166" fontId="9" fillId="4" borderId="2" xfId="6" applyNumberFormat="1" applyFont="1" applyFill="1" applyBorder="1" applyAlignment="1">
      <alignment horizontal="center"/>
    </xf>
    <xf numFmtId="10" fontId="9" fillId="4" borderId="2" xfId="1" applyNumberFormat="1" applyFont="1" applyFill="1" applyBorder="1" applyAlignment="1"/>
    <xf numFmtId="3" fontId="14" fillId="0" borderId="0" xfId="0" applyNumberFormat="1" applyFont="1" applyAlignment="1">
      <alignment horizontal="right"/>
    </xf>
    <xf numFmtId="43" fontId="26" fillId="11" borderId="5" xfId="6" applyFont="1" applyFill="1" applyBorder="1" applyAlignment="1">
      <alignment horizontal="center" vertical="center"/>
    </xf>
    <xf numFmtId="43" fontId="26" fillId="11" borderId="4" xfId="6" applyFont="1" applyFill="1" applyBorder="1" applyAlignment="1">
      <alignment horizontal="center" vertical="center" wrapText="1"/>
    </xf>
    <xf numFmtId="43" fontId="42" fillId="0" borderId="0" xfId="6" applyFont="1" applyFill="1" applyBorder="1" applyAlignment="1">
      <alignment horizontal="center" vertical="center"/>
    </xf>
    <xf numFmtId="43" fontId="26" fillId="0" borderId="0" xfId="6" applyFont="1" applyFill="1" applyBorder="1" applyAlignment="1">
      <alignment horizontal="center" vertical="center" wrapText="1"/>
    </xf>
    <xf numFmtId="43" fontId="26" fillId="11" borderId="15" xfId="6" applyFont="1" applyFill="1" applyBorder="1" applyAlignment="1">
      <alignment horizontal="center" vertical="center" wrapText="1"/>
    </xf>
    <xf numFmtId="43" fontId="26" fillId="11" borderId="12" xfId="6" applyFont="1" applyFill="1" applyBorder="1" applyAlignment="1">
      <alignment horizontal="center" vertical="center" wrapText="1"/>
    </xf>
    <xf numFmtId="166" fontId="74" fillId="8" borderId="2" xfId="1" applyNumberFormat="1" applyFont="1" applyFill="1" applyBorder="1" applyAlignment="1">
      <alignment horizontal="right"/>
    </xf>
    <xf numFmtId="10" fontId="74" fillId="8" borderId="5" xfId="1" applyNumberFormat="1" applyFont="1" applyFill="1" applyBorder="1" applyAlignment="1">
      <alignment horizontal="center"/>
    </xf>
    <xf numFmtId="1" fontId="74" fillId="8" borderId="2" xfId="1" applyNumberFormat="1" applyFont="1" applyFill="1" applyBorder="1" applyAlignment="1">
      <alignment horizontal="right"/>
    </xf>
    <xf numFmtId="166" fontId="74" fillId="8" borderId="2" xfId="1" applyNumberFormat="1" applyFont="1" applyFill="1" applyBorder="1" applyAlignment="1">
      <alignment horizontal="center"/>
    </xf>
    <xf numFmtId="166" fontId="74" fillId="8" borderId="2" xfId="1" applyNumberFormat="1" applyFont="1" applyFill="1" applyBorder="1" applyAlignment="1"/>
    <xf numFmtId="10" fontId="74" fillId="4" borderId="2" xfId="1" applyNumberFormat="1" applyFont="1" applyFill="1" applyBorder="1" applyAlignment="1">
      <alignment horizontal="right"/>
    </xf>
    <xf numFmtId="10" fontId="74" fillId="8" borderId="2" xfId="1" applyNumberFormat="1" applyFont="1" applyFill="1" applyBorder="1" applyAlignment="1">
      <alignment horizontal="right"/>
    </xf>
    <xf numFmtId="10" fontId="74" fillId="4" borderId="5" xfId="1" applyNumberFormat="1" applyFont="1" applyFill="1" applyBorder="1" applyAlignment="1">
      <alignment horizontal="center"/>
    </xf>
    <xf numFmtId="166" fontId="20" fillId="6" borderId="2" xfId="6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2" fillId="0" borderId="0" xfId="6" applyNumberFormat="1" applyFont="1" applyAlignment="1">
      <alignment horizontal="center"/>
    </xf>
    <xf numFmtId="0" fontId="42" fillId="0" borderId="0" xfId="0" applyFont="1" applyAlignment="1">
      <alignment horizontal="center"/>
    </xf>
    <xf numFmtId="165" fontId="42" fillId="0" borderId="0" xfId="0" applyNumberFormat="1" applyFont="1" applyAlignment="1">
      <alignment vertical="center"/>
    </xf>
    <xf numFmtId="167" fontId="42" fillId="0" borderId="0" xfId="0" applyNumberFormat="1" applyFont="1" applyAlignment="1">
      <alignment vertical="center"/>
    </xf>
    <xf numFmtId="43" fontId="42" fillId="30" borderId="0" xfId="6" applyFont="1" applyFill="1" applyAlignment="1">
      <alignment horizontal="center"/>
    </xf>
    <xf numFmtId="43" fontId="42" fillId="0" borderId="0" xfId="6" applyFont="1" applyFill="1" applyBorder="1" applyAlignment="1">
      <alignment horizontal="center"/>
    </xf>
    <xf numFmtId="43" fontId="42" fillId="0" borderId="0" xfId="6" applyFont="1" applyAlignment="1">
      <alignment horizontal="center" vertical="center"/>
    </xf>
    <xf numFmtId="43" fontId="42" fillId="0" borderId="0" xfId="6" applyFont="1" applyAlignment="1">
      <alignment vertical="center"/>
    </xf>
    <xf numFmtId="43" fontId="76" fillId="7" borderId="0" xfId="6" applyFont="1" applyFill="1"/>
    <xf numFmtId="43" fontId="76" fillId="0" borderId="0" xfId="6" applyFont="1"/>
    <xf numFmtId="2" fontId="23" fillId="26" borderId="0" xfId="0" applyNumberFormat="1" applyFont="1" applyFill="1" applyAlignment="1">
      <alignment horizontal="center" vertical="center"/>
    </xf>
    <xf numFmtId="0" fontId="23" fillId="26" borderId="0" xfId="0" applyFont="1" applyFill="1" applyAlignment="1">
      <alignment horizontal="center" vertical="center"/>
    </xf>
    <xf numFmtId="0" fontId="23" fillId="26" borderId="0" xfId="18" applyFont="1" applyFill="1" applyAlignment="1">
      <alignment vertical="center" wrapText="1"/>
    </xf>
    <xf numFmtId="165" fontId="24" fillId="26" borderId="0" xfId="6" applyNumberFormat="1" applyFont="1" applyFill="1" applyBorder="1" applyAlignment="1">
      <alignment vertical="center"/>
    </xf>
    <xf numFmtId="0" fontId="36" fillId="26" borderId="0" xfId="0" applyFont="1" applyFill="1" applyAlignment="1">
      <alignment vertical="center"/>
    </xf>
    <xf numFmtId="0" fontId="23" fillId="26" borderId="0" xfId="0" applyFont="1" applyFill="1" applyAlignment="1">
      <alignment vertical="center"/>
    </xf>
    <xf numFmtId="43" fontId="26" fillId="11" borderId="2" xfId="6" applyFont="1" applyFill="1" applyBorder="1" applyAlignment="1">
      <alignment horizontal="center" vertical="center" wrapText="1"/>
    </xf>
    <xf numFmtId="43" fontId="25" fillId="0" borderId="0" xfId="6" applyFont="1" applyFill="1" applyBorder="1"/>
    <xf numFmtId="166" fontId="12" fillId="2" borderId="2" xfId="6" applyNumberFormat="1" applyFont="1" applyFill="1" applyBorder="1" applyAlignment="1">
      <alignment horizontal="center" vertical="center"/>
    </xf>
    <xf numFmtId="43" fontId="77" fillId="0" borderId="0" xfId="6" applyFont="1" applyAlignment="1">
      <alignment vertical="center"/>
    </xf>
    <xf numFmtId="166" fontId="74" fillId="4" borderId="2" xfId="6" applyNumberFormat="1" applyFont="1" applyFill="1" applyBorder="1" applyAlignment="1">
      <alignment horizontal="center"/>
    </xf>
    <xf numFmtId="166" fontId="74" fillId="4" borderId="2" xfId="6" applyNumberFormat="1" applyFont="1" applyFill="1" applyBorder="1" applyAlignment="1">
      <alignment horizontal="right"/>
    </xf>
    <xf numFmtId="43" fontId="26" fillId="11" borderId="2" xfId="6" applyFont="1" applyFill="1" applyBorder="1" applyAlignment="1">
      <alignment horizontal="center" vertical="center"/>
    </xf>
    <xf numFmtId="0" fontId="79" fillId="0" borderId="0" xfId="0" applyFont="1" applyAlignment="1">
      <alignment vertical="center"/>
    </xf>
    <xf numFmtId="0" fontId="79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 wrapText="1"/>
    </xf>
    <xf numFmtId="0" fontId="79" fillId="0" borderId="0" xfId="0" applyFont="1" applyAlignment="1">
      <alignment horizontal="left" vertical="center" wrapText="1"/>
    </xf>
    <xf numFmtId="0" fontId="79" fillId="0" borderId="0" xfId="0" applyFont="1" applyAlignment="1">
      <alignment horizontal="right" vertical="center"/>
    </xf>
    <xf numFmtId="0" fontId="37" fillId="0" borderId="0" xfId="0" applyFont="1" applyAlignment="1">
      <alignment horizontal="left" vertical="center" wrapText="1"/>
    </xf>
    <xf numFmtId="166" fontId="51" fillId="0" borderId="2" xfId="6" applyNumberFormat="1" applyFont="1" applyFill="1" applyBorder="1" applyAlignment="1">
      <alignment horizontal="center"/>
    </xf>
    <xf numFmtId="0" fontId="80" fillId="0" borderId="2" xfId="0" applyFont="1" applyBorder="1" applyAlignment="1">
      <alignment horizontal="left" vertical="center" wrapText="1"/>
    </xf>
    <xf numFmtId="0" fontId="80" fillId="0" borderId="2" xfId="0" applyFont="1" applyBorder="1" applyAlignment="1">
      <alignment horizontal="left" vertical="center"/>
    </xf>
    <xf numFmtId="0" fontId="80" fillId="0" borderId="0" xfId="0" applyFont="1" applyAlignment="1">
      <alignment horizontal="left" vertical="center"/>
    </xf>
    <xf numFmtId="0" fontId="81" fillId="0" borderId="0" xfId="0" applyFont="1" applyAlignment="1">
      <alignment horizontal="left" vertical="center" wrapText="1"/>
    </xf>
    <xf numFmtId="0" fontId="80" fillId="0" borderId="2" xfId="0" applyFont="1" applyBorder="1" applyAlignment="1">
      <alignment horizontal="center" vertical="center"/>
    </xf>
    <xf numFmtId="0" fontId="80" fillId="0" borderId="2" xfId="0" applyFont="1" applyBorder="1" applyAlignment="1">
      <alignment horizontal="center" vertical="center" wrapText="1"/>
    </xf>
    <xf numFmtId="0" fontId="75" fillId="0" borderId="2" xfId="0" applyFont="1" applyBorder="1" applyAlignment="1">
      <alignment horizontal="left" vertical="center" wrapText="1"/>
    </xf>
    <xf numFmtId="0" fontId="80" fillId="0" borderId="0" xfId="0" applyFont="1" applyAlignment="1">
      <alignment horizontal="left" vertical="center" wrapText="1"/>
    </xf>
    <xf numFmtId="1" fontId="52" fillId="0" borderId="0" xfId="20" applyNumberFormat="1" applyFont="1" applyAlignment="1">
      <alignment horizontal="center"/>
    </xf>
    <xf numFmtId="1" fontId="51" fillId="27" borderId="7" xfId="20" applyNumberFormat="1" applyFont="1" applyFill="1" applyBorder="1" applyAlignment="1">
      <alignment horizontal="center" vertical="center"/>
    </xf>
    <xf numFmtId="1" fontId="24" fillId="11" borderId="3" xfId="20" applyNumberFormat="1" applyFont="1" applyFill="1" applyBorder="1" applyAlignment="1">
      <alignment horizontal="center" vertical="center" wrapText="1" shrinkToFit="1"/>
    </xf>
    <xf numFmtId="1" fontId="51" fillId="15" borderId="3" xfId="6" applyNumberFormat="1" applyFont="1" applyFill="1" applyBorder="1" applyAlignment="1">
      <alignment horizontal="center" vertical="center" wrapText="1"/>
    </xf>
    <xf numFmtId="1" fontId="51" fillId="15" borderId="3" xfId="6" applyNumberFormat="1" applyFont="1" applyFill="1" applyBorder="1" applyAlignment="1">
      <alignment horizontal="center" vertical="center"/>
    </xf>
    <xf numFmtId="1" fontId="51" fillId="11" borderId="3" xfId="20" applyNumberFormat="1" applyFont="1" applyFill="1" applyBorder="1" applyAlignment="1">
      <alignment horizontal="center" vertical="center"/>
    </xf>
    <xf numFmtId="1" fontId="52" fillId="0" borderId="2" xfId="20" applyNumberFormat="1" applyFont="1" applyBorder="1" applyAlignment="1">
      <alignment horizontal="center"/>
    </xf>
    <xf numFmtId="166" fontId="24" fillId="2" borderId="2" xfId="6" applyNumberFormat="1" applyFont="1" applyFill="1" applyBorder="1"/>
    <xf numFmtId="1" fontId="52" fillId="0" borderId="0" xfId="20" applyNumberFormat="1" applyFont="1" applyAlignment="1">
      <alignment horizontal="center" vertical="center"/>
    </xf>
    <xf numFmtId="1" fontId="82" fillId="0" borderId="0" xfId="20" applyNumberFormat="1" applyFont="1"/>
    <xf numFmtId="1" fontId="24" fillId="0" borderId="1" xfId="20" applyNumberFormat="1" applyFont="1" applyBorder="1" applyAlignment="1"/>
    <xf numFmtId="1" fontId="52" fillId="0" borderId="1" xfId="6" applyNumberFormat="1" applyFont="1" applyFill="1" applyBorder="1" applyAlignment="1"/>
    <xf numFmtId="1" fontId="52" fillId="0" borderId="1" xfId="6" applyNumberFormat="1" applyFont="1" applyBorder="1" applyAlignment="1">
      <alignment horizontal="center" vertical="center" wrapText="1"/>
    </xf>
    <xf numFmtId="1" fontId="52" fillId="0" borderId="0" xfId="20" applyNumberFormat="1" applyFont="1"/>
    <xf numFmtId="1" fontId="82" fillId="0" borderId="0" xfId="20" applyNumberFormat="1" applyFont="1" applyAlignment="1">
      <alignment vertical="center"/>
    </xf>
    <xf numFmtId="1" fontId="52" fillId="0" borderId="2" xfId="20" applyNumberFormat="1" applyFont="1" applyBorder="1" applyAlignment="1">
      <alignment horizontal="center" vertical="center"/>
    </xf>
    <xf numFmtId="1" fontId="52" fillId="0" borderId="5" xfId="20" applyNumberFormat="1" applyFont="1" applyBorder="1" applyAlignment="1">
      <alignment horizontal="center"/>
    </xf>
    <xf numFmtId="1" fontId="52" fillId="0" borderId="5" xfId="20" applyNumberFormat="1" applyFont="1" applyBorder="1"/>
    <xf numFmtId="166" fontId="24" fillId="2" borderId="17" xfId="6" applyNumberFormat="1" applyFont="1" applyFill="1" applyBorder="1" applyAlignment="1">
      <alignment horizontal="right"/>
    </xf>
    <xf numFmtId="166" fontId="51" fillId="0" borderId="11" xfId="6" applyNumberFormat="1" applyFont="1" applyFill="1" applyBorder="1" applyAlignment="1">
      <alignment horizontal="right"/>
    </xf>
    <xf numFmtId="1" fontId="52" fillId="0" borderId="2" xfId="20" applyNumberFormat="1" applyFont="1" applyBorder="1"/>
    <xf numFmtId="166" fontId="51" fillId="0" borderId="10" xfId="6" applyNumberFormat="1" applyFont="1" applyFill="1" applyBorder="1" applyAlignment="1">
      <alignment horizontal="right"/>
    </xf>
    <xf numFmtId="1" fontId="24" fillId="0" borderId="2" xfId="20" applyNumberFormat="1" applyFont="1" applyBorder="1" applyAlignment="1">
      <alignment horizontal="left"/>
    </xf>
    <xf numFmtId="1" fontId="24" fillId="0" borderId="2" xfId="20" applyNumberFormat="1" applyFont="1" applyBorder="1" applyAlignment="1">
      <alignment horizontal="center"/>
    </xf>
    <xf numFmtId="1" fontId="24" fillId="0" borderId="2" xfId="20" applyNumberFormat="1" applyFont="1" applyBorder="1"/>
    <xf numFmtId="1" fontId="52" fillId="0" borderId="2" xfId="20" applyNumberFormat="1" applyFont="1" applyFill="1" applyBorder="1" applyAlignment="1">
      <alignment horizontal="center"/>
    </xf>
    <xf numFmtId="1" fontId="52" fillId="0" borderId="2" xfId="20" applyNumberFormat="1" applyFont="1" applyFill="1" applyBorder="1"/>
    <xf numFmtId="1" fontId="24" fillId="7" borderId="2" xfId="20" applyNumberFormat="1" applyFont="1" applyFill="1" applyBorder="1" applyAlignment="1">
      <alignment horizontal="center"/>
    </xf>
    <xf numFmtId="1" fontId="24" fillId="7" borderId="2" xfId="20" applyNumberFormat="1" applyFont="1" applyFill="1" applyBorder="1"/>
    <xf numFmtId="166" fontId="51" fillId="0" borderId="4" xfId="6" applyNumberFormat="1" applyFont="1" applyFill="1" applyBorder="1" applyAlignment="1">
      <alignment horizontal="right"/>
    </xf>
    <xf numFmtId="1" fontId="24" fillId="0" borderId="0" xfId="20" applyNumberFormat="1" applyFont="1"/>
    <xf numFmtId="1" fontId="52" fillId="0" borderId="0" xfId="6" applyNumberFormat="1" applyFont="1"/>
    <xf numFmtId="1" fontId="52" fillId="0" borderId="0" xfId="6" applyNumberFormat="1" applyFont="1" applyAlignment="1">
      <alignment horizontal="center" vertical="center"/>
    </xf>
    <xf numFmtId="2" fontId="52" fillId="0" borderId="5" xfId="20" applyNumberFormat="1" applyFont="1" applyBorder="1" applyAlignment="1">
      <alignment horizontal="left"/>
    </xf>
    <xf numFmtId="2" fontId="52" fillId="0" borderId="2" xfId="20" applyNumberFormat="1" applyFont="1" applyBorder="1" applyAlignment="1">
      <alignment horizontal="left"/>
    </xf>
    <xf numFmtId="2" fontId="24" fillId="0" borderId="2" xfId="20" applyNumberFormat="1" applyFont="1" applyBorder="1" applyAlignment="1">
      <alignment horizontal="left"/>
    </xf>
    <xf numFmtId="2" fontId="24" fillId="0" borderId="2" xfId="20" applyNumberFormat="1" applyFont="1" applyFill="1" applyBorder="1" applyAlignment="1">
      <alignment horizontal="left"/>
    </xf>
    <xf numFmtId="2" fontId="24" fillId="7" borderId="2" xfId="20" applyNumberFormat="1" applyFont="1" applyFill="1" applyBorder="1" applyAlignment="1">
      <alignment horizontal="left"/>
    </xf>
    <xf numFmtId="2" fontId="52" fillId="0" borderId="0" xfId="20" applyNumberFormat="1" applyFont="1"/>
    <xf numFmtId="1" fontId="52" fillId="0" borderId="2" xfId="20" applyNumberFormat="1" applyFont="1" applyBorder="1" applyAlignment="1"/>
    <xf numFmtId="1" fontId="52" fillId="26" borderId="27" xfId="20" applyNumberFormat="1" applyFont="1" applyFill="1" applyBorder="1" applyAlignment="1"/>
    <xf numFmtId="166" fontId="51" fillId="2" borderId="17" xfId="6" applyNumberFormat="1" applyFont="1" applyFill="1" applyBorder="1" applyAlignment="1">
      <alignment horizontal="center"/>
    </xf>
    <xf numFmtId="166" fontId="51" fillId="33" borderId="2" xfId="6" applyNumberFormat="1" applyFont="1" applyFill="1" applyBorder="1" applyAlignment="1">
      <alignment horizontal="center"/>
    </xf>
    <xf numFmtId="166" fontId="51" fillId="0" borderId="11" xfId="6" applyNumberFormat="1" applyFont="1" applyFill="1" applyBorder="1" applyAlignment="1">
      <alignment horizontal="center" vertical="center"/>
    </xf>
    <xf numFmtId="166" fontId="51" fillId="0" borderId="2" xfId="6" applyNumberFormat="1" applyFont="1" applyFill="1" applyBorder="1" applyAlignment="1">
      <alignment horizontal="center" vertical="center"/>
    </xf>
    <xf numFmtId="166" fontId="52" fillId="0" borderId="1" xfId="6" applyNumberFormat="1" applyFont="1" applyBorder="1" applyAlignment="1">
      <alignment horizontal="center" vertical="center"/>
    </xf>
    <xf numFmtId="166" fontId="51" fillId="15" borderId="3" xfId="6" applyNumberFormat="1" applyFont="1" applyFill="1" applyBorder="1" applyAlignment="1">
      <alignment horizontal="center" vertical="center"/>
    </xf>
    <xf numFmtId="166" fontId="51" fillId="0" borderId="10" xfId="6" applyNumberFormat="1" applyFont="1" applyFill="1" applyBorder="1" applyAlignment="1">
      <alignment horizontal="center" vertical="center"/>
    </xf>
    <xf numFmtId="166" fontId="51" fillId="0" borderId="4" xfId="6" applyNumberFormat="1" applyFont="1" applyFill="1" applyBorder="1" applyAlignment="1">
      <alignment horizontal="center" vertical="center"/>
    </xf>
    <xf numFmtId="166" fontId="52" fillId="26" borderId="27" xfId="6" applyNumberFormat="1" applyFont="1" applyFill="1" applyBorder="1" applyAlignment="1"/>
    <xf numFmtId="166" fontId="52" fillId="0" borderId="0" xfId="6" applyNumberFormat="1" applyFont="1" applyAlignment="1">
      <alignment horizontal="center" vertical="center"/>
    </xf>
    <xf numFmtId="166" fontId="51" fillId="15" borderId="3" xfId="6" applyNumberFormat="1" applyFont="1" applyFill="1" applyBorder="1" applyAlignment="1">
      <alignment horizontal="center" vertical="center" wrapText="1"/>
    </xf>
    <xf numFmtId="1" fontId="52" fillId="0" borderId="5" xfId="6" applyNumberFormat="1" applyFont="1" applyBorder="1"/>
    <xf numFmtId="166" fontId="51" fillId="0" borderId="11" xfId="6" applyNumberFormat="1" applyFont="1" applyFill="1" applyBorder="1" applyAlignment="1">
      <alignment horizontal="right" vertical="center"/>
    </xf>
    <xf numFmtId="166" fontId="52" fillId="0" borderId="0" xfId="6" applyNumberFormat="1" applyFont="1" applyBorder="1" applyAlignment="1">
      <alignment horizontal="center" vertical="center" wrapText="1"/>
    </xf>
    <xf numFmtId="166" fontId="51" fillId="0" borderId="11" xfId="6" applyNumberFormat="1" applyFont="1" applyBorder="1" applyAlignment="1">
      <alignment horizontal="center" vertical="center" wrapText="1"/>
    </xf>
    <xf numFmtId="166" fontId="51" fillId="0" borderId="11" xfId="6" applyNumberFormat="1" applyFont="1" applyBorder="1" applyAlignment="1">
      <alignment horizontal="center" vertical="center"/>
    </xf>
    <xf numFmtId="0" fontId="79" fillId="0" borderId="2" xfId="0" applyFont="1" applyBorder="1" applyAlignment="1">
      <alignment vertical="top" wrapText="1"/>
    </xf>
    <xf numFmtId="0" fontId="79" fillId="0" borderId="2" xfId="0" applyFont="1" applyBorder="1" applyAlignment="1">
      <alignment vertical="center" wrapText="1"/>
    </xf>
    <xf numFmtId="1" fontId="74" fillId="4" borderId="2" xfId="6" applyNumberFormat="1" applyFont="1" applyFill="1" applyBorder="1" applyAlignment="1">
      <alignment horizontal="right"/>
    </xf>
    <xf numFmtId="166" fontId="58" fillId="25" borderId="2" xfId="6" applyNumberFormat="1" applyFont="1" applyFill="1" applyBorder="1" applyAlignment="1">
      <alignment horizontal="center"/>
    </xf>
    <xf numFmtId="166" fontId="84" fillId="25" borderId="2" xfId="6" applyNumberFormat="1" applyFont="1" applyFill="1" applyBorder="1" applyAlignment="1">
      <alignment horizontal="center"/>
    </xf>
    <xf numFmtId="166" fontId="84" fillId="25" borderId="2" xfId="6" applyNumberFormat="1" applyFont="1" applyFill="1" applyBorder="1" applyAlignment="1">
      <alignment horizontal="right"/>
    </xf>
    <xf numFmtId="1" fontId="7" fillId="26" borderId="2" xfId="2" applyNumberFormat="1" applyFont="1" applyFill="1" applyBorder="1" applyAlignment="1">
      <alignment horizontal="center" vertical="center" wrapText="1"/>
    </xf>
    <xf numFmtId="167" fontId="52" fillId="7" borderId="2" xfId="0" applyNumberFormat="1" applyFont="1" applyFill="1" applyBorder="1" applyAlignment="1">
      <alignment horizontal="center" vertical="center" wrapText="1"/>
    </xf>
    <xf numFmtId="1" fontId="7" fillId="0" borderId="2" xfId="2" applyNumberFormat="1" applyFont="1" applyFill="1" applyBorder="1" applyAlignment="1">
      <alignment horizontal="center" vertical="center"/>
    </xf>
    <xf numFmtId="0" fontId="56" fillId="7" borderId="0" xfId="0" applyFont="1" applyFill="1" applyAlignment="1">
      <alignment horizontal="center"/>
    </xf>
    <xf numFmtId="3" fontId="52" fillId="7" borderId="2" xfId="0" applyNumberFormat="1" applyFont="1" applyFill="1" applyBorder="1" applyAlignment="1">
      <alignment horizontal="center" vertical="center" wrapText="1"/>
    </xf>
    <xf numFmtId="166" fontId="52" fillId="7" borderId="2" xfId="6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" fontId="52" fillId="0" borderId="0" xfId="20" applyNumberFormat="1" applyFont="1" applyAlignment="1">
      <alignment horizontal="center"/>
    </xf>
    <xf numFmtId="1" fontId="52" fillId="0" borderId="1" xfId="20" applyNumberFormat="1" applyFont="1" applyBorder="1" applyAlignment="1">
      <alignment horizontal="center"/>
    </xf>
    <xf numFmtId="1" fontId="53" fillId="29" borderId="7" xfId="20" applyNumberFormat="1" applyFont="1" applyFill="1" applyBorder="1" applyAlignment="1">
      <alignment horizontal="center" vertical="center"/>
    </xf>
    <xf numFmtId="1" fontId="53" fillId="29" borderId="8" xfId="20" applyNumberFormat="1" applyFont="1" applyFill="1" applyBorder="1" applyAlignment="1">
      <alignment horizontal="center" vertical="center"/>
    </xf>
    <xf numFmtId="1" fontId="53" fillId="29" borderId="6" xfId="20" applyNumberFormat="1" applyFont="1" applyFill="1" applyBorder="1" applyAlignment="1">
      <alignment horizontal="center" vertical="center"/>
    </xf>
    <xf numFmtId="1" fontId="51" fillId="15" borderId="3" xfId="20" applyNumberFormat="1" applyFont="1" applyFill="1" applyBorder="1" applyAlignment="1">
      <alignment horizontal="center" vertical="center" wrapText="1"/>
    </xf>
    <xf numFmtId="1" fontId="51" fillId="15" borderId="5" xfId="20" applyNumberFormat="1" applyFont="1" applyFill="1" applyBorder="1" applyAlignment="1">
      <alignment horizontal="center" vertical="center" wrapText="1"/>
    </xf>
    <xf numFmtId="1" fontId="51" fillId="15" borderId="4" xfId="20" applyNumberFormat="1" applyFont="1" applyFill="1" applyBorder="1" applyAlignment="1">
      <alignment horizontal="center" vertical="center" wrapText="1"/>
    </xf>
    <xf numFmtId="1" fontId="51" fillId="15" borderId="3" xfId="20" applyNumberFormat="1" applyFont="1" applyFill="1" applyBorder="1" applyAlignment="1">
      <alignment horizontal="center" vertical="center"/>
    </xf>
    <xf numFmtId="1" fontId="51" fillId="15" borderId="4" xfId="20" applyNumberFormat="1" applyFont="1" applyFill="1" applyBorder="1" applyAlignment="1">
      <alignment horizontal="center" vertical="center"/>
    </xf>
    <xf numFmtId="2" fontId="51" fillId="15" borderId="3" xfId="20" applyNumberFormat="1" applyFont="1" applyFill="1" applyBorder="1" applyAlignment="1">
      <alignment horizontal="center" vertical="center"/>
    </xf>
    <xf numFmtId="2" fontId="51" fillId="15" borderId="4" xfId="20" applyNumberFormat="1" applyFont="1" applyFill="1" applyBorder="1" applyAlignment="1">
      <alignment horizontal="center" vertical="center"/>
    </xf>
    <xf numFmtId="0" fontId="57" fillId="31" borderId="0" xfId="0" applyFont="1" applyFill="1" applyAlignment="1">
      <alignment horizontal="center" vertical="center" wrapText="1"/>
    </xf>
    <xf numFmtId="43" fontId="26" fillId="11" borderId="2" xfId="6" applyFont="1" applyFill="1" applyBorder="1" applyAlignment="1">
      <alignment horizontal="center"/>
    </xf>
    <xf numFmtId="43" fontId="26" fillId="11" borderId="2" xfId="6" applyFont="1" applyFill="1" applyBorder="1" applyAlignment="1">
      <alignment horizontal="center" vertical="center" wrapText="1"/>
    </xf>
    <xf numFmtId="166" fontId="20" fillId="10" borderId="0" xfId="6" applyNumberFormat="1" applyFont="1" applyFill="1" applyBorder="1" applyAlignment="1">
      <alignment horizontal="center" vertical="center" wrapText="1"/>
    </xf>
    <xf numFmtId="166" fontId="20" fillId="10" borderId="15" xfId="6" applyNumberFormat="1" applyFont="1" applyFill="1" applyBorder="1" applyAlignment="1">
      <alignment horizontal="center" vertical="center"/>
    </xf>
    <xf numFmtId="0" fontId="25" fillId="0" borderId="12" xfId="6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6" fontId="20" fillId="9" borderId="0" xfId="6" applyNumberFormat="1" applyFont="1" applyFill="1" applyBorder="1" applyAlignment="1">
      <alignment horizontal="center" vertical="center" shrinkToFit="1"/>
    </xf>
    <xf numFmtId="166" fontId="20" fillId="10" borderId="0" xfId="6" applyNumberFormat="1" applyFont="1" applyFill="1" applyBorder="1" applyAlignment="1">
      <alignment horizontal="center" vertical="center"/>
    </xf>
    <xf numFmtId="2" fontId="26" fillId="0" borderId="27" xfId="6" applyNumberFormat="1" applyFont="1" applyBorder="1" applyAlignment="1">
      <alignment horizontal="center" vertical="center"/>
    </xf>
    <xf numFmtId="2" fontId="26" fillId="0" borderId="0" xfId="6" applyNumberFormat="1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6" applyNumberFormat="1" applyFont="1" applyAlignment="1">
      <alignment horizontal="center" vertical="center"/>
    </xf>
    <xf numFmtId="0" fontId="25" fillId="0" borderId="15" xfId="6" applyNumberFormat="1" applyFont="1" applyBorder="1" applyAlignment="1">
      <alignment horizontal="center" vertical="center"/>
    </xf>
    <xf numFmtId="166" fontId="12" fillId="2" borderId="7" xfId="6" applyNumberFormat="1" applyFont="1" applyFill="1" applyBorder="1" applyAlignment="1">
      <alignment horizontal="center" vertical="center"/>
    </xf>
    <xf numFmtId="166" fontId="12" fillId="2" borderId="8" xfId="6" applyNumberFormat="1" applyFont="1" applyFill="1" applyBorder="1" applyAlignment="1">
      <alignment horizontal="center" vertical="center"/>
    </xf>
    <xf numFmtId="166" fontId="12" fillId="2" borderId="6" xfId="6" applyNumberFormat="1" applyFont="1" applyFill="1" applyBorder="1" applyAlignment="1">
      <alignment horizontal="center" vertical="center"/>
    </xf>
    <xf numFmtId="43" fontId="20" fillId="6" borderId="7" xfId="6" applyFont="1" applyFill="1" applyBorder="1" applyAlignment="1">
      <alignment horizontal="center"/>
    </xf>
    <xf numFmtId="43" fontId="20" fillId="6" borderId="8" xfId="6" applyFont="1" applyFill="1" applyBorder="1" applyAlignment="1">
      <alignment horizontal="center"/>
    </xf>
    <xf numFmtId="43" fontId="20" fillId="6" borderId="6" xfId="6" applyFont="1" applyFill="1" applyBorder="1" applyAlignment="1">
      <alignment horizontal="center"/>
    </xf>
    <xf numFmtId="1" fontId="7" fillId="26" borderId="3" xfId="2" applyNumberFormat="1" applyFont="1" applyFill="1" applyBorder="1" applyAlignment="1">
      <alignment horizontal="center" vertical="center" wrapText="1"/>
    </xf>
    <xf numFmtId="1" fontId="7" fillId="26" borderId="5" xfId="2" applyNumberFormat="1" applyFont="1" applyFill="1" applyBorder="1" applyAlignment="1">
      <alignment horizontal="center" vertical="center" wrapText="1"/>
    </xf>
    <xf numFmtId="2" fontId="12" fillId="2" borderId="7" xfId="0" applyNumberFormat="1" applyFont="1" applyFill="1" applyBorder="1" applyAlignment="1">
      <alignment horizontal="center"/>
    </xf>
    <xf numFmtId="2" fontId="12" fillId="2" borderId="8" xfId="0" applyNumberFormat="1" applyFont="1" applyFill="1" applyBorder="1" applyAlignment="1">
      <alignment horizontal="center"/>
    </xf>
    <xf numFmtId="2" fontId="12" fillId="2" borderId="6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0" fontId="12" fillId="2" borderId="7" xfId="1" applyNumberFormat="1" applyFont="1" applyFill="1" applyBorder="1" applyAlignment="1">
      <alignment horizontal="center"/>
    </xf>
    <xf numFmtId="10" fontId="12" fillId="2" borderId="8" xfId="1" applyNumberFormat="1" applyFont="1" applyFill="1" applyBorder="1" applyAlignment="1">
      <alignment horizontal="center"/>
    </xf>
    <xf numFmtId="10" fontId="12" fillId="2" borderId="6" xfId="1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/>
    </xf>
    <xf numFmtId="0" fontId="17" fillId="6" borderId="8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 vertical="center"/>
    </xf>
    <xf numFmtId="0" fontId="4" fillId="2" borderId="2" xfId="4" applyFont="1" applyFill="1" applyBorder="1" applyAlignment="1">
      <alignment horizontal="center"/>
    </xf>
    <xf numFmtId="0" fontId="4" fillId="2" borderId="7" xfId="4" applyFont="1" applyFill="1" applyBorder="1" applyAlignment="1">
      <alignment horizontal="center"/>
    </xf>
    <xf numFmtId="0" fontId="4" fillId="2" borderId="8" xfId="4" applyFont="1" applyFill="1" applyBorder="1" applyAlignment="1">
      <alignment horizontal="center"/>
    </xf>
    <xf numFmtId="0" fontId="4" fillId="2" borderId="6" xfId="4" applyFont="1" applyFill="1" applyBorder="1" applyAlignment="1">
      <alignment horizontal="center"/>
    </xf>
    <xf numFmtId="0" fontId="81" fillId="0" borderId="0" xfId="0" applyFont="1" applyAlignment="1">
      <alignment horizontal="center" vertical="center"/>
    </xf>
    <xf numFmtId="0" fontId="85" fillId="0" borderId="2" xfId="0" applyFont="1" applyBorder="1" applyAlignment="1">
      <alignment vertical="center" wrapText="1"/>
    </xf>
    <xf numFmtId="0" fontId="75" fillId="0" borderId="2" xfId="0" applyFont="1" applyBorder="1" applyAlignment="1">
      <alignment vertical="center" wrapText="1"/>
    </xf>
    <xf numFmtId="0" fontId="75" fillId="0" borderId="2" xfId="0" applyFont="1" applyBorder="1" applyAlignment="1">
      <alignment horizontal="left" vertical="top" wrapText="1"/>
    </xf>
    <xf numFmtId="43" fontId="83" fillId="0" borderId="0" xfId="6" applyFont="1"/>
    <xf numFmtId="43" fontId="51" fillId="28" borderId="2" xfId="6" applyFont="1" applyFill="1" applyBorder="1" applyAlignment="1">
      <alignment horizontal="center" vertical="center"/>
    </xf>
    <xf numFmtId="43" fontId="51" fillId="20" borderId="2" xfId="6" applyFont="1" applyFill="1" applyBorder="1" applyAlignment="1">
      <alignment horizontal="center" vertical="center"/>
    </xf>
    <xf numFmtId="43" fontId="51" fillId="2" borderId="17" xfId="6" applyFont="1" applyFill="1" applyBorder="1" applyAlignment="1">
      <alignment horizontal="center"/>
    </xf>
    <xf numFmtId="43" fontId="52" fillId="2" borderId="17" xfId="6" applyFont="1" applyFill="1" applyBorder="1" applyAlignment="1">
      <alignment horizontal="center"/>
    </xf>
    <xf numFmtId="43" fontId="51" fillId="33" borderId="2" xfId="6" applyFont="1" applyFill="1" applyBorder="1" applyAlignment="1">
      <alignment horizontal="center"/>
    </xf>
    <xf numFmtId="43" fontId="52" fillId="26" borderId="27" xfId="6" applyFont="1" applyFill="1" applyBorder="1" applyAlignment="1"/>
    <xf numFmtId="43" fontId="52" fillId="0" borderId="0" xfId="6" applyFont="1"/>
  </cellXfs>
  <cellStyles count="64">
    <cellStyle name="20% - Accent1" xfId="41" builtinId="30" customBuiltin="1"/>
    <cellStyle name="20% - Accent2" xfId="45" builtinId="34" customBuiltin="1"/>
    <cellStyle name="20% - Accent3" xfId="49" builtinId="38" customBuiltin="1"/>
    <cellStyle name="20% - Accent4" xfId="53" builtinId="42" customBuiltin="1"/>
    <cellStyle name="20% - Accent5" xfId="57" builtinId="46" customBuiltin="1"/>
    <cellStyle name="20% - Accent6" xfId="61" builtinId="50" customBuiltin="1"/>
    <cellStyle name="40% - Accent1" xfId="42" builtinId="31" customBuiltin="1"/>
    <cellStyle name="40% - Accent2" xfId="46" builtinId="35" customBuiltin="1"/>
    <cellStyle name="40% - Accent3" xfId="50" builtinId="39" customBuiltin="1"/>
    <cellStyle name="40% - Accent4" xfId="54" builtinId="43" customBuiltin="1"/>
    <cellStyle name="40% - Accent5" xfId="58" builtinId="47" customBuiltin="1"/>
    <cellStyle name="40% - Accent6" xfId="62" builtinId="51" customBuiltin="1"/>
    <cellStyle name="60% - Accent1" xfId="43" builtinId="32" customBuiltin="1"/>
    <cellStyle name="60% - Accent2" xfId="47" builtinId="36" customBuiltin="1"/>
    <cellStyle name="60% - Accent3" xfId="51" builtinId="40" customBuiltin="1"/>
    <cellStyle name="60% - Accent4" xfId="55" builtinId="44" customBuiltin="1"/>
    <cellStyle name="60% - Accent5" xfId="59" builtinId="48" customBuiltin="1"/>
    <cellStyle name="60% - Accent6" xfId="63" builtinId="52" customBuiltin="1"/>
    <cellStyle name="Accent1" xfId="40" builtinId="29" customBuiltin="1"/>
    <cellStyle name="Accent2" xfId="44" builtinId="33" customBuiltin="1"/>
    <cellStyle name="Accent3" xfId="48" builtinId="37" customBuiltin="1"/>
    <cellStyle name="Accent4" xfId="52" builtinId="41" customBuiltin="1"/>
    <cellStyle name="Accent5" xfId="56" builtinId="45" customBuiltin="1"/>
    <cellStyle name="Accent6" xfId="60" builtinId="49" customBuiltin="1"/>
    <cellStyle name="Bad" xfId="29" builtinId="27" customBuiltin="1"/>
    <cellStyle name="Calculation" xfId="33" builtinId="22" customBuiltin="1"/>
    <cellStyle name="Check Cell" xfId="35" builtinId="23" customBuiltin="1"/>
    <cellStyle name="Comma" xfId="6" builtinId="3"/>
    <cellStyle name="Comma 2" xfId="8"/>
    <cellStyle name="Comma 2 2" xfId="9"/>
    <cellStyle name="Comma 2 2 2" xfId="12"/>
    <cellStyle name="Comma 2 2 3" xfId="20"/>
    <cellStyle name="Comma 2 3" xfId="19"/>
    <cellStyle name="Comma 2 7" xfId="15"/>
    <cellStyle name="Comma 2 9" xfId="14"/>
    <cellStyle name="Explanatory Text" xfId="38" builtinId="53" customBuiltin="1"/>
    <cellStyle name="Good" xfId="28" builtinId="26" customBuiltin="1"/>
    <cellStyle name="Heading 1" xfId="24" builtinId="16" customBuiltin="1"/>
    <cellStyle name="Heading 2" xfId="25" builtinId="17" customBuiltin="1"/>
    <cellStyle name="Heading 3" xfId="26" builtinId="18" customBuiltin="1"/>
    <cellStyle name="Heading 4" xfId="27" builtinId="19" customBuiltin="1"/>
    <cellStyle name="Input" xfId="31" builtinId="20" customBuiltin="1"/>
    <cellStyle name="Linked Cell" xfId="34" builtinId="24" customBuiltin="1"/>
    <cellStyle name="Neutral" xfId="30" builtinId="28" customBuiltin="1"/>
    <cellStyle name="Normal" xfId="0" builtinId="0"/>
    <cellStyle name="Normal 2" xfId="16"/>
    <cellStyle name="Normal 2 2" xfId="5"/>
    <cellStyle name="Normal_ค่าบัญชี_1" xfId="17"/>
    <cellStyle name="Normal_งบมีค56" xfId="18"/>
    <cellStyle name="Note" xfId="37" builtinId="10" customBuiltin="1"/>
    <cellStyle name="Output" xfId="32" builtinId="21" customBuiltin="1"/>
    <cellStyle name="Percent" xfId="1" builtinId="5"/>
    <cellStyle name="Title" xfId="23" builtinId="15" customBuiltin="1"/>
    <cellStyle name="Total" xfId="39" builtinId="25" customBuiltin="1"/>
    <cellStyle name="Warning Text" xfId="36" builtinId="11" customBuiltin="1"/>
    <cellStyle name="เครื่องหมายจุลภาค_ร่าง จัดกลุ่มBenchmarking_ปรับใหม่" xfId="2"/>
    <cellStyle name="จุลภาค 2" xfId="10"/>
    <cellStyle name="จุลภาค 2 2" xfId="13"/>
    <cellStyle name="จุลภาค 2 3" xfId="22"/>
    <cellStyle name="จุลภาค 3" xfId="21"/>
    <cellStyle name="ปกติ 2" xfId="3"/>
    <cellStyle name="ปกติ 2 2" xfId="11"/>
    <cellStyle name="ปกติ 4" xfId="4"/>
    <cellStyle name="เปอร์เซ็นต์ 2" xfId="7"/>
  </cellStyles>
  <dxfs count="2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  <color rgb="FFFFFF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สัดส่วนรายได้(บาท)/ปชก.แยกรายกองทุน Q4Y2568</a:t>
            </a:r>
          </a:p>
        </c:rich>
      </c:tx>
      <c:layout>
        <c:manualLayout>
          <c:xMode val="edge"/>
          <c:yMode val="edge"/>
          <c:x val="0.19266663652277263"/>
          <c:y val="2.7778740518508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76509261316124"/>
          <c:y val="0.17188054285881713"/>
          <c:w val="0.8064477129594253"/>
          <c:h val="0.5330032995722915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สรุปรายได้!$B$4:$B$16</c:f>
              <c:numCache>
                <c:formatCode>#,##0</c:formatCode>
                <c:ptCount val="13"/>
                <c:pt idx="0">
                  <c:v>1390.078507626956</c:v>
                </c:pt>
                <c:pt idx="1">
                  <c:v>1459.1943645021365</c:v>
                </c:pt>
                <c:pt idx="2">
                  <c:v>1307.6298380064363</c:v>
                </c:pt>
                <c:pt idx="3">
                  <c:v>1396.5579498358218</c:v>
                </c:pt>
                <c:pt idx="4">
                  <c:v>1202.0754218812099</c:v>
                </c:pt>
                <c:pt idx="5">
                  <c:v>1179.4093948321138</c:v>
                </c:pt>
                <c:pt idx="6">
                  <c:v>1377.1678379236475</c:v>
                </c:pt>
                <c:pt idx="7">
                  <c:v>1298.3326158735872</c:v>
                </c:pt>
                <c:pt idx="8">
                  <c:v>1379.2225790067762</c:v>
                </c:pt>
                <c:pt idx="9">
                  <c:v>1471.6707711405772</c:v>
                </c:pt>
                <c:pt idx="10">
                  <c:v>2004.0408348708097</c:v>
                </c:pt>
                <c:pt idx="11">
                  <c:v>2026.7999331619008</c:v>
                </c:pt>
                <c:pt idx="12">
                  <c:v>4067.473846959997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8D-4761-95B7-1AEEFE7D5F69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สรุปรายได้!$C$4:$C$16</c:f>
              <c:numCache>
                <c:formatCode>#,##0</c:formatCode>
                <c:ptCount val="13"/>
                <c:pt idx="0">
                  <c:v>505.87832417477597</c:v>
                </c:pt>
                <c:pt idx="1">
                  <c:v>327.80093709100828</c:v>
                </c:pt>
                <c:pt idx="2">
                  <c:v>306.61794473116453</c:v>
                </c:pt>
                <c:pt idx="3">
                  <c:v>337.83090721484069</c:v>
                </c:pt>
                <c:pt idx="4">
                  <c:v>452.64743856519641</c:v>
                </c:pt>
                <c:pt idx="5">
                  <c:v>293.91086065269411</c:v>
                </c:pt>
                <c:pt idx="6">
                  <c:v>478.17571913490576</c:v>
                </c:pt>
                <c:pt idx="7">
                  <c:v>531.59527190943163</c:v>
                </c:pt>
                <c:pt idx="8">
                  <c:v>517.62928120296544</c:v>
                </c:pt>
                <c:pt idx="9">
                  <c:v>473.25035279956995</c:v>
                </c:pt>
                <c:pt idx="10">
                  <c:v>1331.2158861589141</c:v>
                </c:pt>
                <c:pt idx="11">
                  <c:v>1602.722177167308</c:v>
                </c:pt>
                <c:pt idx="12">
                  <c:v>2729.005985476957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8D-4761-95B7-1AEEFE7D5F69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สรุปรายได้!$D$4:$D$16</c:f>
              <c:numCache>
                <c:formatCode>#,##0</c:formatCode>
                <c:ptCount val="13"/>
                <c:pt idx="0">
                  <c:v>1274.3227844150263</c:v>
                </c:pt>
                <c:pt idx="1">
                  <c:v>990.50715475416723</c:v>
                </c:pt>
                <c:pt idx="2">
                  <c:v>1110.9517858491695</c:v>
                </c:pt>
                <c:pt idx="3">
                  <c:v>1392.4076825812033</c:v>
                </c:pt>
                <c:pt idx="4">
                  <c:v>1489.6212857275443</c:v>
                </c:pt>
                <c:pt idx="5">
                  <c:v>1135.1593832383353</c:v>
                </c:pt>
                <c:pt idx="6">
                  <c:v>1407.8000271124856</c:v>
                </c:pt>
                <c:pt idx="7">
                  <c:v>1791.4756489091731</c:v>
                </c:pt>
                <c:pt idx="8">
                  <c:v>2260.1019874771373</c:v>
                </c:pt>
                <c:pt idx="9">
                  <c:v>1749.0496500476968</c:v>
                </c:pt>
                <c:pt idx="10">
                  <c:v>4529.8197959596382</c:v>
                </c:pt>
                <c:pt idx="11">
                  <c:v>7944.2826867371396</c:v>
                </c:pt>
                <c:pt idx="12">
                  <c:v>6204.2294254363951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8D-4761-95B7-1AEEFE7D5F69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สรุปรายได้!$E$4:$E$16</c:f>
              <c:numCache>
                <c:formatCode>#,##0</c:formatCode>
                <c:ptCount val="13"/>
                <c:pt idx="0">
                  <c:v>7896.2857065819753</c:v>
                </c:pt>
                <c:pt idx="1">
                  <c:v>3106.9567644048889</c:v>
                </c:pt>
                <c:pt idx="2">
                  <c:v>3416.7868655905818</c:v>
                </c:pt>
                <c:pt idx="3">
                  <c:v>3208.6172243168803</c:v>
                </c:pt>
                <c:pt idx="4">
                  <c:v>3876.8316885795198</c:v>
                </c:pt>
                <c:pt idx="5">
                  <c:v>2580.7975794674198</c:v>
                </c:pt>
                <c:pt idx="6">
                  <c:v>2940.4681030098136</c:v>
                </c:pt>
                <c:pt idx="7">
                  <c:v>4261.9446560921742</c:v>
                </c:pt>
                <c:pt idx="8">
                  <c:v>4712.6414789675673</c:v>
                </c:pt>
                <c:pt idx="9">
                  <c:v>5718.8838148491059</c:v>
                </c:pt>
                <c:pt idx="10">
                  <c:v>11376.484434136566</c:v>
                </c:pt>
                <c:pt idx="11">
                  <c:v>16566.377631618874</c:v>
                </c:pt>
                <c:pt idx="12">
                  <c:v>21293.011533819568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38D-4761-95B7-1AEEFE7D5F69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สรุปรายได้!$F$4:$F$16</c:f>
              <c:numCache>
                <c:formatCode>#,##0</c:formatCode>
                <c:ptCount val="13"/>
                <c:pt idx="0">
                  <c:v>19.057137517022568</c:v>
                </c:pt>
                <c:pt idx="1">
                  <c:v>19.241162958493849</c:v>
                </c:pt>
                <c:pt idx="2">
                  <c:v>10.183457626759555</c:v>
                </c:pt>
                <c:pt idx="3">
                  <c:v>13.743527414393759</c:v>
                </c:pt>
                <c:pt idx="4">
                  <c:v>13.948989338806662</c:v>
                </c:pt>
                <c:pt idx="5">
                  <c:v>10.840657645242706</c:v>
                </c:pt>
                <c:pt idx="6">
                  <c:v>12.548118278532362</c:v>
                </c:pt>
                <c:pt idx="7">
                  <c:v>18.82827768180363</c:v>
                </c:pt>
                <c:pt idx="8">
                  <c:v>18.879103283812974</c:v>
                </c:pt>
                <c:pt idx="9">
                  <c:v>30.003648206490862</c:v>
                </c:pt>
                <c:pt idx="10">
                  <c:v>65.230488595521564</c:v>
                </c:pt>
                <c:pt idx="11">
                  <c:v>121.9263544417671</c:v>
                </c:pt>
                <c:pt idx="12">
                  <c:v>168.28824757835116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38D-4761-95B7-1AEEFE7D5F69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สรุปรายได้!$G$4:$G$16</c:f>
              <c:numCache>
                <c:formatCode>#,##0</c:formatCode>
                <c:ptCount val="13"/>
                <c:pt idx="0">
                  <c:v>84.299358716262034</c:v>
                </c:pt>
                <c:pt idx="1">
                  <c:v>61.178672187704009</c:v>
                </c:pt>
                <c:pt idx="2">
                  <c:v>52.986283835266484</c:v>
                </c:pt>
                <c:pt idx="3">
                  <c:v>99.402817213442134</c:v>
                </c:pt>
                <c:pt idx="4">
                  <c:v>78.087452089666883</c:v>
                </c:pt>
                <c:pt idx="5">
                  <c:v>62.123131063102143</c:v>
                </c:pt>
                <c:pt idx="6">
                  <c:v>53.265385722704721</c:v>
                </c:pt>
                <c:pt idx="7">
                  <c:v>103.35573144345618</c:v>
                </c:pt>
                <c:pt idx="8">
                  <c:v>105.99600246732226</c:v>
                </c:pt>
                <c:pt idx="9">
                  <c:v>146.4077686070863</c:v>
                </c:pt>
                <c:pt idx="10">
                  <c:v>454.42260859738656</c:v>
                </c:pt>
                <c:pt idx="11">
                  <c:v>700.7486984371443</c:v>
                </c:pt>
                <c:pt idx="12">
                  <c:v>724.08402863089759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38D-4761-95B7-1AEEFE7D5F69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สรุปรายได้!$H$4:$H$16</c:f>
              <c:numCache>
                <c:formatCode>#,##0</c:formatCode>
                <c:ptCount val="13"/>
                <c:pt idx="0">
                  <c:v>2121.4485427336622</c:v>
                </c:pt>
                <c:pt idx="1">
                  <c:v>1294.1508917243118</c:v>
                </c:pt>
                <c:pt idx="2">
                  <c:v>1258.7674272436889</c:v>
                </c:pt>
                <c:pt idx="3">
                  <c:v>1369.3471726135501</c:v>
                </c:pt>
                <c:pt idx="4">
                  <c:v>1380.8031925809848</c:v>
                </c:pt>
                <c:pt idx="5">
                  <c:v>1064.0041608078011</c:v>
                </c:pt>
                <c:pt idx="6">
                  <c:v>1088.5420837175466</c:v>
                </c:pt>
                <c:pt idx="7">
                  <c:v>1093.4783133135516</c:v>
                </c:pt>
                <c:pt idx="8">
                  <c:v>1306.5835501519946</c:v>
                </c:pt>
                <c:pt idx="9">
                  <c:v>1150.4060182645619</c:v>
                </c:pt>
                <c:pt idx="10">
                  <c:v>1949.4277768631073</c:v>
                </c:pt>
                <c:pt idx="11">
                  <c:v>3103.4972979036725</c:v>
                </c:pt>
                <c:pt idx="12">
                  <c:v>3707.0861593915483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38D-4761-95B7-1AEEFE7D5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738542736"/>
        <c:axId val="-1738546000"/>
      </c:barChart>
      <c:catAx>
        <c:axId val="-173854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3854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854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38542736"/>
        <c:crosses val="autoZero"/>
        <c:crossBetween val="between"/>
        <c:majorUnit val="0.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45226176096323"/>
          <c:y val="0.80896865195839518"/>
          <c:w val="0.68859979459089371"/>
          <c:h val="0.17073707430312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รายได้(บาท)/ปชก.แยกรายกองทุน Q4Y2568</a:t>
            </a:r>
          </a:p>
        </c:rich>
      </c:tx>
      <c:layout>
        <c:manualLayout>
          <c:xMode val="edge"/>
          <c:yMode val="edge"/>
          <c:x val="0.23578731437640063"/>
          <c:y val="2.77785767646624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076200732769991E-2"/>
          <c:y val="0.18229754545632121"/>
          <c:w val="0.89819375538939406"/>
          <c:h val="0.519113962775619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สรุปรายได้!$B$4:$B$16</c:f>
              <c:numCache>
                <c:formatCode>#,##0</c:formatCode>
                <c:ptCount val="13"/>
                <c:pt idx="0">
                  <c:v>1390.078507626956</c:v>
                </c:pt>
                <c:pt idx="1">
                  <c:v>1459.1943645021365</c:v>
                </c:pt>
                <c:pt idx="2">
                  <c:v>1307.6298380064363</c:v>
                </c:pt>
                <c:pt idx="3">
                  <c:v>1396.5579498358218</c:v>
                </c:pt>
                <c:pt idx="4">
                  <c:v>1202.0754218812099</c:v>
                </c:pt>
                <c:pt idx="5">
                  <c:v>1179.4093948321138</c:v>
                </c:pt>
                <c:pt idx="6">
                  <c:v>1377.1678379236475</c:v>
                </c:pt>
                <c:pt idx="7">
                  <c:v>1298.3326158735872</c:v>
                </c:pt>
                <c:pt idx="8">
                  <c:v>1379.2225790067762</c:v>
                </c:pt>
                <c:pt idx="9">
                  <c:v>1471.6707711405772</c:v>
                </c:pt>
                <c:pt idx="10">
                  <c:v>2004.0408348708097</c:v>
                </c:pt>
                <c:pt idx="11">
                  <c:v>2026.7999331619008</c:v>
                </c:pt>
                <c:pt idx="12">
                  <c:v>4067.473846959997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D5-456F-ACB0-16580546FEE8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สรุปรายได้!$C$4:$C$16</c:f>
              <c:numCache>
                <c:formatCode>#,##0</c:formatCode>
                <c:ptCount val="13"/>
                <c:pt idx="0">
                  <c:v>505.87832417477597</c:v>
                </c:pt>
                <c:pt idx="1">
                  <c:v>327.80093709100828</c:v>
                </c:pt>
                <c:pt idx="2">
                  <c:v>306.61794473116453</c:v>
                </c:pt>
                <c:pt idx="3">
                  <c:v>337.83090721484069</c:v>
                </c:pt>
                <c:pt idx="4">
                  <c:v>452.64743856519641</c:v>
                </c:pt>
                <c:pt idx="5">
                  <c:v>293.91086065269411</c:v>
                </c:pt>
                <c:pt idx="6">
                  <c:v>478.17571913490576</c:v>
                </c:pt>
                <c:pt idx="7">
                  <c:v>531.59527190943163</c:v>
                </c:pt>
                <c:pt idx="8">
                  <c:v>517.62928120296544</c:v>
                </c:pt>
                <c:pt idx="9">
                  <c:v>473.25035279956995</c:v>
                </c:pt>
                <c:pt idx="10">
                  <c:v>1331.2158861589141</c:v>
                </c:pt>
                <c:pt idx="11">
                  <c:v>1602.722177167308</c:v>
                </c:pt>
                <c:pt idx="12">
                  <c:v>2729.005985476957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D5-456F-ACB0-16580546FEE8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สรุปรายได้!$D$4:$D$16</c:f>
              <c:numCache>
                <c:formatCode>#,##0</c:formatCode>
                <c:ptCount val="13"/>
                <c:pt idx="0">
                  <c:v>1274.3227844150263</c:v>
                </c:pt>
                <c:pt idx="1">
                  <c:v>990.50715475416723</c:v>
                </c:pt>
                <c:pt idx="2">
                  <c:v>1110.9517858491695</c:v>
                </c:pt>
                <c:pt idx="3">
                  <c:v>1392.4076825812033</c:v>
                </c:pt>
                <c:pt idx="4">
                  <c:v>1489.6212857275443</c:v>
                </c:pt>
                <c:pt idx="5">
                  <c:v>1135.1593832383353</c:v>
                </c:pt>
                <c:pt idx="6">
                  <c:v>1407.8000271124856</c:v>
                </c:pt>
                <c:pt idx="7">
                  <c:v>1791.4756489091731</c:v>
                </c:pt>
                <c:pt idx="8">
                  <c:v>2260.1019874771373</c:v>
                </c:pt>
                <c:pt idx="9">
                  <c:v>1749.0496500476968</c:v>
                </c:pt>
                <c:pt idx="10">
                  <c:v>4529.8197959596382</c:v>
                </c:pt>
                <c:pt idx="11">
                  <c:v>7944.2826867371396</c:v>
                </c:pt>
                <c:pt idx="12">
                  <c:v>6204.2294254363951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8D5-456F-ACB0-16580546FEE8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สรุปรายได้!$E$4:$E$16</c:f>
              <c:numCache>
                <c:formatCode>#,##0</c:formatCode>
                <c:ptCount val="13"/>
                <c:pt idx="0">
                  <c:v>7896.2857065819753</c:v>
                </c:pt>
                <c:pt idx="1">
                  <c:v>3106.9567644048889</c:v>
                </c:pt>
                <c:pt idx="2">
                  <c:v>3416.7868655905818</c:v>
                </c:pt>
                <c:pt idx="3">
                  <c:v>3208.6172243168803</c:v>
                </c:pt>
                <c:pt idx="4">
                  <c:v>3876.8316885795198</c:v>
                </c:pt>
                <c:pt idx="5">
                  <c:v>2580.7975794674198</c:v>
                </c:pt>
                <c:pt idx="6">
                  <c:v>2940.4681030098136</c:v>
                </c:pt>
                <c:pt idx="7">
                  <c:v>4261.9446560921742</c:v>
                </c:pt>
                <c:pt idx="8">
                  <c:v>4712.6414789675673</c:v>
                </c:pt>
                <c:pt idx="9">
                  <c:v>5718.8838148491059</c:v>
                </c:pt>
                <c:pt idx="10">
                  <c:v>11376.484434136566</c:v>
                </c:pt>
                <c:pt idx="11">
                  <c:v>16566.377631618874</c:v>
                </c:pt>
                <c:pt idx="12">
                  <c:v>21293.011533819568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D5-456F-ACB0-16580546FEE8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สรุปรายได้!$F$4:$F$16</c:f>
              <c:numCache>
                <c:formatCode>#,##0</c:formatCode>
                <c:ptCount val="13"/>
                <c:pt idx="0">
                  <c:v>19.057137517022568</c:v>
                </c:pt>
                <c:pt idx="1">
                  <c:v>19.241162958493849</c:v>
                </c:pt>
                <c:pt idx="2">
                  <c:v>10.183457626759555</c:v>
                </c:pt>
                <c:pt idx="3">
                  <c:v>13.743527414393759</c:v>
                </c:pt>
                <c:pt idx="4">
                  <c:v>13.948989338806662</c:v>
                </c:pt>
                <c:pt idx="5">
                  <c:v>10.840657645242706</c:v>
                </c:pt>
                <c:pt idx="6">
                  <c:v>12.548118278532362</c:v>
                </c:pt>
                <c:pt idx="7">
                  <c:v>18.82827768180363</c:v>
                </c:pt>
                <c:pt idx="8">
                  <c:v>18.879103283812974</c:v>
                </c:pt>
                <c:pt idx="9">
                  <c:v>30.003648206490862</c:v>
                </c:pt>
                <c:pt idx="10">
                  <c:v>65.230488595521564</c:v>
                </c:pt>
                <c:pt idx="11">
                  <c:v>121.9263544417671</c:v>
                </c:pt>
                <c:pt idx="12">
                  <c:v>168.28824757835116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8D5-456F-ACB0-16580546FEE8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สรุปรายได้!$G$4:$G$16</c:f>
              <c:numCache>
                <c:formatCode>#,##0</c:formatCode>
                <c:ptCount val="13"/>
                <c:pt idx="0">
                  <c:v>84.299358716262034</c:v>
                </c:pt>
                <c:pt idx="1">
                  <c:v>61.178672187704009</c:v>
                </c:pt>
                <c:pt idx="2">
                  <c:v>52.986283835266484</c:v>
                </c:pt>
                <c:pt idx="3">
                  <c:v>99.402817213442134</c:v>
                </c:pt>
                <c:pt idx="4">
                  <c:v>78.087452089666883</c:v>
                </c:pt>
                <c:pt idx="5">
                  <c:v>62.123131063102143</c:v>
                </c:pt>
                <c:pt idx="6">
                  <c:v>53.265385722704721</c:v>
                </c:pt>
                <c:pt idx="7">
                  <c:v>103.35573144345618</c:v>
                </c:pt>
                <c:pt idx="8">
                  <c:v>105.99600246732226</c:v>
                </c:pt>
                <c:pt idx="9">
                  <c:v>146.4077686070863</c:v>
                </c:pt>
                <c:pt idx="10">
                  <c:v>454.42260859738656</c:v>
                </c:pt>
                <c:pt idx="11">
                  <c:v>700.7486984371443</c:v>
                </c:pt>
                <c:pt idx="12">
                  <c:v>724.08402863089759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8D5-456F-ACB0-16580546FEE8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สรุปรายได้!$H$4:$H$16</c:f>
              <c:numCache>
                <c:formatCode>#,##0</c:formatCode>
                <c:ptCount val="13"/>
                <c:pt idx="0">
                  <c:v>2121.4485427336622</c:v>
                </c:pt>
                <c:pt idx="1">
                  <c:v>1294.1508917243118</c:v>
                </c:pt>
                <c:pt idx="2">
                  <c:v>1258.7674272436889</c:v>
                </c:pt>
                <c:pt idx="3">
                  <c:v>1369.3471726135501</c:v>
                </c:pt>
                <c:pt idx="4">
                  <c:v>1380.8031925809848</c:v>
                </c:pt>
                <c:pt idx="5">
                  <c:v>1064.0041608078011</c:v>
                </c:pt>
                <c:pt idx="6">
                  <c:v>1088.5420837175466</c:v>
                </c:pt>
                <c:pt idx="7">
                  <c:v>1093.4783133135516</c:v>
                </c:pt>
                <c:pt idx="8">
                  <c:v>1306.5835501519946</c:v>
                </c:pt>
                <c:pt idx="9">
                  <c:v>1150.4060182645619</c:v>
                </c:pt>
                <c:pt idx="10">
                  <c:v>1949.4277768631073</c:v>
                </c:pt>
                <c:pt idx="11">
                  <c:v>3103.4972979036725</c:v>
                </c:pt>
                <c:pt idx="12">
                  <c:v>3707.0861593915483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8D5-456F-ACB0-16580546F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738534576"/>
        <c:axId val="-1738542192"/>
      </c:barChart>
      <c:catAx>
        <c:axId val="-173853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38542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8542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38534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469787933485057"/>
          <c:y val="0.79427705669211435"/>
          <c:w val="0.68887337483977296"/>
          <c:h val="0.186087840618096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สัดส่วนค่าใช้จ่าย(บาท)/RW แยกหมวดค่าใช้จ่าย Q4Y2568</a:t>
            </a:r>
          </a:p>
        </c:rich>
      </c:tx>
      <c:layout>
        <c:manualLayout>
          <c:xMode val="edge"/>
          <c:yMode val="edge"/>
          <c:x val="0.15688569219507259"/>
          <c:y val="2.77785452257064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75556752156499"/>
          <c:y val="0.16493587446048108"/>
          <c:w val="0.81745723805102155"/>
          <c:h val="0.5434203021697956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สรุปค่าใช้จ่าย!$B$4:$B$16</c:f>
              <c:numCache>
                <c:formatCode>#,##0</c:formatCode>
                <c:ptCount val="13"/>
                <c:pt idx="0">
                  <c:v>13506.9980203466</c:v>
                </c:pt>
                <c:pt idx="1">
                  <c:v>10819.922063770993</c:v>
                </c:pt>
                <c:pt idx="2">
                  <c:v>10367.509583918998</c:v>
                </c:pt>
                <c:pt idx="3">
                  <c:v>10334.162866122539</c:v>
                </c:pt>
                <c:pt idx="4">
                  <c:v>10073.818160710203</c:v>
                </c:pt>
                <c:pt idx="5">
                  <c:v>10639.043152873151</c:v>
                </c:pt>
                <c:pt idx="6">
                  <c:v>8966.9173313593001</c:v>
                </c:pt>
                <c:pt idx="7">
                  <c:v>7538.7212316601008</c:v>
                </c:pt>
                <c:pt idx="8">
                  <c:v>8168.2696705996814</c:v>
                </c:pt>
                <c:pt idx="9">
                  <c:v>6983.4816225072673</c:v>
                </c:pt>
                <c:pt idx="10">
                  <c:v>7225.4207101222273</c:v>
                </c:pt>
                <c:pt idx="11">
                  <c:v>7183.6377950453516</c:v>
                </c:pt>
                <c:pt idx="12">
                  <c:v>6601.6332744771235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14-4220-805C-48A65C3721BB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สรุปค่าใช้จ่าย!$C$4:$C$16</c:f>
              <c:numCache>
                <c:formatCode>#,##0</c:formatCode>
                <c:ptCount val="13"/>
                <c:pt idx="0">
                  <c:v>89.222644081146697</c:v>
                </c:pt>
                <c:pt idx="1">
                  <c:v>88.785905512289474</c:v>
                </c:pt>
                <c:pt idx="2">
                  <c:v>68.396782098237082</c:v>
                </c:pt>
                <c:pt idx="3">
                  <c:v>96.92533075109499</c:v>
                </c:pt>
                <c:pt idx="4">
                  <c:v>61.743983098565955</c:v>
                </c:pt>
                <c:pt idx="5">
                  <c:v>76.590895237503744</c:v>
                </c:pt>
                <c:pt idx="6">
                  <c:v>52.010414745927598</c:v>
                </c:pt>
                <c:pt idx="7">
                  <c:v>74.987440415554303</c:v>
                </c:pt>
                <c:pt idx="8">
                  <c:v>49.586712871664609</c:v>
                </c:pt>
                <c:pt idx="9">
                  <c:v>51.978683404892017</c:v>
                </c:pt>
                <c:pt idx="10">
                  <c:v>68.327254564801123</c:v>
                </c:pt>
                <c:pt idx="11">
                  <c:v>60.140859894113504</c:v>
                </c:pt>
                <c:pt idx="12">
                  <c:v>52.364350549974361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14-4220-805C-48A65C3721BB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สรุปค่าใช้จ่าย!$D$4:$D$16</c:f>
              <c:numCache>
                <c:formatCode>#,##0</c:formatCode>
                <c:ptCount val="13"/>
                <c:pt idx="0">
                  <c:v>1309.5910029930271</c:v>
                </c:pt>
                <c:pt idx="1">
                  <c:v>1452.461266588522</c:v>
                </c:pt>
                <c:pt idx="2">
                  <c:v>1349.086101482894</c:v>
                </c:pt>
                <c:pt idx="3">
                  <c:v>1497.2164780883131</c:v>
                </c:pt>
                <c:pt idx="4">
                  <c:v>1690.1553978694308</c:v>
                </c:pt>
                <c:pt idx="5">
                  <c:v>1693.1418389673172</c:v>
                </c:pt>
                <c:pt idx="6">
                  <c:v>1479.740954677033</c:v>
                </c:pt>
                <c:pt idx="7">
                  <c:v>1618.7110538093559</c:v>
                </c:pt>
                <c:pt idx="8">
                  <c:v>1746.1127977671745</c:v>
                </c:pt>
                <c:pt idx="9">
                  <c:v>1591.2314843212241</c:v>
                </c:pt>
                <c:pt idx="10">
                  <c:v>2210.6517828870592</c:v>
                </c:pt>
                <c:pt idx="11">
                  <c:v>2303.7277478667552</c:v>
                </c:pt>
                <c:pt idx="12">
                  <c:v>3532.8578119447739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B14-4220-805C-48A65C3721BB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สรุปค่าใช้จ่าย!$E$4:$E$16</c:f>
              <c:numCache>
                <c:formatCode>#,##0</c:formatCode>
                <c:ptCount val="13"/>
                <c:pt idx="0">
                  <c:v>594.62869722392111</c:v>
                </c:pt>
                <c:pt idx="1">
                  <c:v>619.53793089612941</c:v>
                </c:pt>
                <c:pt idx="2">
                  <c:v>677.31615161117384</c:v>
                </c:pt>
                <c:pt idx="3">
                  <c:v>645.24604985362782</c:v>
                </c:pt>
                <c:pt idx="4">
                  <c:v>685.48870003773902</c:v>
                </c:pt>
                <c:pt idx="5">
                  <c:v>717.76150566032663</c:v>
                </c:pt>
                <c:pt idx="6">
                  <c:v>562.28845761202092</c:v>
                </c:pt>
                <c:pt idx="7">
                  <c:v>649.52871953352667</c:v>
                </c:pt>
                <c:pt idx="8">
                  <c:v>707.11035886809725</c:v>
                </c:pt>
                <c:pt idx="9">
                  <c:v>772.79424027076413</c:v>
                </c:pt>
                <c:pt idx="10">
                  <c:v>1338.7432116028845</c:v>
                </c:pt>
                <c:pt idx="11">
                  <c:v>1553.7090569316456</c:v>
                </c:pt>
                <c:pt idx="12">
                  <c:v>2325.0859786464825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B14-4220-805C-48A65C3721BB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สรุปค่าใช้จ่าย!$F$4:$F$16</c:f>
              <c:numCache>
                <c:formatCode>#,##0</c:formatCode>
                <c:ptCount val="13"/>
                <c:pt idx="0">
                  <c:v>733.55232231435753</c:v>
                </c:pt>
                <c:pt idx="1">
                  <c:v>706.20001335837901</c:v>
                </c:pt>
                <c:pt idx="2">
                  <c:v>654.7801173124833</c:v>
                </c:pt>
                <c:pt idx="3">
                  <c:v>705.94284864792519</c:v>
                </c:pt>
                <c:pt idx="4">
                  <c:v>766.81906443715832</c:v>
                </c:pt>
                <c:pt idx="5">
                  <c:v>716.90589053391614</c:v>
                </c:pt>
                <c:pt idx="6">
                  <c:v>658.90918862531225</c:v>
                </c:pt>
                <c:pt idx="7">
                  <c:v>460.95293503437142</c:v>
                </c:pt>
                <c:pt idx="8">
                  <c:v>510.57245783782963</c:v>
                </c:pt>
                <c:pt idx="9">
                  <c:v>536.52221203139572</c:v>
                </c:pt>
                <c:pt idx="10">
                  <c:v>386.74401973152351</c:v>
                </c:pt>
                <c:pt idx="11">
                  <c:v>192.00890650738444</c:v>
                </c:pt>
                <c:pt idx="12">
                  <c:v>108.00717868663072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14-4220-805C-48A65C3721BB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สรุปค่าใช้จ่าย!$G$4:$G$16</c:f>
              <c:numCache>
                <c:formatCode>#,##0</c:formatCode>
                <c:ptCount val="13"/>
                <c:pt idx="0">
                  <c:v>896.72027486572983</c:v>
                </c:pt>
                <c:pt idx="1">
                  <c:v>643.17666018207274</c:v>
                </c:pt>
                <c:pt idx="2">
                  <c:v>709.80404041833958</c:v>
                </c:pt>
                <c:pt idx="3">
                  <c:v>792.46979835992886</c:v>
                </c:pt>
                <c:pt idx="4">
                  <c:v>679.56029057027558</c:v>
                </c:pt>
                <c:pt idx="5">
                  <c:v>752.1509851734827</c:v>
                </c:pt>
                <c:pt idx="6">
                  <c:v>842.02095781405626</c:v>
                </c:pt>
                <c:pt idx="7">
                  <c:v>555.93976237862955</c:v>
                </c:pt>
                <c:pt idx="8">
                  <c:v>549.06833707005353</c:v>
                </c:pt>
                <c:pt idx="9">
                  <c:v>450.18232965700707</c:v>
                </c:pt>
                <c:pt idx="10">
                  <c:v>456.82574662610511</c:v>
                </c:pt>
                <c:pt idx="11">
                  <c:v>419.59951091512437</c:v>
                </c:pt>
                <c:pt idx="12">
                  <c:v>394.18047082273586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B14-4220-805C-48A65C3721BB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สรุปค่าใช้จ่าย!$H$4:$H$16</c:f>
              <c:numCache>
                <c:formatCode>#,##0</c:formatCode>
                <c:ptCount val="13"/>
                <c:pt idx="0">
                  <c:v>689.74108288963646</c:v>
                </c:pt>
                <c:pt idx="1">
                  <c:v>551.10781387907048</c:v>
                </c:pt>
                <c:pt idx="2">
                  <c:v>710.2095880991991</c:v>
                </c:pt>
                <c:pt idx="3">
                  <c:v>627.01393163655769</c:v>
                </c:pt>
                <c:pt idx="4">
                  <c:v>812.34589953040631</c:v>
                </c:pt>
                <c:pt idx="5">
                  <c:v>724.20652966011846</c:v>
                </c:pt>
                <c:pt idx="6">
                  <c:v>968.89418690945024</c:v>
                </c:pt>
                <c:pt idx="7">
                  <c:v>917.47889051953382</c:v>
                </c:pt>
                <c:pt idx="8">
                  <c:v>910.54444631457829</c:v>
                </c:pt>
                <c:pt idx="9">
                  <c:v>788.4300030482899</c:v>
                </c:pt>
                <c:pt idx="10">
                  <c:v>1106.8179811536302</c:v>
                </c:pt>
                <c:pt idx="11">
                  <c:v>415.79544903209461</c:v>
                </c:pt>
                <c:pt idx="12">
                  <c:v>823.64090931310579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B14-4220-805C-48A65C3721BB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สรุปค่าใช้จ่าย!$I$4:$I$16</c:f>
              <c:numCache>
                <c:formatCode>#,##0</c:formatCode>
                <c:ptCount val="13"/>
                <c:pt idx="0">
                  <c:v>202.77889828078443</c:v>
                </c:pt>
                <c:pt idx="1">
                  <c:v>207.30352791196657</c:v>
                </c:pt>
                <c:pt idx="2">
                  <c:v>221.12442723367388</c:v>
                </c:pt>
                <c:pt idx="3">
                  <c:v>267.78932418304913</c:v>
                </c:pt>
                <c:pt idx="4">
                  <c:v>305.962992386466</c:v>
                </c:pt>
                <c:pt idx="5">
                  <c:v>362.31477875588371</c:v>
                </c:pt>
                <c:pt idx="6">
                  <c:v>144.15117354147739</c:v>
                </c:pt>
                <c:pt idx="7">
                  <c:v>400.41687550292022</c:v>
                </c:pt>
                <c:pt idx="8">
                  <c:v>609.0174044790989</c:v>
                </c:pt>
                <c:pt idx="9">
                  <c:v>515.9599682933067</c:v>
                </c:pt>
                <c:pt idx="10">
                  <c:v>569.99619085846905</c:v>
                </c:pt>
                <c:pt idx="11">
                  <c:v>702.94122172190737</c:v>
                </c:pt>
                <c:pt idx="12">
                  <c:v>612.30860202397241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B14-4220-805C-48A65C3721BB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สรุปค่าใช้จ่าย!$J$4:$J$16</c:f>
              <c:numCache>
                <c:formatCode>#,##0</c:formatCode>
                <c:ptCount val="13"/>
                <c:pt idx="0">
                  <c:v>456.44154237662173</c:v>
                </c:pt>
                <c:pt idx="1">
                  <c:v>314.25700841107738</c:v>
                </c:pt>
                <c:pt idx="2">
                  <c:v>365.32732698945438</c:v>
                </c:pt>
                <c:pt idx="3">
                  <c:v>387.26477241005597</c:v>
                </c:pt>
                <c:pt idx="4">
                  <c:v>342.70503393076234</c:v>
                </c:pt>
                <c:pt idx="5">
                  <c:v>394.87728059979162</c:v>
                </c:pt>
                <c:pt idx="6">
                  <c:v>348.9610437805635</c:v>
                </c:pt>
                <c:pt idx="7">
                  <c:v>303.69404036288125</c:v>
                </c:pt>
                <c:pt idx="8">
                  <c:v>332.45709722033234</c:v>
                </c:pt>
                <c:pt idx="9">
                  <c:v>292.07307501186921</c:v>
                </c:pt>
                <c:pt idx="10">
                  <c:v>348.17724856509756</c:v>
                </c:pt>
                <c:pt idx="11">
                  <c:v>316.87638448682168</c:v>
                </c:pt>
                <c:pt idx="12">
                  <c:v>262.10416035021035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B14-4220-805C-48A65C3721BB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สรุปค่าใช้จ่าย!$K$4:$K$16</c:f>
              <c:numCache>
                <c:formatCode>#,##0</c:formatCode>
                <c:ptCount val="13"/>
                <c:pt idx="0">
                  <c:v>59.253028368210153</c:v>
                </c:pt>
                <c:pt idx="1">
                  <c:v>80.793087977616295</c:v>
                </c:pt>
                <c:pt idx="2">
                  <c:v>58.321810556816153</c:v>
                </c:pt>
                <c:pt idx="3">
                  <c:v>66.576103467915814</c:v>
                </c:pt>
                <c:pt idx="4">
                  <c:v>36.172620071408836</c:v>
                </c:pt>
                <c:pt idx="5">
                  <c:v>64.819063138314135</c:v>
                </c:pt>
                <c:pt idx="6">
                  <c:v>29.876150404244562</c:v>
                </c:pt>
                <c:pt idx="7">
                  <c:v>68.01296634979208</c:v>
                </c:pt>
                <c:pt idx="8">
                  <c:v>27.720941112198773</c:v>
                </c:pt>
                <c:pt idx="9">
                  <c:v>36.276261159057498</c:v>
                </c:pt>
                <c:pt idx="10">
                  <c:v>49.848872656067414</c:v>
                </c:pt>
                <c:pt idx="11">
                  <c:v>293.04750314534942</c:v>
                </c:pt>
                <c:pt idx="12">
                  <c:v>9.986772048800999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B14-4220-805C-48A65C3721BB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สรุปค่าใช้จ่าย!$L$4:$L$16</c:f>
              <c:numCache>
                <c:formatCode>#,##0</c:formatCode>
                <c:ptCount val="13"/>
                <c:pt idx="0">
                  <c:v>514.52938272429014</c:v>
                </c:pt>
                <c:pt idx="1">
                  <c:v>259.94290385899092</c:v>
                </c:pt>
                <c:pt idx="2">
                  <c:v>468.00397370164006</c:v>
                </c:pt>
                <c:pt idx="3">
                  <c:v>371.81891060919884</c:v>
                </c:pt>
                <c:pt idx="4">
                  <c:v>401.64073188126889</c:v>
                </c:pt>
                <c:pt idx="5">
                  <c:v>503.82761535765104</c:v>
                </c:pt>
                <c:pt idx="6">
                  <c:v>409.7104770202269</c:v>
                </c:pt>
                <c:pt idx="7">
                  <c:v>388.92678966793636</c:v>
                </c:pt>
                <c:pt idx="8">
                  <c:v>265.7631928907777</c:v>
                </c:pt>
                <c:pt idx="9">
                  <c:v>175.35412799007185</c:v>
                </c:pt>
                <c:pt idx="10">
                  <c:v>127.17534025805041</c:v>
                </c:pt>
                <c:pt idx="11">
                  <c:v>134.25313961026615</c:v>
                </c:pt>
                <c:pt idx="12">
                  <c:v>112.07478533757762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BB14-4220-805C-48A65C372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738547088"/>
        <c:axId val="-1738540016"/>
      </c:barChart>
      <c:catAx>
        <c:axId val="-173854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3854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8540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38547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07777326331922"/>
          <c:y val="0.8124515356633053"/>
          <c:w val="0.70270644647537939"/>
          <c:h val="0.160100689168239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ค่าใช้จ่าย(บาท)/RW แยกหมวดค่าใช้จ่าย Q4Y2568</a:t>
            </a:r>
          </a:p>
        </c:rich>
      </c:tx>
      <c:layout>
        <c:manualLayout>
          <c:xMode val="edge"/>
          <c:yMode val="edge"/>
          <c:x val="0.19742311057271686"/>
          <c:y val="2.7827016539200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098819691865135E-2"/>
          <c:y val="0.18609264549527668"/>
          <c:w val="0.89209371217679989"/>
          <c:h val="0.530450998841676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สรุปค่าใช้จ่าย!$B$4:$B$16</c:f>
              <c:numCache>
                <c:formatCode>#,##0</c:formatCode>
                <c:ptCount val="13"/>
                <c:pt idx="0">
                  <c:v>13506.9980203466</c:v>
                </c:pt>
                <c:pt idx="1">
                  <c:v>10819.922063770993</c:v>
                </c:pt>
                <c:pt idx="2">
                  <c:v>10367.509583918998</c:v>
                </c:pt>
                <c:pt idx="3">
                  <c:v>10334.162866122539</c:v>
                </c:pt>
                <c:pt idx="4">
                  <c:v>10073.818160710203</c:v>
                </c:pt>
                <c:pt idx="5">
                  <c:v>10639.043152873151</c:v>
                </c:pt>
                <c:pt idx="6">
                  <c:v>8966.9173313593001</c:v>
                </c:pt>
                <c:pt idx="7">
                  <c:v>7538.7212316601008</c:v>
                </c:pt>
                <c:pt idx="8">
                  <c:v>8168.2696705996814</c:v>
                </c:pt>
                <c:pt idx="9">
                  <c:v>6983.4816225072673</c:v>
                </c:pt>
                <c:pt idx="10">
                  <c:v>7225.4207101222273</c:v>
                </c:pt>
                <c:pt idx="11">
                  <c:v>7183.6377950453516</c:v>
                </c:pt>
                <c:pt idx="12">
                  <c:v>6601.6332744771235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57-40D4-BF3B-6ABE848318C9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สรุปค่าใช้จ่าย!$C$4:$C$16</c:f>
              <c:numCache>
                <c:formatCode>#,##0</c:formatCode>
                <c:ptCount val="13"/>
                <c:pt idx="0">
                  <c:v>89.222644081146697</c:v>
                </c:pt>
                <c:pt idx="1">
                  <c:v>88.785905512289474</c:v>
                </c:pt>
                <c:pt idx="2">
                  <c:v>68.396782098237082</c:v>
                </c:pt>
                <c:pt idx="3">
                  <c:v>96.92533075109499</c:v>
                </c:pt>
                <c:pt idx="4">
                  <c:v>61.743983098565955</c:v>
                </c:pt>
                <c:pt idx="5">
                  <c:v>76.590895237503744</c:v>
                </c:pt>
                <c:pt idx="6">
                  <c:v>52.010414745927598</c:v>
                </c:pt>
                <c:pt idx="7">
                  <c:v>74.987440415554303</c:v>
                </c:pt>
                <c:pt idx="8">
                  <c:v>49.586712871664609</c:v>
                </c:pt>
                <c:pt idx="9">
                  <c:v>51.978683404892017</c:v>
                </c:pt>
                <c:pt idx="10">
                  <c:v>68.327254564801123</c:v>
                </c:pt>
                <c:pt idx="11">
                  <c:v>60.140859894113504</c:v>
                </c:pt>
                <c:pt idx="12">
                  <c:v>52.364350549974361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57-40D4-BF3B-6ABE848318C9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สรุปค่าใช้จ่าย!$D$4:$D$16</c:f>
              <c:numCache>
                <c:formatCode>#,##0</c:formatCode>
                <c:ptCount val="13"/>
                <c:pt idx="0">
                  <c:v>1309.5910029930271</c:v>
                </c:pt>
                <c:pt idx="1">
                  <c:v>1452.461266588522</c:v>
                </c:pt>
                <c:pt idx="2">
                  <c:v>1349.086101482894</c:v>
                </c:pt>
                <c:pt idx="3">
                  <c:v>1497.2164780883131</c:v>
                </c:pt>
                <c:pt idx="4">
                  <c:v>1690.1553978694308</c:v>
                </c:pt>
                <c:pt idx="5">
                  <c:v>1693.1418389673172</c:v>
                </c:pt>
                <c:pt idx="6">
                  <c:v>1479.740954677033</c:v>
                </c:pt>
                <c:pt idx="7">
                  <c:v>1618.7110538093559</c:v>
                </c:pt>
                <c:pt idx="8">
                  <c:v>1746.1127977671745</c:v>
                </c:pt>
                <c:pt idx="9">
                  <c:v>1591.2314843212241</c:v>
                </c:pt>
                <c:pt idx="10">
                  <c:v>2210.6517828870592</c:v>
                </c:pt>
                <c:pt idx="11">
                  <c:v>2303.7277478667552</c:v>
                </c:pt>
                <c:pt idx="12">
                  <c:v>3532.8578119447739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57-40D4-BF3B-6ABE848318C9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สรุปค่าใช้จ่าย!$E$4:$E$16</c:f>
              <c:numCache>
                <c:formatCode>#,##0</c:formatCode>
                <c:ptCount val="13"/>
                <c:pt idx="0">
                  <c:v>594.62869722392111</c:v>
                </c:pt>
                <c:pt idx="1">
                  <c:v>619.53793089612941</c:v>
                </c:pt>
                <c:pt idx="2">
                  <c:v>677.31615161117384</c:v>
                </c:pt>
                <c:pt idx="3">
                  <c:v>645.24604985362782</c:v>
                </c:pt>
                <c:pt idx="4">
                  <c:v>685.48870003773902</c:v>
                </c:pt>
                <c:pt idx="5">
                  <c:v>717.76150566032663</c:v>
                </c:pt>
                <c:pt idx="6">
                  <c:v>562.28845761202092</c:v>
                </c:pt>
                <c:pt idx="7">
                  <c:v>649.52871953352667</c:v>
                </c:pt>
                <c:pt idx="8">
                  <c:v>707.11035886809725</c:v>
                </c:pt>
                <c:pt idx="9">
                  <c:v>772.79424027076413</c:v>
                </c:pt>
                <c:pt idx="10">
                  <c:v>1338.7432116028845</c:v>
                </c:pt>
                <c:pt idx="11">
                  <c:v>1553.7090569316456</c:v>
                </c:pt>
                <c:pt idx="12">
                  <c:v>2325.0859786464825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57-40D4-BF3B-6ABE848318C9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สรุปค่าใช้จ่าย!$F$4:$F$16</c:f>
              <c:numCache>
                <c:formatCode>#,##0</c:formatCode>
                <c:ptCount val="13"/>
                <c:pt idx="0">
                  <c:v>733.55232231435753</c:v>
                </c:pt>
                <c:pt idx="1">
                  <c:v>706.20001335837901</c:v>
                </c:pt>
                <c:pt idx="2">
                  <c:v>654.7801173124833</c:v>
                </c:pt>
                <c:pt idx="3">
                  <c:v>705.94284864792519</c:v>
                </c:pt>
                <c:pt idx="4">
                  <c:v>766.81906443715832</c:v>
                </c:pt>
                <c:pt idx="5">
                  <c:v>716.90589053391614</c:v>
                </c:pt>
                <c:pt idx="6">
                  <c:v>658.90918862531225</c:v>
                </c:pt>
                <c:pt idx="7">
                  <c:v>460.95293503437142</c:v>
                </c:pt>
                <c:pt idx="8">
                  <c:v>510.57245783782963</c:v>
                </c:pt>
                <c:pt idx="9">
                  <c:v>536.52221203139572</c:v>
                </c:pt>
                <c:pt idx="10">
                  <c:v>386.74401973152351</c:v>
                </c:pt>
                <c:pt idx="11">
                  <c:v>192.00890650738444</c:v>
                </c:pt>
                <c:pt idx="12">
                  <c:v>108.00717868663072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C57-40D4-BF3B-6ABE848318C9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สรุปค่าใช้จ่าย!$G$4:$G$16</c:f>
              <c:numCache>
                <c:formatCode>#,##0</c:formatCode>
                <c:ptCount val="13"/>
                <c:pt idx="0">
                  <c:v>896.72027486572983</c:v>
                </c:pt>
                <c:pt idx="1">
                  <c:v>643.17666018207274</c:v>
                </c:pt>
                <c:pt idx="2">
                  <c:v>709.80404041833958</c:v>
                </c:pt>
                <c:pt idx="3">
                  <c:v>792.46979835992886</c:v>
                </c:pt>
                <c:pt idx="4">
                  <c:v>679.56029057027558</c:v>
                </c:pt>
                <c:pt idx="5">
                  <c:v>752.1509851734827</c:v>
                </c:pt>
                <c:pt idx="6">
                  <c:v>842.02095781405626</c:v>
                </c:pt>
                <c:pt idx="7">
                  <c:v>555.93976237862955</c:v>
                </c:pt>
                <c:pt idx="8">
                  <c:v>549.06833707005353</c:v>
                </c:pt>
                <c:pt idx="9">
                  <c:v>450.18232965700707</c:v>
                </c:pt>
                <c:pt idx="10">
                  <c:v>456.82574662610511</c:v>
                </c:pt>
                <c:pt idx="11">
                  <c:v>419.59951091512437</c:v>
                </c:pt>
                <c:pt idx="12">
                  <c:v>394.18047082273586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57-40D4-BF3B-6ABE848318C9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สรุปค่าใช้จ่าย!$H$4:$H$16</c:f>
              <c:numCache>
                <c:formatCode>#,##0</c:formatCode>
                <c:ptCount val="13"/>
                <c:pt idx="0">
                  <c:v>689.74108288963646</c:v>
                </c:pt>
                <c:pt idx="1">
                  <c:v>551.10781387907048</c:v>
                </c:pt>
                <c:pt idx="2">
                  <c:v>710.2095880991991</c:v>
                </c:pt>
                <c:pt idx="3">
                  <c:v>627.01393163655769</c:v>
                </c:pt>
                <c:pt idx="4">
                  <c:v>812.34589953040631</c:v>
                </c:pt>
                <c:pt idx="5">
                  <c:v>724.20652966011846</c:v>
                </c:pt>
                <c:pt idx="6">
                  <c:v>968.89418690945024</c:v>
                </c:pt>
                <c:pt idx="7">
                  <c:v>917.47889051953382</c:v>
                </c:pt>
                <c:pt idx="8">
                  <c:v>910.54444631457829</c:v>
                </c:pt>
                <c:pt idx="9">
                  <c:v>788.4300030482899</c:v>
                </c:pt>
                <c:pt idx="10">
                  <c:v>1106.8179811536302</c:v>
                </c:pt>
                <c:pt idx="11">
                  <c:v>415.79544903209461</c:v>
                </c:pt>
                <c:pt idx="12">
                  <c:v>823.64090931310579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C57-40D4-BF3B-6ABE848318C9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สรุปค่าใช้จ่าย!$I$4:$I$16</c:f>
              <c:numCache>
                <c:formatCode>#,##0</c:formatCode>
                <c:ptCount val="13"/>
                <c:pt idx="0">
                  <c:v>202.77889828078443</c:v>
                </c:pt>
                <c:pt idx="1">
                  <c:v>207.30352791196657</c:v>
                </c:pt>
                <c:pt idx="2">
                  <c:v>221.12442723367388</c:v>
                </c:pt>
                <c:pt idx="3">
                  <c:v>267.78932418304913</c:v>
                </c:pt>
                <c:pt idx="4">
                  <c:v>305.962992386466</c:v>
                </c:pt>
                <c:pt idx="5">
                  <c:v>362.31477875588371</c:v>
                </c:pt>
                <c:pt idx="6">
                  <c:v>144.15117354147739</c:v>
                </c:pt>
                <c:pt idx="7">
                  <c:v>400.41687550292022</c:v>
                </c:pt>
                <c:pt idx="8">
                  <c:v>609.0174044790989</c:v>
                </c:pt>
                <c:pt idx="9">
                  <c:v>515.9599682933067</c:v>
                </c:pt>
                <c:pt idx="10">
                  <c:v>569.99619085846905</c:v>
                </c:pt>
                <c:pt idx="11">
                  <c:v>702.94122172190737</c:v>
                </c:pt>
                <c:pt idx="12">
                  <c:v>612.30860202397241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C57-40D4-BF3B-6ABE848318C9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สรุปค่าใช้จ่าย!$J$4:$J$16</c:f>
              <c:numCache>
                <c:formatCode>#,##0</c:formatCode>
                <c:ptCount val="13"/>
                <c:pt idx="0">
                  <c:v>456.44154237662173</c:v>
                </c:pt>
                <c:pt idx="1">
                  <c:v>314.25700841107738</c:v>
                </c:pt>
                <c:pt idx="2">
                  <c:v>365.32732698945438</c:v>
                </c:pt>
                <c:pt idx="3">
                  <c:v>387.26477241005597</c:v>
                </c:pt>
                <c:pt idx="4">
                  <c:v>342.70503393076234</c:v>
                </c:pt>
                <c:pt idx="5">
                  <c:v>394.87728059979162</c:v>
                </c:pt>
                <c:pt idx="6">
                  <c:v>348.9610437805635</c:v>
                </c:pt>
                <c:pt idx="7">
                  <c:v>303.69404036288125</c:v>
                </c:pt>
                <c:pt idx="8">
                  <c:v>332.45709722033234</c:v>
                </c:pt>
                <c:pt idx="9">
                  <c:v>292.07307501186921</c:v>
                </c:pt>
                <c:pt idx="10">
                  <c:v>348.17724856509756</c:v>
                </c:pt>
                <c:pt idx="11">
                  <c:v>316.87638448682168</c:v>
                </c:pt>
                <c:pt idx="12">
                  <c:v>262.10416035021035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C57-40D4-BF3B-6ABE848318C9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สรุปค่าใช้จ่าย!$K$4:$K$16</c:f>
              <c:numCache>
                <c:formatCode>#,##0</c:formatCode>
                <c:ptCount val="13"/>
                <c:pt idx="0">
                  <c:v>59.253028368210153</c:v>
                </c:pt>
                <c:pt idx="1">
                  <c:v>80.793087977616295</c:v>
                </c:pt>
                <c:pt idx="2">
                  <c:v>58.321810556816153</c:v>
                </c:pt>
                <c:pt idx="3">
                  <c:v>66.576103467915814</c:v>
                </c:pt>
                <c:pt idx="4">
                  <c:v>36.172620071408836</c:v>
                </c:pt>
                <c:pt idx="5">
                  <c:v>64.819063138314135</c:v>
                </c:pt>
                <c:pt idx="6">
                  <c:v>29.876150404244562</c:v>
                </c:pt>
                <c:pt idx="7">
                  <c:v>68.01296634979208</c:v>
                </c:pt>
                <c:pt idx="8">
                  <c:v>27.720941112198773</c:v>
                </c:pt>
                <c:pt idx="9">
                  <c:v>36.276261159057498</c:v>
                </c:pt>
                <c:pt idx="10">
                  <c:v>49.848872656067414</c:v>
                </c:pt>
                <c:pt idx="11">
                  <c:v>293.04750314534942</c:v>
                </c:pt>
                <c:pt idx="12">
                  <c:v>9.986772048800999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C57-40D4-BF3B-6ABE848318C9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สรุปค่าใช้จ่าย!$L$4:$L$16</c:f>
              <c:numCache>
                <c:formatCode>#,##0</c:formatCode>
                <c:ptCount val="13"/>
                <c:pt idx="0">
                  <c:v>514.52938272429014</c:v>
                </c:pt>
                <c:pt idx="1">
                  <c:v>259.94290385899092</c:v>
                </c:pt>
                <c:pt idx="2">
                  <c:v>468.00397370164006</c:v>
                </c:pt>
                <c:pt idx="3">
                  <c:v>371.81891060919884</c:v>
                </c:pt>
                <c:pt idx="4">
                  <c:v>401.64073188126889</c:v>
                </c:pt>
                <c:pt idx="5">
                  <c:v>503.82761535765104</c:v>
                </c:pt>
                <c:pt idx="6">
                  <c:v>409.7104770202269</c:v>
                </c:pt>
                <c:pt idx="7">
                  <c:v>388.92678966793636</c:v>
                </c:pt>
                <c:pt idx="8">
                  <c:v>265.7631928907777</c:v>
                </c:pt>
                <c:pt idx="9">
                  <c:v>175.35412799007185</c:v>
                </c:pt>
                <c:pt idx="10">
                  <c:v>127.17534025805041</c:v>
                </c:pt>
                <c:pt idx="11">
                  <c:v>134.25313961026615</c:v>
                </c:pt>
                <c:pt idx="12">
                  <c:v>112.07478533757762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C57-40D4-BF3B-6ABE84831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738548720"/>
        <c:axId val="-1738547632"/>
      </c:barChart>
      <c:catAx>
        <c:axId val="-17385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3854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854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38548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32768019382192"/>
          <c:y val="0.81013669642969266"/>
          <c:w val="0.70431909953563487"/>
          <c:h val="0.15906799030503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76200</xdr:rowOff>
    </xdr:from>
    <xdr:to>
      <xdr:col>7</xdr:col>
      <xdr:colOff>937260</xdr:colOff>
      <xdr:row>70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AF9C52FF-10DB-4905-9ABD-B9DF41B4D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464419</xdr:colOff>
      <xdr:row>1</xdr:row>
      <xdr:rowOff>157614</xdr:rowOff>
    </xdr:from>
    <xdr:to>
      <xdr:col>19</xdr:col>
      <xdr:colOff>406667</xdr:colOff>
      <xdr:row>29</xdr:row>
      <xdr:rowOff>134754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xmlns="" id="{79B23D73-341E-4A45-91EE-396B62C42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68580</xdr:colOff>
      <xdr:row>2</xdr:row>
      <xdr:rowOff>22860</xdr:rowOff>
    </xdr:from>
    <xdr:to>
      <xdr:col>27</xdr:col>
      <xdr:colOff>640080</xdr:colOff>
      <xdr:row>37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AB38FBDD-4898-4BFB-829E-B776FBC4C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22860</xdr:rowOff>
    </xdr:from>
    <xdr:to>
      <xdr:col>11</xdr:col>
      <xdr:colOff>998220</xdr:colOff>
      <xdr:row>78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44C62D05-262E-4AEE-9C26-FD61541D5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MI@MOPH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P18" sqref="P18"/>
    </sheetView>
  </sheetViews>
  <sheetFormatPr defaultRowHeight="14.4"/>
  <cols>
    <col min="1" max="1" width="2.88671875" customWidth="1"/>
    <col min="2" max="2" width="12.44140625" customWidth="1"/>
    <col min="3" max="3" width="2.44140625" customWidth="1"/>
    <col min="4" max="4" width="14.33203125" customWidth="1"/>
    <col min="5" max="5" width="3" customWidth="1"/>
    <col min="6" max="6" width="11" customWidth="1"/>
    <col min="7" max="7" width="2.44140625" customWidth="1"/>
    <col min="8" max="8" width="12.88671875" customWidth="1"/>
    <col min="9" max="9" width="3.33203125" customWidth="1"/>
    <col min="10" max="10" width="13.6640625" customWidth="1"/>
    <col min="11" max="11" width="2.5546875" customWidth="1"/>
    <col min="12" max="12" width="14.88671875" customWidth="1"/>
    <col min="13" max="13" width="3.44140625" customWidth="1"/>
    <col min="14" max="14" width="14.109375" customWidth="1"/>
  </cols>
  <sheetData>
    <row r="1" spans="1:14" ht="21">
      <c r="A1" s="66"/>
      <c r="B1" s="67" t="s">
        <v>280</v>
      </c>
      <c r="C1" s="68"/>
      <c r="D1" s="69" t="s">
        <v>281</v>
      </c>
      <c r="E1" s="70"/>
      <c r="F1" s="71" t="s">
        <v>282</v>
      </c>
      <c r="G1" s="72"/>
      <c r="H1" s="73" t="s">
        <v>283</v>
      </c>
      <c r="I1" s="74"/>
      <c r="J1" s="75" t="s">
        <v>284</v>
      </c>
      <c r="K1" s="76"/>
      <c r="L1" s="77" t="s">
        <v>285</v>
      </c>
      <c r="M1" s="78"/>
      <c r="N1" s="79" t="s">
        <v>286</v>
      </c>
    </row>
    <row r="2" spans="1:14" ht="21">
      <c r="A2" s="80">
        <v>1</v>
      </c>
      <c r="B2" s="81" t="s">
        <v>47</v>
      </c>
      <c r="C2" s="82">
        <v>1</v>
      </c>
      <c r="D2" s="83" t="s">
        <v>51</v>
      </c>
      <c r="E2" s="84">
        <v>1</v>
      </c>
      <c r="F2" s="85" t="s">
        <v>287</v>
      </c>
      <c r="G2" s="86">
        <v>1</v>
      </c>
      <c r="H2" s="87" t="s">
        <v>88</v>
      </c>
      <c r="I2" s="88">
        <v>1</v>
      </c>
      <c r="J2" s="89" t="s">
        <v>55</v>
      </c>
      <c r="K2" s="90">
        <v>1</v>
      </c>
      <c r="L2" s="91" t="s">
        <v>45</v>
      </c>
      <c r="M2" s="92">
        <v>1</v>
      </c>
      <c r="N2" s="93" t="s">
        <v>49</v>
      </c>
    </row>
    <row r="3" spans="1:14" ht="21">
      <c r="A3" s="94">
        <v>2</v>
      </c>
      <c r="B3" s="95" t="s">
        <v>120</v>
      </c>
      <c r="C3" s="82">
        <v>2</v>
      </c>
      <c r="D3" s="83" t="s">
        <v>69</v>
      </c>
      <c r="E3" s="84">
        <v>2</v>
      </c>
      <c r="F3" s="85" t="s">
        <v>71</v>
      </c>
      <c r="G3" s="86">
        <v>2</v>
      </c>
      <c r="H3" s="87" t="s">
        <v>115</v>
      </c>
      <c r="I3" s="88">
        <v>2</v>
      </c>
      <c r="J3" s="89" t="s">
        <v>103</v>
      </c>
      <c r="K3" s="90">
        <v>2</v>
      </c>
      <c r="L3" s="91" t="s">
        <v>110</v>
      </c>
      <c r="M3" s="92">
        <v>2</v>
      </c>
      <c r="N3" s="93" t="s">
        <v>91</v>
      </c>
    </row>
    <row r="4" spans="1:14" ht="21">
      <c r="A4" s="94">
        <v>3</v>
      </c>
      <c r="B4" s="95" t="s">
        <v>68</v>
      </c>
      <c r="C4" s="82">
        <v>3</v>
      </c>
      <c r="D4" s="83" t="s">
        <v>73</v>
      </c>
      <c r="E4" s="84">
        <v>3</v>
      </c>
      <c r="F4" s="85" t="s">
        <v>111</v>
      </c>
      <c r="G4" s="86">
        <v>3</v>
      </c>
      <c r="H4" s="87" t="s">
        <v>99</v>
      </c>
      <c r="I4" s="88">
        <v>3</v>
      </c>
      <c r="J4" s="89" t="s">
        <v>107</v>
      </c>
      <c r="K4" s="90">
        <v>3</v>
      </c>
      <c r="L4" s="91" t="s">
        <v>108</v>
      </c>
      <c r="M4" s="92">
        <v>3</v>
      </c>
      <c r="N4" s="93" t="s">
        <v>79</v>
      </c>
    </row>
    <row r="5" spans="1:14" ht="21">
      <c r="A5" s="94">
        <v>4</v>
      </c>
      <c r="B5" s="95" t="s">
        <v>75</v>
      </c>
      <c r="C5" s="82">
        <v>4</v>
      </c>
      <c r="D5" s="83" t="s">
        <v>74</v>
      </c>
      <c r="E5" s="84">
        <v>4</v>
      </c>
      <c r="F5" s="85" t="s">
        <v>96</v>
      </c>
      <c r="G5" s="86">
        <v>4</v>
      </c>
      <c r="H5" s="87" t="s">
        <v>121</v>
      </c>
      <c r="I5" s="88">
        <v>4</v>
      </c>
      <c r="J5" s="89" t="s">
        <v>118</v>
      </c>
      <c r="K5" s="90">
        <v>4</v>
      </c>
      <c r="L5" s="91" t="s">
        <v>128</v>
      </c>
      <c r="M5" s="92">
        <v>4</v>
      </c>
      <c r="N5" s="93" t="s">
        <v>133</v>
      </c>
    </row>
    <row r="6" spans="1:14" ht="21">
      <c r="A6" s="94">
        <v>5</v>
      </c>
      <c r="B6" s="95" t="s">
        <v>130</v>
      </c>
      <c r="C6" s="82">
        <v>5</v>
      </c>
      <c r="D6" s="83" t="s">
        <v>57</v>
      </c>
      <c r="E6" s="84">
        <v>5</v>
      </c>
      <c r="F6" s="85" t="s">
        <v>54</v>
      </c>
      <c r="G6" s="86">
        <v>5</v>
      </c>
      <c r="H6" s="87" t="s">
        <v>109</v>
      </c>
      <c r="I6" s="88">
        <v>5</v>
      </c>
      <c r="J6" s="89" t="s">
        <v>101</v>
      </c>
      <c r="K6" s="90">
        <v>5</v>
      </c>
      <c r="L6" s="91" t="s">
        <v>46</v>
      </c>
      <c r="M6" s="92">
        <v>5</v>
      </c>
      <c r="N6" s="93" t="s">
        <v>117</v>
      </c>
    </row>
    <row r="7" spans="1:14" ht="21">
      <c r="A7" s="94">
        <v>6</v>
      </c>
      <c r="B7" s="95" t="s">
        <v>60</v>
      </c>
      <c r="C7" s="82">
        <v>6</v>
      </c>
      <c r="D7" s="83" t="s">
        <v>90</v>
      </c>
      <c r="E7" s="84">
        <v>6</v>
      </c>
      <c r="F7" s="85" t="s">
        <v>65</v>
      </c>
      <c r="G7" s="86">
        <v>6</v>
      </c>
      <c r="H7" s="87" t="s">
        <v>288</v>
      </c>
      <c r="I7" s="88">
        <v>6</v>
      </c>
      <c r="J7" s="89" t="s">
        <v>98</v>
      </c>
      <c r="K7" s="90">
        <v>6</v>
      </c>
      <c r="L7" s="91" t="s">
        <v>100</v>
      </c>
      <c r="M7" s="92">
        <v>6</v>
      </c>
      <c r="N7" s="93" t="s">
        <v>86</v>
      </c>
    </row>
    <row r="8" spans="1:14" ht="21">
      <c r="A8" s="94">
        <v>7</v>
      </c>
      <c r="B8" s="95" t="s">
        <v>48</v>
      </c>
      <c r="C8" s="82">
        <v>7</v>
      </c>
      <c r="D8" s="96" t="s">
        <v>106</v>
      </c>
      <c r="E8" s="84">
        <v>7</v>
      </c>
      <c r="F8" s="85" t="s">
        <v>93</v>
      </c>
      <c r="G8" s="97"/>
      <c r="H8" s="98"/>
      <c r="I8" s="88">
        <v>7</v>
      </c>
      <c r="J8" s="89" t="s">
        <v>84</v>
      </c>
      <c r="K8" s="90">
        <v>7</v>
      </c>
      <c r="L8" s="91" t="s">
        <v>124</v>
      </c>
      <c r="M8" s="92">
        <v>7</v>
      </c>
      <c r="N8" s="93" t="s">
        <v>50</v>
      </c>
    </row>
    <row r="9" spans="1:14" ht="21">
      <c r="A9" s="94">
        <v>8</v>
      </c>
      <c r="B9" s="95" t="s">
        <v>66</v>
      </c>
      <c r="C9" s="82">
        <v>8</v>
      </c>
      <c r="D9" s="83" t="s">
        <v>113</v>
      </c>
      <c r="E9" s="84">
        <v>8</v>
      </c>
      <c r="F9" s="85" t="s">
        <v>123</v>
      </c>
      <c r="G9" s="99"/>
      <c r="H9" s="99"/>
      <c r="I9" s="88">
        <v>8</v>
      </c>
      <c r="J9" s="89" t="s">
        <v>56</v>
      </c>
      <c r="K9" s="90">
        <v>8</v>
      </c>
      <c r="L9" s="91" t="s">
        <v>81</v>
      </c>
      <c r="M9" s="92">
        <v>8</v>
      </c>
      <c r="N9" s="93" t="s">
        <v>127</v>
      </c>
    </row>
    <row r="10" spans="1:14" ht="21">
      <c r="A10" s="94">
        <v>9</v>
      </c>
      <c r="B10" s="95" t="s">
        <v>64</v>
      </c>
      <c r="C10" s="82">
        <v>9</v>
      </c>
      <c r="D10" s="83" t="s">
        <v>83</v>
      </c>
      <c r="E10" s="84">
        <v>9</v>
      </c>
      <c r="F10" s="85" t="s">
        <v>97</v>
      </c>
      <c r="G10" s="99"/>
      <c r="H10" s="99"/>
      <c r="I10" s="100"/>
      <c r="J10" s="101"/>
      <c r="K10" s="90">
        <v>9</v>
      </c>
      <c r="L10" s="91" t="s">
        <v>76</v>
      </c>
      <c r="M10" s="92">
        <v>9</v>
      </c>
      <c r="N10" s="93" t="s">
        <v>94</v>
      </c>
    </row>
    <row r="11" spans="1:14" ht="21">
      <c r="A11" s="102"/>
      <c r="B11" s="103"/>
      <c r="C11" s="82">
        <v>10</v>
      </c>
      <c r="D11" s="83" t="s">
        <v>80</v>
      </c>
      <c r="E11" s="84">
        <v>10</v>
      </c>
      <c r="F11" s="85" t="s">
        <v>77</v>
      </c>
      <c r="G11" s="99"/>
      <c r="H11" s="99"/>
      <c r="I11" s="99"/>
      <c r="J11" s="99"/>
      <c r="K11" s="90">
        <v>10</v>
      </c>
      <c r="L11" s="91" t="s">
        <v>92</v>
      </c>
      <c r="M11" s="92">
        <v>10</v>
      </c>
      <c r="N11" s="93" t="s">
        <v>114</v>
      </c>
    </row>
    <row r="12" spans="1:14" ht="21">
      <c r="A12" s="104"/>
      <c r="B12" s="104"/>
      <c r="C12" s="82">
        <v>11</v>
      </c>
      <c r="D12" s="83" t="s">
        <v>102</v>
      </c>
      <c r="E12" s="84">
        <v>11</v>
      </c>
      <c r="F12" s="85" t="s">
        <v>104</v>
      </c>
      <c r="G12" s="99"/>
      <c r="H12" s="99"/>
      <c r="I12" s="99"/>
      <c r="J12" s="99"/>
      <c r="K12" s="90">
        <v>11</v>
      </c>
      <c r="L12" s="91" t="s">
        <v>105</v>
      </c>
      <c r="M12" s="92">
        <v>11</v>
      </c>
      <c r="N12" s="93" t="s">
        <v>119</v>
      </c>
    </row>
    <row r="13" spans="1:14" ht="21">
      <c r="A13" s="104"/>
      <c r="B13" s="104"/>
      <c r="C13" s="82">
        <v>12</v>
      </c>
      <c r="D13" s="83" t="s">
        <v>52</v>
      </c>
      <c r="E13" s="84">
        <v>12</v>
      </c>
      <c r="F13" s="85" t="s">
        <v>289</v>
      </c>
      <c r="G13" s="99"/>
      <c r="H13" s="99"/>
      <c r="I13" s="99"/>
      <c r="J13" s="99"/>
      <c r="K13" s="90">
        <v>12</v>
      </c>
      <c r="L13" s="91" t="s">
        <v>125</v>
      </c>
      <c r="M13" s="92">
        <v>12</v>
      </c>
      <c r="N13" s="93" t="s">
        <v>78</v>
      </c>
    </row>
    <row r="14" spans="1:14" ht="21">
      <c r="A14" s="104"/>
      <c r="B14" s="104"/>
      <c r="C14" s="105"/>
      <c r="D14" s="106"/>
      <c r="E14" s="84">
        <v>13</v>
      </c>
      <c r="F14" s="85" t="s">
        <v>87</v>
      </c>
      <c r="G14" s="99"/>
      <c r="H14" s="99"/>
      <c r="I14" s="99"/>
      <c r="J14" s="99"/>
      <c r="K14" s="90">
        <v>13</v>
      </c>
      <c r="L14" s="91" t="s">
        <v>112</v>
      </c>
      <c r="M14" s="92">
        <v>13</v>
      </c>
      <c r="N14" s="93" t="s">
        <v>61</v>
      </c>
    </row>
    <row r="15" spans="1:14" ht="21">
      <c r="A15" s="104"/>
      <c r="B15" s="104"/>
      <c r="C15" s="99"/>
      <c r="D15" s="99"/>
      <c r="E15" s="107">
        <v>14</v>
      </c>
      <c r="F15" s="108" t="s">
        <v>62</v>
      </c>
      <c r="G15" s="99"/>
      <c r="H15" s="99"/>
      <c r="I15" s="99"/>
      <c r="J15" s="99"/>
      <c r="K15" s="90">
        <v>14</v>
      </c>
      <c r="L15" s="91" t="s">
        <v>122</v>
      </c>
      <c r="M15" s="92">
        <v>14</v>
      </c>
      <c r="N15" s="93" t="s">
        <v>95</v>
      </c>
    </row>
    <row r="16" spans="1:14" ht="21">
      <c r="A16" s="104"/>
      <c r="B16" s="104" t="s">
        <v>290</v>
      </c>
      <c r="C16" s="99"/>
      <c r="D16" s="99"/>
      <c r="E16" s="99"/>
      <c r="F16" s="99"/>
      <c r="G16" s="99"/>
      <c r="H16" s="99"/>
      <c r="I16" s="99"/>
      <c r="J16" s="99"/>
      <c r="K16" s="90">
        <v>15</v>
      </c>
      <c r="L16" s="91" t="s">
        <v>72</v>
      </c>
      <c r="M16" s="92">
        <v>15</v>
      </c>
      <c r="N16" s="93" t="s">
        <v>82</v>
      </c>
    </row>
    <row r="17" spans="1:14" ht="21">
      <c r="A17" s="104"/>
      <c r="B17" s="104"/>
      <c r="C17" s="99"/>
      <c r="D17" s="99"/>
      <c r="E17" s="99"/>
      <c r="F17" s="99"/>
      <c r="G17" s="99"/>
      <c r="H17" s="99"/>
      <c r="I17" s="99"/>
      <c r="J17" s="99"/>
      <c r="K17" s="90">
        <v>16</v>
      </c>
      <c r="L17" s="91" t="s">
        <v>63</v>
      </c>
      <c r="M17" s="92">
        <v>16</v>
      </c>
      <c r="N17" s="93" t="s">
        <v>85</v>
      </c>
    </row>
    <row r="18" spans="1:14" ht="21">
      <c r="A18" s="104"/>
      <c r="B18" s="104"/>
      <c r="C18" s="99"/>
      <c r="D18" s="99"/>
      <c r="E18" s="99"/>
      <c r="F18" s="99"/>
      <c r="G18" s="99"/>
      <c r="H18" s="99"/>
      <c r="I18" s="99"/>
      <c r="J18" s="99"/>
      <c r="K18" s="90">
        <v>17</v>
      </c>
      <c r="L18" s="91" t="s">
        <v>291</v>
      </c>
      <c r="M18" s="92">
        <v>17</v>
      </c>
      <c r="N18" s="93" t="s">
        <v>129</v>
      </c>
    </row>
    <row r="19" spans="1:14" ht="21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0">
        <v>18</v>
      </c>
      <c r="L19" s="91" t="s">
        <v>70</v>
      </c>
      <c r="M19" s="92">
        <v>18</v>
      </c>
      <c r="N19" s="93" t="s">
        <v>292</v>
      </c>
    </row>
    <row r="20" spans="1:14" ht="21">
      <c r="A20" s="104"/>
      <c r="B20" s="109"/>
      <c r="C20" s="99"/>
      <c r="D20" s="99"/>
      <c r="E20" s="99"/>
      <c r="F20" s="99"/>
      <c r="G20" s="99"/>
      <c r="H20" s="99"/>
      <c r="I20" s="99"/>
      <c r="J20" s="99"/>
      <c r="K20" s="90">
        <v>19</v>
      </c>
      <c r="L20" s="91" t="s">
        <v>126</v>
      </c>
      <c r="M20" s="110"/>
      <c r="N20" s="111"/>
    </row>
    <row r="21" spans="1:14" ht="21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0">
        <v>20</v>
      </c>
      <c r="L21" s="91" t="s">
        <v>59</v>
      </c>
      <c r="M21" s="99"/>
      <c r="N21" s="99"/>
    </row>
    <row r="22" spans="1:14" ht="21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112">
        <v>21</v>
      </c>
      <c r="L22" s="113" t="s">
        <v>58</v>
      </c>
      <c r="M22" s="99"/>
      <c r="N22" s="99">
        <f>9+12+14+6+8+21+18</f>
        <v>88</v>
      </c>
    </row>
    <row r="23" spans="1:14" ht="21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</row>
    <row r="24" spans="1:14" ht="21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spans="1:14" ht="21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</row>
    <row r="26" spans="1:14" ht="21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</row>
    <row r="27" spans="1:14" ht="21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</row>
    <row r="28" spans="1:14" ht="21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X154"/>
  <sheetViews>
    <sheetView view="pageBreakPreview" zoomScale="76" zoomScaleNormal="90" zoomScaleSheetLayoutView="76" workbookViewId="0">
      <selection activeCell="AS19" sqref="AS19"/>
    </sheetView>
  </sheetViews>
  <sheetFormatPr defaultColWidth="9" defaultRowHeight="13.2"/>
  <cols>
    <col min="1" max="1" width="11.6640625" style="169" customWidth="1"/>
    <col min="2" max="2" width="30.6640625" style="11" customWidth="1"/>
    <col min="3" max="4" width="16.5546875" style="11" customWidth="1"/>
    <col min="5" max="8" width="14.33203125" style="11" customWidth="1"/>
    <col min="9" max="13" width="14.44140625" style="11" customWidth="1"/>
    <col min="14" max="14" width="20.6640625" style="11" customWidth="1"/>
    <col min="15" max="15" width="16.6640625" style="48" customWidth="1"/>
    <col min="16" max="16" width="16.6640625" style="49" customWidth="1"/>
    <col min="17" max="20" width="14.5546875" style="48" customWidth="1"/>
    <col min="21" max="21" width="14.5546875" style="49" customWidth="1"/>
    <col min="22" max="25" width="14.44140625" style="11" customWidth="1"/>
    <col min="26" max="26" width="20.6640625" style="11" customWidth="1"/>
    <col min="27" max="27" width="16.6640625" style="59" customWidth="1"/>
    <col min="28" max="28" width="16.6640625" style="60" customWidth="1"/>
    <col min="29" max="32" width="14.5546875" style="59" customWidth="1"/>
    <col min="33" max="37" width="14.5546875" style="60" customWidth="1"/>
    <col min="38" max="38" width="20.6640625" style="11" customWidth="1"/>
    <col min="39" max="39" width="16.6640625" style="11" customWidth="1"/>
    <col min="40" max="40" width="16.6640625" style="22" customWidth="1"/>
    <col min="41" max="44" width="15.109375" style="11" customWidth="1"/>
    <col min="45" max="45" width="15.109375" style="22" customWidth="1"/>
    <col min="46" max="49" width="14.5546875" style="60" customWidth="1"/>
    <col min="50" max="271" width="9" style="11"/>
    <col min="272" max="272" width="20.5546875" style="11" customWidth="1"/>
    <col min="273" max="274" width="16.5546875" style="11" customWidth="1"/>
    <col min="275" max="279" width="14.33203125" style="11" customWidth="1"/>
    <col min="280" max="280" width="9" style="11" customWidth="1"/>
    <col min="281" max="281" width="20.6640625" style="11" customWidth="1"/>
    <col min="282" max="283" width="16.6640625" style="11" customWidth="1"/>
    <col min="284" max="288" width="14.5546875" style="11" customWidth="1"/>
    <col min="289" max="289" width="9" style="11" customWidth="1"/>
    <col min="290" max="290" width="20.6640625" style="11" customWidth="1"/>
    <col min="291" max="292" width="16.6640625" style="11" customWidth="1"/>
    <col min="293" max="297" width="15.109375" style="11" customWidth="1"/>
    <col min="298" max="527" width="9" style="11"/>
    <col min="528" max="528" width="20.5546875" style="11" customWidth="1"/>
    <col min="529" max="530" width="16.5546875" style="11" customWidth="1"/>
    <col min="531" max="535" width="14.33203125" style="11" customWidth="1"/>
    <col min="536" max="536" width="9" style="11" customWidth="1"/>
    <col min="537" max="537" width="20.6640625" style="11" customWidth="1"/>
    <col min="538" max="539" width="16.6640625" style="11" customWidth="1"/>
    <col min="540" max="544" width="14.5546875" style="11" customWidth="1"/>
    <col min="545" max="545" width="9" style="11" customWidth="1"/>
    <col min="546" max="546" width="20.6640625" style="11" customWidth="1"/>
    <col min="547" max="548" width="16.6640625" style="11" customWidth="1"/>
    <col min="549" max="553" width="15.109375" style="11" customWidth="1"/>
    <col min="554" max="783" width="9" style="11"/>
    <col min="784" max="784" width="20.5546875" style="11" customWidth="1"/>
    <col min="785" max="786" width="16.5546875" style="11" customWidth="1"/>
    <col min="787" max="791" width="14.33203125" style="11" customWidth="1"/>
    <col min="792" max="792" width="9" style="11" customWidth="1"/>
    <col min="793" max="793" width="20.6640625" style="11" customWidth="1"/>
    <col min="794" max="795" width="16.6640625" style="11" customWidth="1"/>
    <col min="796" max="800" width="14.5546875" style="11" customWidth="1"/>
    <col min="801" max="801" width="9" style="11" customWidth="1"/>
    <col min="802" max="802" width="20.6640625" style="11" customWidth="1"/>
    <col min="803" max="804" width="16.6640625" style="11" customWidth="1"/>
    <col min="805" max="809" width="15.109375" style="11" customWidth="1"/>
    <col min="810" max="1039" width="9" style="11"/>
    <col min="1040" max="1040" width="20.5546875" style="11" customWidth="1"/>
    <col min="1041" max="1042" width="16.5546875" style="11" customWidth="1"/>
    <col min="1043" max="1047" width="14.33203125" style="11" customWidth="1"/>
    <col min="1048" max="1048" width="9" style="11" customWidth="1"/>
    <col min="1049" max="1049" width="20.6640625" style="11" customWidth="1"/>
    <col min="1050" max="1051" width="16.6640625" style="11" customWidth="1"/>
    <col min="1052" max="1056" width="14.5546875" style="11" customWidth="1"/>
    <col min="1057" max="1057" width="9" style="11" customWidth="1"/>
    <col min="1058" max="1058" width="20.6640625" style="11" customWidth="1"/>
    <col min="1059" max="1060" width="16.6640625" style="11" customWidth="1"/>
    <col min="1061" max="1065" width="15.109375" style="11" customWidth="1"/>
    <col min="1066" max="1295" width="9" style="11"/>
    <col min="1296" max="1296" width="20.5546875" style="11" customWidth="1"/>
    <col min="1297" max="1298" width="16.5546875" style="11" customWidth="1"/>
    <col min="1299" max="1303" width="14.33203125" style="11" customWidth="1"/>
    <col min="1304" max="1304" width="9" style="11" customWidth="1"/>
    <col min="1305" max="1305" width="20.6640625" style="11" customWidth="1"/>
    <col min="1306" max="1307" width="16.6640625" style="11" customWidth="1"/>
    <col min="1308" max="1312" width="14.5546875" style="11" customWidth="1"/>
    <col min="1313" max="1313" width="9" style="11" customWidth="1"/>
    <col min="1314" max="1314" width="20.6640625" style="11" customWidth="1"/>
    <col min="1315" max="1316" width="16.6640625" style="11" customWidth="1"/>
    <col min="1317" max="1321" width="15.109375" style="11" customWidth="1"/>
    <col min="1322" max="1551" width="9" style="11"/>
    <col min="1552" max="1552" width="20.5546875" style="11" customWidth="1"/>
    <col min="1553" max="1554" width="16.5546875" style="11" customWidth="1"/>
    <col min="1555" max="1559" width="14.33203125" style="11" customWidth="1"/>
    <col min="1560" max="1560" width="9" style="11" customWidth="1"/>
    <col min="1561" max="1561" width="20.6640625" style="11" customWidth="1"/>
    <col min="1562" max="1563" width="16.6640625" style="11" customWidth="1"/>
    <col min="1564" max="1568" width="14.5546875" style="11" customWidth="1"/>
    <col min="1569" max="1569" width="9" style="11" customWidth="1"/>
    <col min="1570" max="1570" width="20.6640625" style="11" customWidth="1"/>
    <col min="1571" max="1572" width="16.6640625" style="11" customWidth="1"/>
    <col min="1573" max="1577" width="15.109375" style="11" customWidth="1"/>
    <col min="1578" max="1807" width="9" style="11"/>
    <col min="1808" max="1808" width="20.5546875" style="11" customWidth="1"/>
    <col min="1809" max="1810" width="16.5546875" style="11" customWidth="1"/>
    <col min="1811" max="1815" width="14.33203125" style="11" customWidth="1"/>
    <col min="1816" max="1816" width="9" style="11" customWidth="1"/>
    <col min="1817" max="1817" width="20.6640625" style="11" customWidth="1"/>
    <col min="1818" max="1819" width="16.6640625" style="11" customWidth="1"/>
    <col min="1820" max="1824" width="14.5546875" style="11" customWidth="1"/>
    <col min="1825" max="1825" width="9" style="11" customWidth="1"/>
    <col min="1826" max="1826" width="20.6640625" style="11" customWidth="1"/>
    <col min="1827" max="1828" width="16.6640625" style="11" customWidth="1"/>
    <col min="1829" max="1833" width="15.109375" style="11" customWidth="1"/>
    <col min="1834" max="2063" width="9" style="11"/>
    <col min="2064" max="2064" width="20.5546875" style="11" customWidth="1"/>
    <col min="2065" max="2066" width="16.5546875" style="11" customWidth="1"/>
    <col min="2067" max="2071" width="14.33203125" style="11" customWidth="1"/>
    <col min="2072" max="2072" width="9" style="11" customWidth="1"/>
    <col min="2073" max="2073" width="20.6640625" style="11" customWidth="1"/>
    <col min="2074" max="2075" width="16.6640625" style="11" customWidth="1"/>
    <col min="2076" max="2080" width="14.5546875" style="11" customWidth="1"/>
    <col min="2081" max="2081" width="9" style="11" customWidth="1"/>
    <col min="2082" max="2082" width="20.6640625" style="11" customWidth="1"/>
    <col min="2083" max="2084" width="16.6640625" style="11" customWidth="1"/>
    <col min="2085" max="2089" width="15.109375" style="11" customWidth="1"/>
    <col min="2090" max="2319" width="9" style="11"/>
    <col min="2320" max="2320" width="20.5546875" style="11" customWidth="1"/>
    <col min="2321" max="2322" width="16.5546875" style="11" customWidth="1"/>
    <col min="2323" max="2327" width="14.33203125" style="11" customWidth="1"/>
    <col min="2328" max="2328" width="9" style="11" customWidth="1"/>
    <col min="2329" max="2329" width="20.6640625" style="11" customWidth="1"/>
    <col min="2330" max="2331" width="16.6640625" style="11" customWidth="1"/>
    <col min="2332" max="2336" width="14.5546875" style="11" customWidth="1"/>
    <col min="2337" max="2337" width="9" style="11" customWidth="1"/>
    <col min="2338" max="2338" width="20.6640625" style="11" customWidth="1"/>
    <col min="2339" max="2340" width="16.6640625" style="11" customWidth="1"/>
    <col min="2341" max="2345" width="15.109375" style="11" customWidth="1"/>
    <col min="2346" max="2575" width="9" style="11"/>
    <col min="2576" max="2576" width="20.5546875" style="11" customWidth="1"/>
    <col min="2577" max="2578" width="16.5546875" style="11" customWidth="1"/>
    <col min="2579" max="2583" width="14.33203125" style="11" customWidth="1"/>
    <col min="2584" max="2584" width="9" style="11" customWidth="1"/>
    <col min="2585" max="2585" width="20.6640625" style="11" customWidth="1"/>
    <col min="2586" max="2587" width="16.6640625" style="11" customWidth="1"/>
    <col min="2588" max="2592" width="14.5546875" style="11" customWidth="1"/>
    <col min="2593" max="2593" width="9" style="11" customWidth="1"/>
    <col min="2594" max="2594" width="20.6640625" style="11" customWidth="1"/>
    <col min="2595" max="2596" width="16.6640625" style="11" customWidth="1"/>
    <col min="2597" max="2601" width="15.109375" style="11" customWidth="1"/>
    <col min="2602" max="2831" width="9" style="11"/>
    <col min="2832" max="2832" width="20.5546875" style="11" customWidth="1"/>
    <col min="2833" max="2834" width="16.5546875" style="11" customWidth="1"/>
    <col min="2835" max="2839" width="14.33203125" style="11" customWidth="1"/>
    <col min="2840" max="2840" width="9" style="11" customWidth="1"/>
    <col min="2841" max="2841" width="20.6640625" style="11" customWidth="1"/>
    <col min="2842" max="2843" width="16.6640625" style="11" customWidth="1"/>
    <col min="2844" max="2848" width="14.5546875" style="11" customWidth="1"/>
    <col min="2849" max="2849" width="9" style="11" customWidth="1"/>
    <col min="2850" max="2850" width="20.6640625" style="11" customWidth="1"/>
    <col min="2851" max="2852" width="16.6640625" style="11" customWidth="1"/>
    <col min="2853" max="2857" width="15.109375" style="11" customWidth="1"/>
    <col min="2858" max="3087" width="9" style="11"/>
    <col min="3088" max="3088" width="20.5546875" style="11" customWidth="1"/>
    <col min="3089" max="3090" width="16.5546875" style="11" customWidth="1"/>
    <col min="3091" max="3095" width="14.33203125" style="11" customWidth="1"/>
    <col min="3096" max="3096" width="9" style="11" customWidth="1"/>
    <col min="3097" max="3097" width="20.6640625" style="11" customWidth="1"/>
    <col min="3098" max="3099" width="16.6640625" style="11" customWidth="1"/>
    <col min="3100" max="3104" width="14.5546875" style="11" customWidth="1"/>
    <col min="3105" max="3105" width="9" style="11" customWidth="1"/>
    <col min="3106" max="3106" width="20.6640625" style="11" customWidth="1"/>
    <col min="3107" max="3108" width="16.6640625" style="11" customWidth="1"/>
    <col min="3109" max="3113" width="15.109375" style="11" customWidth="1"/>
    <col min="3114" max="3343" width="9" style="11"/>
    <col min="3344" max="3344" width="20.5546875" style="11" customWidth="1"/>
    <col min="3345" max="3346" width="16.5546875" style="11" customWidth="1"/>
    <col min="3347" max="3351" width="14.33203125" style="11" customWidth="1"/>
    <col min="3352" max="3352" width="9" style="11" customWidth="1"/>
    <col min="3353" max="3353" width="20.6640625" style="11" customWidth="1"/>
    <col min="3354" max="3355" width="16.6640625" style="11" customWidth="1"/>
    <col min="3356" max="3360" width="14.5546875" style="11" customWidth="1"/>
    <col min="3361" max="3361" width="9" style="11" customWidth="1"/>
    <col min="3362" max="3362" width="20.6640625" style="11" customWidth="1"/>
    <col min="3363" max="3364" width="16.6640625" style="11" customWidth="1"/>
    <col min="3365" max="3369" width="15.109375" style="11" customWidth="1"/>
    <col min="3370" max="3599" width="9" style="11"/>
    <col min="3600" max="3600" width="20.5546875" style="11" customWidth="1"/>
    <col min="3601" max="3602" width="16.5546875" style="11" customWidth="1"/>
    <col min="3603" max="3607" width="14.33203125" style="11" customWidth="1"/>
    <col min="3608" max="3608" width="9" style="11" customWidth="1"/>
    <col min="3609" max="3609" width="20.6640625" style="11" customWidth="1"/>
    <col min="3610" max="3611" width="16.6640625" style="11" customWidth="1"/>
    <col min="3612" max="3616" width="14.5546875" style="11" customWidth="1"/>
    <col min="3617" max="3617" width="9" style="11" customWidth="1"/>
    <col min="3618" max="3618" width="20.6640625" style="11" customWidth="1"/>
    <col min="3619" max="3620" width="16.6640625" style="11" customWidth="1"/>
    <col min="3621" max="3625" width="15.109375" style="11" customWidth="1"/>
    <col min="3626" max="3855" width="9" style="11"/>
    <col min="3856" max="3856" width="20.5546875" style="11" customWidth="1"/>
    <col min="3857" max="3858" width="16.5546875" style="11" customWidth="1"/>
    <col min="3859" max="3863" width="14.33203125" style="11" customWidth="1"/>
    <col min="3864" max="3864" width="9" style="11" customWidth="1"/>
    <col min="3865" max="3865" width="20.6640625" style="11" customWidth="1"/>
    <col min="3866" max="3867" width="16.6640625" style="11" customWidth="1"/>
    <col min="3868" max="3872" width="14.5546875" style="11" customWidth="1"/>
    <col min="3873" max="3873" width="9" style="11" customWidth="1"/>
    <col min="3874" max="3874" width="20.6640625" style="11" customWidth="1"/>
    <col min="3875" max="3876" width="16.6640625" style="11" customWidth="1"/>
    <col min="3877" max="3881" width="15.109375" style="11" customWidth="1"/>
    <col min="3882" max="4111" width="9" style="11"/>
    <col min="4112" max="4112" width="20.5546875" style="11" customWidth="1"/>
    <col min="4113" max="4114" width="16.5546875" style="11" customWidth="1"/>
    <col min="4115" max="4119" width="14.33203125" style="11" customWidth="1"/>
    <col min="4120" max="4120" width="9" style="11" customWidth="1"/>
    <col min="4121" max="4121" width="20.6640625" style="11" customWidth="1"/>
    <col min="4122" max="4123" width="16.6640625" style="11" customWidth="1"/>
    <col min="4124" max="4128" width="14.5546875" style="11" customWidth="1"/>
    <col min="4129" max="4129" width="9" style="11" customWidth="1"/>
    <col min="4130" max="4130" width="20.6640625" style="11" customWidth="1"/>
    <col min="4131" max="4132" width="16.6640625" style="11" customWidth="1"/>
    <col min="4133" max="4137" width="15.109375" style="11" customWidth="1"/>
    <col min="4138" max="4367" width="9" style="11"/>
    <col min="4368" max="4368" width="20.5546875" style="11" customWidth="1"/>
    <col min="4369" max="4370" width="16.5546875" style="11" customWidth="1"/>
    <col min="4371" max="4375" width="14.33203125" style="11" customWidth="1"/>
    <col min="4376" max="4376" width="9" style="11" customWidth="1"/>
    <col min="4377" max="4377" width="20.6640625" style="11" customWidth="1"/>
    <col min="4378" max="4379" width="16.6640625" style="11" customWidth="1"/>
    <col min="4380" max="4384" width="14.5546875" style="11" customWidth="1"/>
    <col min="4385" max="4385" width="9" style="11" customWidth="1"/>
    <col min="4386" max="4386" width="20.6640625" style="11" customWidth="1"/>
    <col min="4387" max="4388" width="16.6640625" style="11" customWidth="1"/>
    <col min="4389" max="4393" width="15.109375" style="11" customWidth="1"/>
    <col min="4394" max="4623" width="9" style="11"/>
    <col min="4624" max="4624" width="20.5546875" style="11" customWidth="1"/>
    <col min="4625" max="4626" width="16.5546875" style="11" customWidth="1"/>
    <col min="4627" max="4631" width="14.33203125" style="11" customWidth="1"/>
    <col min="4632" max="4632" width="9" style="11" customWidth="1"/>
    <col min="4633" max="4633" width="20.6640625" style="11" customWidth="1"/>
    <col min="4634" max="4635" width="16.6640625" style="11" customWidth="1"/>
    <col min="4636" max="4640" width="14.5546875" style="11" customWidth="1"/>
    <col min="4641" max="4641" width="9" style="11" customWidth="1"/>
    <col min="4642" max="4642" width="20.6640625" style="11" customWidth="1"/>
    <col min="4643" max="4644" width="16.6640625" style="11" customWidth="1"/>
    <col min="4645" max="4649" width="15.109375" style="11" customWidth="1"/>
    <col min="4650" max="4879" width="9" style="11"/>
    <col min="4880" max="4880" width="20.5546875" style="11" customWidth="1"/>
    <col min="4881" max="4882" width="16.5546875" style="11" customWidth="1"/>
    <col min="4883" max="4887" width="14.33203125" style="11" customWidth="1"/>
    <col min="4888" max="4888" width="9" style="11" customWidth="1"/>
    <col min="4889" max="4889" width="20.6640625" style="11" customWidth="1"/>
    <col min="4890" max="4891" width="16.6640625" style="11" customWidth="1"/>
    <col min="4892" max="4896" width="14.5546875" style="11" customWidth="1"/>
    <col min="4897" max="4897" width="9" style="11" customWidth="1"/>
    <col min="4898" max="4898" width="20.6640625" style="11" customWidth="1"/>
    <col min="4899" max="4900" width="16.6640625" style="11" customWidth="1"/>
    <col min="4901" max="4905" width="15.109375" style="11" customWidth="1"/>
    <col min="4906" max="5135" width="9" style="11"/>
    <col min="5136" max="5136" width="20.5546875" style="11" customWidth="1"/>
    <col min="5137" max="5138" width="16.5546875" style="11" customWidth="1"/>
    <col min="5139" max="5143" width="14.33203125" style="11" customWidth="1"/>
    <col min="5144" max="5144" width="9" style="11" customWidth="1"/>
    <col min="5145" max="5145" width="20.6640625" style="11" customWidth="1"/>
    <col min="5146" max="5147" width="16.6640625" style="11" customWidth="1"/>
    <col min="5148" max="5152" width="14.5546875" style="11" customWidth="1"/>
    <col min="5153" max="5153" width="9" style="11" customWidth="1"/>
    <col min="5154" max="5154" width="20.6640625" style="11" customWidth="1"/>
    <col min="5155" max="5156" width="16.6640625" style="11" customWidth="1"/>
    <col min="5157" max="5161" width="15.109375" style="11" customWidth="1"/>
    <col min="5162" max="5391" width="9" style="11"/>
    <col min="5392" max="5392" width="20.5546875" style="11" customWidth="1"/>
    <col min="5393" max="5394" width="16.5546875" style="11" customWidth="1"/>
    <col min="5395" max="5399" width="14.33203125" style="11" customWidth="1"/>
    <col min="5400" max="5400" width="9" style="11" customWidth="1"/>
    <col min="5401" max="5401" width="20.6640625" style="11" customWidth="1"/>
    <col min="5402" max="5403" width="16.6640625" style="11" customWidth="1"/>
    <col min="5404" max="5408" width="14.5546875" style="11" customWidth="1"/>
    <col min="5409" max="5409" width="9" style="11" customWidth="1"/>
    <col min="5410" max="5410" width="20.6640625" style="11" customWidth="1"/>
    <col min="5411" max="5412" width="16.6640625" style="11" customWidth="1"/>
    <col min="5413" max="5417" width="15.109375" style="11" customWidth="1"/>
    <col min="5418" max="5647" width="9" style="11"/>
    <col min="5648" max="5648" width="20.5546875" style="11" customWidth="1"/>
    <col min="5649" max="5650" width="16.5546875" style="11" customWidth="1"/>
    <col min="5651" max="5655" width="14.33203125" style="11" customWidth="1"/>
    <col min="5656" max="5656" width="9" style="11" customWidth="1"/>
    <col min="5657" max="5657" width="20.6640625" style="11" customWidth="1"/>
    <col min="5658" max="5659" width="16.6640625" style="11" customWidth="1"/>
    <col min="5660" max="5664" width="14.5546875" style="11" customWidth="1"/>
    <col min="5665" max="5665" width="9" style="11" customWidth="1"/>
    <col min="5666" max="5666" width="20.6640625" style="11" customWidth="1"/>
    <col min="5667" max="5668" width="16.6640625" style="11" customWidth="1"/>
    <col min="5669" max="5673" width="15.109375" style="11" customWidth="1"/>
    <col min="5674" max="5903" width="9" style="11"/>
    <col min="5904" max="5904" width="20.5546875" style="11" customWidth="1"/>
    <col min="5905" max="5906" width="16.5546875" style="11" customWidth="1"/>
    <col min="5907" max="5911" width="14.33203125" style="11" customWidth="1"/>
    <col min="5912" max="5912" width="9" style="11" customWidth="1"/>
    <col min="5913" max="5913" width="20.6640625" style="11" customWidth="1"/>
    <col min="5914" max="5915" width="16.6640625" style="11" customWidth="1"/>
    <col min="5916" max="5920" width="14.5546875" style="11" customWidth="1"/>
    <col min="5921" max="5921" width="9" style="11" customWidth="1"/>
    <col min="5922" max="5922" width="20.6640625" style="11" customWidth="1"/>
    <col min="5923" max="5924" width="16.6640625" style="11" customWidth="1"/>
    <col min="5925" max="5929" width="15.109375" style="11" customWidth="1"/>
    <col min="5930" max="6159" width="9" style="11"/>
    <col min="6160" max="6160" width="20.5546875" style="11" customWidth="1"/>
    <col min="6161" max="6162" width="16.5546875" style="11" customWidth="1"/>
    <col min="6163" max="6167" width="14.33203125" style="11" customWidth="1"/>
    <col min="6168" max="6168" width="9" style="11" customWidth="1"/>
    <col min="6169" max="6169" width="20.6640625" style="11" customWidth="1"/>
    <col min="6170" max="6171" width="16.6640625" style="11" customWidth="1"/>
    <col min="6172" max="6176" width="14.5546875" style="11" customWidth="1"/>
    <col min="6177" max="6177" width="9" style="11" customWidth="1"/>
    <col min="6178" max="6178" width="20.6640625" style="11" customWidth="1"/>
    <col min="6179" max="6180" width="16.6640625" style="11" customWidth="1"/>
    <col min="6181" max="6185" width="15.109375" style="11" customWidth="1"/>
    <col min="6186" max="6415" width="9" style="11"/>
    <col min="6416" max="6416" width="20.5546875" style="11" customWidth="1"/>
    <col min="6417" max="6418" width="16.5546875" style="11" customWidth="1"/>
    <col min="6419" max="6423" width="14.33203125" style="11" customWidth="1"/>
    <col min="6424" max="6424" width="9" style="11" customWidth="1"/>
    <col min="6425" max="6425" width="20.6640625" style="11" customWidth="1"/>
    <col min="6426" max="6427" width="16.6640625" style="11" customWidth="1"/>
    <col min="6428" max="6432" width="14.5546875" style="11" customWidth="1"/>
    <col min="6433" max="6433" width="9" style="11" customWidth="1"/>
    <col min="6434" max="6434" width="20.6640625" style="11" customWidth="1"/>
    <col min="6435" max="6436" width="16.6640625" style="11" customWidth="1"/>
    <col min="6437" max="6441" width="15.109375" style="11" customWidth="1"/>
    <col min="6442" max="6671" width="9" style="11"/>
    <col min="6672" max="6672" width="20.5546875" style="11" customWidth="1"/>
    <col min="6673" max="6674" width="16.5546875" style="11" customWidth="1"/>
    <col min="6675" max="6679" width="14.33203125" style="11" customWidth="1"/>
    <col min="6680" max="6680" width="9" style="11" customWidth="1"/>
    <col min="6681" max="6681" width="20.6640625" style="11" customWidth="1"/>
    <col min="6682" max="6683" width="16.6640625" style="11" customWidth="1"/>
    <col min="6684" max="6688" width="14.5546875" style="11" customWidth="1"/>
    <col min="6689" max="6689" width="9" style="11" customWidth="1"/>
    <col min="6690" max="6690" width="20.6640625" style="11" customWidth="1"/>
    <col min="6691" max="6692" width="16.6640625" style="11" customWidth="1"/>
    <col min="6693" max="6697" width="15.109375" style="11" customWidth="1"/>
    <col min="6698" max="6927" width="9" style="11"/>
    <col min="6928" max="6928" width="20.5546875" style="11" customWidth="1"/>
    <col min="6929" max="6930" width="16.5546875" style="11" customWidth="1"/>
    <col min="6931" max="6935" width="14.33203125" style="11" customWidth="1"/>
    <col min="6936" max="6936" width="9" style="11" customWidth="1"/>
    <col min="6937" max="6937" width="20.6640625" style="11" customWidth="1"/>
    <col min="6938" max="6939" width="16.6640625" style="11" customWidth="1"/>
    <col min="6940" max="6944" width="14.5546875" style="11" customWidth="1"/>
    <col min="6945" max="6945" width="9" style="11" customWidth="1"/>
    <col min="6946" max="6946" width="20.6640625" style="11" customWidth="1"/>
    <col min="6947" max="6948" width="16.6640625" style="11" customWidth="1"/>
    <col min="6949" max="6953" width="15.109375" style="11" customWidth="1"/>
    <col min="6954" max="7183" width="9" style="11"/>
    <col min="7184" max="7184" width="20.5546875" style="11" customWidth="1"/>
    <col min="7185" max="7186" width="16.5546875" style="11" customWidth="1"/>
    <col min="7187" max="7191" width="14.33203125" style="11" customWidth="1"/>
    <col min="7192" max="7192" width="9" style="11" customWidth="1"/>
    <col min="7193" max="7193" width="20.6640625" style="11" customWidth="1"/>
    <col min="7194" max="7195" width="16.6640625" style="11" customWidth="1"/>
    <col min="7196" max="7200" width="14.5546875" style="11" customWidth="1"/>
    <col min="7201" max="7201" width="9" style="11" customWidth="1"/>
    <col min="7202" max="7202" width="20.6640625" style="11" customWidth="1"/>
    <col min="7203" max="7204" width="16.6640625" style="11" customWidth="1"/>
    <col min="7205" max="7209" width="15.109375" style="11" customWidth="1"/>
    <col min="7210" max="7439" width="9" style="11"/>
    <col min="7440" max="7440" width="20.5546875" style="11" customWidth="1"/>
    <col min="7441" max="7442" width="16.5546875" style="11" customWidth="1"/>
    <col min="7443" max="7447" width="14.33203125" style="11" customWidth="1"/>
    <col min="7448" max="7448" width="9" style="11" customWidth="1"/>
    <col min="7449" max="7449" width="20.6640625" style="11" customWidth="1"/>
    <col min="7450" max="7451" width="16.6640625" style="11" customWidth="1"/>
    <col min="7452" max="7456" width="14.5546875" style="11" customWidth="1"/>
    <col min="7457" max="7457" width="9" style="11" customWidth="1"/>
    <col min="7458" max="7458" width="20.6640625" style="11" customWidth="1"/>
    <col min="7459" max="7460" width="16.6640625" style="11" customWidth="1"/>
    <col min="7461" max="7465" width="15.109375" style="11" customWidth="1"/>
    <col min="7466" max="7695" width="9" style="11"/>
    <col min="7696" max="7696" width="20.5546875" style="11" customWidth="1"/>
    <col min="7697" max="7698" width="16.5546875" style="11" customWidth="1"/>
    <col min="7699" max="7703" width="14.33203125" style="11" customWidth="1"/>
    <col min="7704" max="7704" width="9" style="11" customWidth="1"/>
    <col min="7705" max="7705" width="20.6640625" style="11" customWidth="1"/>
    <col min="7706" max="7707" width="16.6640625" style="11" customWidth="1"/>
    <col min="7708" max="7712" width="14.5546875" style="11" customWidth="1"/>
    <col min="7713" max="7713" width="9" style="11" customWidth="1"/>
    <col min="7714" max="7714" width="20.6640625" style="11" customWidth="1"/>
    <col min="7715" max="7716" width="16.6640625" style="11" customWidth="1"/>
    <col min="7717" max="7721" width="15.109375" style="11" customWidth="1"/>
    <col min="7722" max="7951" width="9" style="11"/>
    <col min="7952" max="7952" width="20.5546875" style="11" customWidth="1"/>
    <col min="7953" max="7954" width="16.5546875" style="11" customWidth="1"/>
    <col min="7955" max="7959" width="14.33203125" style="11" customWidth="1"/>
    <col min="7960" max="7960" width="9" style="11" customWidth="1"/>
    <col min="7961" max="7961" width="20.6640625" style="11" customWidth="1"/>
    <col min="7962" max="7963" width="16.6640625" style="11" customWidth="1"/>
    <col min="7964" max="7968" width="14.5546875" style="11" customWidth="1"/>
    <col min="7969" max="7969" width="9" style="11" customWidth="1"/>
    <col min="7970" max="7970" width="20.6640625" style="11" customWidth="1"/>
    <col min="7971" max="7972" width="16.6640625" style="11" customWidth="1"/>
    <col min="7973" max="7977" width="15.109375" style="11" customWidth="1"/>
    <col min="7978" max="8207" width="9" style="11"/>
    <col min="8208" max="8208" width="20.5546875" style="11" customWidth="1"/>
    <col min="8209" max="8210" width="16.5546875" style="11" customWidth="1"/>
    <col min="8211" max="8215" width="14.33203125" style="11" customWidth="1"/>
    <col min="8216" max="8216" width="9" style="11" customWidth="1"/>
    <col min="8217" max="8217" width="20.6640625" style="11" customWidth="1"/>
    <col min="8218" max="8219" width="16.6640625" style="11" customWidth="1"/>
    <col min="8220" max="8224" width="14.5546875" style="11" customWidth="1"/>
    <col min="8225" max="8225" width="9" style="11" customWidth="1"/>
    <col min="8226" max="8226" width="20.6640625" style="11" customWidth="1"/>
    <col min="8227" max="8228" width="16.6640625" style="11" customWidth="1"/>
    <col min="8229" max="8233" width="15.109375" style="11" customWidth="1"/>
    <col min="8234" max="8463" width="9" style="11"/>
    <col min="8464" max="8464" width="20.5546875" style="11" customWidth="1"/>
    <col min="8465" max="8466" width="16.5546875" style="11" customWidth="1"/>
    <col min="8467" max="8471" width="14.33203125" style="11" customWidth="1"/>
    <col min="8472" max="8472" width="9" style="11" customWidth="1"/>
    <col min="8473" max="8473" width="20.6640625" style="11" customWidth="1"/>
    <col min="8474" max="8475" width="16.6640625" style="11" customWidth="1"/>
    <col min="8476" max="8480" width="14.5546875" style="11" customWidth="1"/>
    <col min="8481" max="8481" width="9" style="11" customWidth="1"/>
    <col min="8482" max="8482" width="20.6640625" style="11" customWidth="1"/>
    <col min="8483" max="8484" width="16.6640625" style="11" customWidth="1"/>
    <col min="8485" max="8489" width="15.109375" style="11" customWidth="1"/>
    <col min="8490" max="8719" width="9" style="11"/>
    <col min="8720" max="8720" width="20.5546875" style="11" customWidth="1"/>
    <col min="8721" max="8722" width="16.5546875" style="11" customWidth="1"/>
    <col min="8723" max="8727" width="14.33203125" style="11" customWidth="1"/>
    <col min="8728" max="8728" width="9" style="11" customWidth="1"/>
    <col min="8729" max="8729" width="20.6640625" style="11" customWidth="1"/>
    <col min="8730" max="8731" width="16.6640625" style="11" customWidth="1"/>
    <col min="8732" max="8736" width="14.5546875" style="11" customWidth="1"/>
    <col min="8737" max="8737" width="9" style="11" customWidth="1"/>
    <col min="8738" max="8738" width="20.6640625" style="11" customWidth="1"/>
    <col min="8739" max="8740" width="16.6640625" style="11" customWidth="1"/>
    <col min="8741" max="8745" width="15.109375" style="11" customWidth="1"/>
    <col min="8746" max="8975" width="9" style="11"/>
    <col min="8976" max="8976" width="20.5546875" style="11" customWidth="1"/>
    <col min="8977" max="8978" width="16.5546875" style="11" customWidth="1"/>
    <col min="8979" max="8983" width="14.33203125" style="11" customWidth="1"/>
    <col min="8984" max="8984" width="9" style="11" customWidth="1"/>
    <col min="8985" max="8985" width="20.6640625" style="11" customWidth="1"/>
    <col min="8986" max="8987" width="16.6640625" style="11" customWidth="1"/>
    <col min="8988" max="8992" width="14.5546875" style="11" customWidth="1"/>
    <col min="8993" max="8993" width="9" style="11" customWidth="1"/>
    <col min="8994" max="8994" width="20.6640625" style="11" customWidth="1"/>
    <col min="8995" max="8996" width="16.6640625" style="11" customWidth="1"/>
    <col min="8997" max="9001" width="15.109375" style="11" customWidth="1"/>
    <col min="9002" max="9231" width="9" style="11"/>
    <col min="9232" max="9232" width="20.5546875" style="11" customWidth="1"/>
    <col min="9233" max="9234" width="16.5546875" style="11" customWidth="1"/>
    <col min="9235" max="9239" width="14.33203125" style="11" customWidth="1"/>
    <col min="9240" max="9240" width="9" style="11" customWidth="1"/>
    <col min="9241" max="9241" width="20.6640625" style="11" customWidth="1"/>
    <col min="9242" max="9243" width="16.6640625" style="11" customWidth="1"/>
    <col min="9244" max="9248" width="14.5546875" style="11" customWidth="1"/>
    <col min="9249" max="9249" width="9" style="11" customWidth="1"/>
    <col min="9250" max="9250" width="20.6640625" style="11" customWidth="1"/>
    <col min="9251" max="9252" width="16.6640625" style="11" customWidth="1"/>
    <col min="9253" max="9257" width="15.109375" style="11" customWidth="1"/>
    <col min="9258" max="9487" width="9" style="11"/>
    <col min="9488" max="9488" width="20.5546875" style="11" customWidth="1"/>
    <col min="9489" max="9490" width="16.5546875" style="11" customWidth="1"/>
    <col min="9491" max="9495" width="14.33203125" style="11" customWidth="1"/>
    <col min="9496" max="9496" width="9" style="11" customWidth="1"/>
    <col min="9497" max="9497" width="20.6640625" style="11" customWidth="1"/>
    <col min="9498" max="9499" width="16.6640625" style="11" customWidth="1"/>
    <col min="9500" max="9504" width="14.5546875" style="11" customWidth="1"/>
    <col min="9505" max="9505" width="9" style="11" customWidth="1"/>
    <col min="9506" max="9506" width="20.6640625" style="11" customWidth="1"/>
    <col min="9507" max="9508" width="16.6640625" style="11" customWidth="1"/>
    <col min="9509" max="9513" width="15.109375" style="11" customWidth="1"/>
    <col min="9514" max="9743" width="9" style="11"/>
    <col min="9744" max="9744" width="20.5546875" style="11" customWidth="1"/>
    <col min="9745" max="9746" width="16.5546875" style="11" customWidth="1"/>
    <col min="9747" max="9751" width="14.33203125" style="11" customWidth="1"/>
    <col min="9752" max="9752" width="9" style="11" customWidth="1"/>
    <col min="9753" max="9753" width="20.6640625" style="11" customWidth="1"/>
    <col min="9754" max="9755" width="16.6640625" style="11" customWidth="1"/>
    <col min="9756" max="9760" width="14.5546875" style="11" customWidth="1"/>
    <col min="9761" max="9761" width="9" style="11" customWidth="1"/>
    <col min="9762" max="9762" width="20.6640625" style="11" customWidth="1"/>
    <col min="9763" max="9764" width="16.6640625" style="11" customWidth="1"/>
    <col min="9765" max="9769" width="15.109375" style="11" customWidth="1"/>
    <col min="9770" max="9999" width="9" style="11"/>
    <col min="10000" max="10000" width="20.5546875" style="11" customWidth="1"/>
    <col min="10001" max="10002" width="16.5546875" style="11" customWidth="1"/>
    <col min="10003" max="10007" width="14.33203125" style="11" customWidth="1"/>
    <col min="10008" max="10008" width="9" style="11" customWidth="1"/>
    <col min="10009" max="10009" width="20.6640625" style="11" customWidth="1"/>
    <col min="10010" max="10011" width="16.6640625" style="11" customWidth="1"/>
    <col min="10012" max="10016" width="14.5546875" style="11" customWidth="1"/>
    <col min="10017" max="10017" width="9" style="11" customWidth="1"/>
    <col min="10018" max="10018" width="20.6640625" style="11" customWidth="1"/>
    <col min="10019" max="10020" width="16.6640625" style="11" customWidth="1"/>
    <col min="10021" max="10025" width="15.109375" style="11" customWidth="1"/>
    <col min="10026" max="10255" width="9" style="11"/>
    <col min="10256" max="10256" width="20.5546875" style="11" customWidth="1"/>
    <col min="10257" max="10258" width="16.5546875" style="11" customWidth="1"/>
    <col min="10259" max="10263" width="14.33203125" style="11" customWidth="1"/>
    <col min="10264" max="10264" width="9" style="11" customWidth="1"/>
    <col min="10265" max="10265" width="20.6640625" style="11" customWidth="1"/>
    <col min="10266" max="10267" width="16.6640625" style="11" customWidth="1"/>
    <col min="10268" max="10272" width="14.5546875" style="11" customWidth="1"/>
    <col min="10273" max="10273" width="9" style="11" customWidth="1"/>
    <col min="10274" max="10274" width="20.6640625" style="11" customWidth="1"/>
    <col min="10275" max="10276" width="16.6640625" style="11" customWidth="1"/>
    <col min="10277" max="10281" width="15.109375" style="11" customWidth="1"/>
    <col min="10282" max="10511" width="9" style="11"/>
    <col min="10512" max="10512" width="20.5546875" style="11" customWidth="1"/>
    <col min="10513" max="10514" width="16.5546875" style="11" customWidth="1"/>
    <col min="10515" max="10519" width="14.33203125" style="11" customWidth="1"/>
    <col min="10520" max="10520" width="9" style="11" customWidth="1"/>
    <col min="10521" max="10521" width="20.6640625" style="11" customWidth="1"/>
    <col min="10522" max="10523" width="16.6640625" style="11" customWidth="1"/>
    <col min="10524" max="10528" width="14.5546875" style="11" customWidth="1"/>
    <col min="10529" max="10529" width="9" style="11" customWidth="1"/>
    <col min="10530" max="10530" width="20.6640625" style="11" customWidth="1"/>
    <col min="10531" max="10532" width="16.6640625" style="11" customWidth="1"/>
    <col min="10533" max="10537" width="15.109375" style="11" customWidth="1"/>
    <col min="10538" max="10767" width="9" style="11"/>
    <col min="10768" max="10768" width="20.5546875" style="11" customWidth="1"/>
    <col min="10769" max="10770" width="16.5546875" style="11" customWidth="1"/>
    <col min="10771" max="10775" width="14.33203125" style="11" customWidth="1"/>
    <col min="10776" max="10776" width="9" style="11" customWidth="1"/>
    <col min="10777" max="10777" width="20.6640625" style="11" customWidth="1"/>
    <col min="10778" max="10779" width="16.6640625" style="11" customWidth="1"/>
    <col min="10780" max="10784" width="14.5546875" style="11" customWidth="1"/>
    <col min="10785" max="10785" width="9" style="11" customWidth="1"/>
    <col min="10786" max="10786" width="20.6640625" style="11" customWidth="1"/>
    <col min="10787" max="10788" width="16.6640625" style="11" customWidth="1"/>
    <col min="10789" max="10793" width="15.109375" style="11" customWidth="1"/>
    <col min="10794" max="11023" width="9" style="11"/>
    <col min="11024" max="11024" width="20.5546875" style="11" customWidth="1"/>
    <col min="11025" max="11026" width="16.5546875" style="11" customWidth="1"/>
    <col min="11027" max="11031" width="14.33203125" style="11" customWidth="1"/>
    <col min="11032" max="11032" width="9" style="11" customWidth="1"/>
    <col min="11033" max="11033" width="20.6640625" style="11" customWidth="1"/>
    <col min="11034" max="11035" width="16.6640625" style="11" customWidth="1"/>
    <col min="11036" max="11040" width="14.5546875" style="11" customWidth="1"/>
    <col min="11041" max="11041" width="9" style="11" customWidth="1"/>
    <col min="11042" max="11042" width="20.6640625" style="11" customWidth="1"/>
    <col min="11043" max="11044" width="16.6640625" style="11" customWidth="1"/>
    <col min="11045" max="11049" width="15.109375" style="11" customWidth="1"/>
    <col min="11050" max="11279" width="9" style="11"/>
    <col min="11280" max="11280" width="20.5546875" style="11" customWidth="1"/>
    <col min="11281" max="11282" width="16.5546875" style="11" customWidth="1"/>
    <col min="11283" max="11287" width="14.33203125" style="11" customWidth="1"/>
    <col min="11288" max="11288" width="9" style="11" customWidth="1"/>
    <col min="11289" max="11289" width="20.6640625" style="11" customWidth="1"/>
    <col min="11290" max="11291" width="16.6640625" style="11" customWidth="1"/>
    <col min="11292" max="11296" width="14.5546875" style="11" customWidth="1"/>
    <col min="11297" max="11297" width="9" style="11" customWidth="1"/>
    <col min="11298" max="11298" width="20.6640625" style="11" customWidth="1"/>
    <col min="11299" max="11300" width="16.6640625" style="11" customWidth="1"/>
    <col min="11301" max="11305" width="15.109375" style="11" customWidth="1"/>
    <col min="11306" max="11535" width="9" style="11"/>
    <col min="11536" max="11536" width="20.5546875" style="11" customWidth="1"/>
    <col min="11537" max="11538" width="16.5546875" style="11" customWidth="1"/>
    <col min="11539" max="11543" width="14.33203125" style="11" customWidth="1"/>
    <col min="11544" max="11544" width="9" style="11" customWidth="1"/>
    <col min="11545" max="11545" width="20.6640625" style="11" customWidth="1"/>
    <col min="11546" max="11547" width="16.6640625" style="11" customWidth="1"/>
    <col min="11548" max="11552" width="14.5546875" style="11" customWidth="1"/>
    <col min="11553" max="11553" width="9" style="11" customWidth="1"/>
    <col min="11554" max="11554" width="20.6640625" style="11" customWidth="1"/>
    <col min="11555" max="11556" width="16.6640625" style="11" customWidth="1"/>
    <col min="11557" max="11561" width="15.109375" style="11" customWidth="1"/>
    <col min="11562" max="11791" width="9" style="11"/>
    <col min="11792" max="11792" width="20.5546875" style="11" customWidth="1"/>
    <col min="11793" max="11794" width="16.5546875" style="11" customWidth="1"/>
    <col min="11795" max="11799" width="14.33203125" style="11" customWidth="1"/>
    <col min="11800" max="11800" width="9" style="11" customWidth="1"/>
    <col min="11801" max="11801" width="20.6640625" style="11" customWidth="1"/>
    <col min="11802" max="11803" width="16.6640625" style="11" customWidth="1"/>
    <col min="11804" max="11808" width="14.5546875" style="11" customWidth="1"/>
    <col min="11809" max="11809" width="9" style="11" customWidth="1"/>
    <col min="11810" max="11810" width="20.6640625" style="11" customWidth="1"/>
    <col min="11811" max="11812" width="16.6640625" style="11" customWidth="1"/>
    <col min="11813" max="11817" width="15.109375" style="11" customWidth="1"/>
    <col min="11818" max="12047" width="9" style="11"/>
    <col min="12048" max="12048" width="20.5546875" style="11" customWidth="1"/>
    <col min="12049" max="12050" width="16.5546875" style="11" customWidth="1"/>
    <col min="12051" max="12055" width="14.33203125" style="11" customWidth="1"/>
    <col min="12056" max="12056" width="9" style="11" customWidth="1"/>
    <col min="12057" max="12057" width="20.6640625" style="11" customWidth="1"/>
    <col min="12058" max="12059" width="16.6640625" style="11" customWidth="1"/>
    <col min="12060" max="12064" width="14.5546875" style="11" customWidth="1"/>
    <col min="12065" max="12065" width="9" style="11" customWidth="1"/>
    <col min="12066" max="12066" width="20.6640625" style="11" customWidth="1"/>
    <col min="12067" max="12068" width="16.6640625" style="11" customWidth="1"/>
    <col min="12069" max="12073" width="15.109375" style="11" customWidth="1"/>
    <col min="12074" max="12303" width="9" style="11"/>
    <col min="12304" max="12304" width="20.5546875" style="11" customWidth="1"/>
    <col min="12305" max="12306" width="16.5546875" style="11" customWidth="1"/>
    <col min="12307" max="12311" width="14.33203125" style="11" customWidth="1"/>
    <col min="12312" max="12312" width="9" style="11" customWidth="1"/>
    <col min="12313" max="12313" width="20.6640625" style="11" customWidth="1"/>
    <col min="12314" max="12315" width="16.6640625" style="11" customWidth="1"/>
    <col min="12316" max="12320" width="14.5546875" style="11" customWidth="1"/>
    <col min="12321" max="12321" width="9" style="11" customWidth="1"/>
    <col min="12322" max="12322" width="20.6640625" style="11" customWidth="1"/>
    <col min="12323" max="12324" width="16.6640625" style="11" customWidth="1"/>
    <col min="12325" max="12329" width="15.109375" style="11" customWidth="1"/>
    <col min="12330" max="12559" width="9" style="11"/>
    <col min="12560" max="12560" width="20.5546875" style="11" customWidth="1"/>
    <col min="12561" max="12562" width="16.5546875" style="11" customWidth="1"/>
    <col min="12563" max="12567" width="14.33203125" style="11" customWidth="1"/>
    <col min="12568" max="12568" width="9" style="11" customWidth="1"/>
    <col min="12569" max="12569" width="20.6640625" style="11" customWidth="1"/>
    <col min="12570" max="12571" width="16.6640625" style="11" customWidth="1"/>
    <col min="12572" max="12576" width="14.5546875" style="11" customWidth="1"/>
    <col min="12577" max="12577" width="9" style="11" customWidth="1"/>
    <col min="12578" max="12578" width="20.6640625" style="11" customWidth="1"/>
    <col min="12579" max="12580" width="16.6640625" style="11" customWidth="1"/>
    <col min="12581" max="12585" width="15.109375" style="11" customWidth="1"/>
    <col min="12586" max="12815" width="9" style="11"/>
    <col min="12816" max="12816" width="20.5546875" style="11" customWidth="1"/>
    <col min="12817" max="12818" width="16.5546875" style="11" customWidth="1"/>
    <col min="12819" max="12823" width="14.33203125" style="11" customWidth="1"/>
    <col min="12824" max="12824" width="9" style="11" customWidth="1"/>
    <col min="12825" max="12825" width="20.6640625" style="11" customWidth="1"/>
    <col min="12826" max="12827" width="16.6640625" style="11" customWidth="1"/>
    <col min="12828" max="12832" width="14.5546875" style="11" customWidth="1"/>
    <col min="12833" max="12833" width="9" style="11" customWidth="1"/>
    <col min="12834" max="12834" width="20.6640625" style="11" customWidth="1"/>
    <col min="12835" max="12836" width="16.6640625" style="11" customWidth="1"/>
    <col min="12837" max="12841" width="15.109375" style="11" customWidth="1"/>
    <col min="12842" max="13071" width="9" style="11"/>
    <col min="13072" max="13072" width="20.5546875" style="11" customWidth="1"/>
    <col min="13073" max="13074" width="16.5546875" style="11" customWidth="1"/>
    <col min="13075" max="13079" width="14.33203125" style="11" customWidth="1"/>
    <col min="13080" max="13080" width="9" style="11" customWidth="1"/>
    <col min="13081" max="13081" width="20.6640625" style="11" customWidth="1"/>
    <col min="13082" max="13083" width="16.6640625" style="11" customWidth="1"/>
    <col min="13084" max="13088" width="14.5546875" style="11" customWidth="1"/>
    <col min="13089" max="13089" width="9" style="11" customWidth="1"/>
    <col min="13090" max="13090" width="20.6640625" style="11" customWidth="1"/>
    <col min="13091" max="13092" width="16.6640625" style="11" customWidth="1"/>
    <col min="13093" max="13097" width="15.109375" style="11" customWidth="1"/>
    <col min="13098" max="13327" width="9" style="11"/>
    <col min="13328" max="13328" width="20.5546875" style="11" customWidth="1"/>
    <col min="13329" max="13330" width="16.5546875" style="11" customWidth="1"/>
    <col min="13331" max="13335" width="14.33203125" style="11" customWidth="1"/>
    <col min="13336" max="13336" width="9" style="11" customWidth="1"/>
    <col min="13337" max="13337" width="20.6640625" style="11" customWidth="1"/>
    <col min="13338" max="13339" width="16.6640625" style="11" customWidth="1"/>
    <col min="13340" max="13344" width="14.5546875" style="11" customWidth="1"/>
    <col min="13345" max="13345" width="9" style="11" customWidth="1"/>
    <col min="13346" max="13346" width="20.6640625" style="11" customWidth="1"/>
    <col min="13347" max="13348" width="16.6640625" style="11" customWidth="1"/>
    <col min="13349" max="13353" width="15.109375" style="11" customWidth="1"/>
    <col min="13354" max="13583" width="9" style="11"/>
    <col min="13584" max="13584" width="20.5546875" style="11" customWidth="1"/>
    <col min="13585" max="13586" width="16.5546875" style="11" customWidth="1"/>
    <col min="13587" max="13591" width="14.33203125" style="11" customWidth="1"/>
    <col min="13592" max="13592" width="9" style="11" customWidth="1"/>
    <col min="13593" max="13593" width="20.6640625" style="11" customWidth="1"/>
    <col min="13594" max="13595" width="16.6640625" style="11" customWidth="1"/>
    <col min="13596" max="13600" width="14.5546875" style="11" customWidth="1"/>
    <col min="13601" max="13601" width="9" style="11" customWidth="1"/>
    <col min="13602" max="13602" width="20.6640625" style="11" customWidth="1"/>
    <col min="13603" max="13604" width="16.6640625" style="11" customWidth="1"/>
    <col min="13605" max="13609" width="15.109375" style="11" customWidth="1"/>
    <col min="13610" max="13839" width="9" style="11"/>
    <col min="13840" max="13840" width="20.5546875" style="11" customWidth="1"/>
    <col min="13841" max="13842" width="16.5546875" style="11" customWidth="1"/>
    <col min="13843" max="13847" width="14.33203125" style="11" customWidth="1"/>
    <col min="13848" max="13848" width="9" style="11" customWidth="1"/>
    <col min="13849" max="13849" width="20.6640625" style="11" customWidth="1"/>
    <col min="13850" max="13851" width="16.6640625" style="11" customWidth="1"/>
    <col min="13852" max="13856" width="14.5546875" style="11" customWidth="1"/>
    <col min="13857" max="13857" width="9" style="11" customWidth="1"/>
    <col min="13858" max="13858" width="20.6640625" style="11" customWidth="1"/>
    <col min="13859" max="13860" width="16.6640625" style="11" customWidth="1"/>
    <col min="13861" max="13865" width="15.109375" style="11" customWidth="1"/>
    <col min="13866" max="14095" width="9" style="11"/>
    <col min="14096" max="14096" width="20.5546875" style="11" customWidth="1"/>
    <col min="14097" max="14098" width="16.5546875" style="11" customWidth="1"/>
    <col min="14099" max="14103" width="14.33203125" style="11" customWidth="1"/>
    <col min="14104" max="14104" width="9" style="11" customWidth="1"/>
    <col min="14105" max="14105" width="20.6640625" style="11" customWidth="1"/>
    <col min="14106" max="14107" width="16.6640625" style="11" customWidth="1"/>
    <col min="14108" max="14112" width="14.5546875" style="11" customWidth="1"/>
    <col min="14113" max="14113" width="9" style="11" customWidth="1"/>
    <col min="14114" max="14114" width="20.6640625" style="11" customWidth="1"/>
    <col min="14115" max="14116" width="16.6640625" style="11" customWidth="1"/>
    <col min="14117" max="14121" width="15.109375" style="11" customWidth="1"/>
    <col min="14122" max="14351" width="9" style="11"/>
    <col min="14352" max="14352" width="20.5546875" style="11" customWidth="1"/>
    <col min="14353" max="14354" width="16.5546875" style="11" customWidth="1"/>
    <col min="14355" max="14359" width="14.33203125" style="11" customWidth="1"/>
    <col min="14360" max="14360" width="9" style="11" customWidth="1"/>
    <col min="14361" max="14361" width="20.6640625" style="11" customWidth="1"/>
    <col min="14362" max="14363" width="16.6640625" style="11" customWidth="1"/>
    <col min="14364" max="14368" width="14.5546875" style="11" customWidth="1"/>
    <col min="14369" max="14369" width="9" style="11" customWidth="1"/>
    <col min="14370" max="14370" width="20.6640625" style="11" customWidth="1"/>
    <col min="14371" max="14372" width="16.6640625" style="11" customWidth="1"/>
    <col min="14373" max="14377" width="15.109375" style="11" customWidth="1"/>
    <col min="14378" max="14607" width="9" style="11"/>
    <col min="14608" max="14608" width="20.5546875" style="11" customWidth="1"/>
    <col min="14609" max="14610" width="16.5546875" style="11" customWidth="1"/>
    <col min="14611" max="14615" width="14.33203125" style="11" customWidth="1"/>
    <col min="14616" max="14616" width="9" style="11" customWidth="1"/>
    <col min="14617" max="14617" width="20.6640625" style="11" customWidth="1"/>
    <col min="14618" max="14619" width="16.6640625" style="11" customWidth="1"/>
    <col min="14620" max="14624" width="14.5546875" style="11" customWidth="1"/>
    <col min="14625" max="14625" width="9" style="11" customWidth="1"/>
    <col min="14626" max="14626" width="20.6640625" style="11" customWidth="1"/>
    <col min="14627" max="14628" width="16.6640625" style="11" customWidth="1"/>
    <col min="14629" max="14633" width="15.109375" style="11" customWidth="1"/>
    <col min="14634" max="14863" width="9" style="11"/>
    <col min="14864" max="14864" width="20.5546875" style="11" customWidth="1"/>
    <col min="14865" max="14866" width="16.5546875" style="11" customWidth="1"/>
    <col min="14867" max="14871" width="14.33203125" style="11" customWidth="1"/>
    <col min="14872" max="14872" width="9" style="11" customWidth="1"/>
    <col min="14873" max="14873" width="20.6640625" style="11" customWidth="1"/>
    <col min="14874" max="14875" width="16.6640625" style="11" customWidth="1"/>
    <col min="14876" max="14880" width="14.5546875" style="11" customWidth="1"/>
    <col min="14881" max="14881" width="9" style="11" customWidth="1"/>
    <col min="14882" max="14882" width="20.6640625" style="11" customWidth="1"/>
    <col min="14883" max="14884" width="16.6640625" style="11" customWidth="1"/>
    <col min="14885" max="14889" width="15.109375" style="11" customWidth="1"/>
    <col min="14890" max="15119" width="9" style="11"/>
    <col min="15120" max="15120" width="20.5546875" style="11" customWidth="1"/>
    <col min="15121" max="15122" width="16.5546875" style="11" customWidth="1"/>
    <col min="15123" max="15127" width="14.33203125" style="11" customWidth="1"/>
    <col min="15128" max="15128" width="9" style="11" customWidth="1"/>
    <col min="15129" max="15129" width="20.6640625" style="11" customWidth="1"/>
    <col min="15130" max="15131" width="16.6640625" style="11" customWidth="1"/>
    <col min="15132" max="15136" width="14.5546875" style="11" customWidth="1"/>
    <col min="15137" max="15137" width="9" style="11" customWidth="1"/>
    <col min="15138" max="15138" width="20.6640625" style="11" customWidth="1"/>
    <col min="15139" max="15140" width="16.6640625" style="11" customWidth="1"/>
    <col min="15141" max="15145" width="15.109375" style="11" customWidth="1"/>
    <col min="15146" max="15375" width="9" style="11"/>
    <col min="15376" max="15376" width="20.5546875" style="11" customWidth="1"/>
    <col min="15377" max="15378" width="16.5546875" style="11" customWidth="1"/>
    <col min="15379" max="15383" width="14.33203125" style="11" customWidth="1"/>
    <col min="15384" max="15384" width="9" style="11" customWidth="1"/>
    <col min="15385" max="15385" width="20.6640625" style="11" customWidth="1"/>
    <col min="15386" max="15387" width="16.6640625" style="11" customWidth="1"/>
    <col min="15388" max="15392" width="14.5546875" style="11" customWidth="1"/>
    <col min="15393" max="15393" width="9" style="11" customWidth="1"/>
    <col min="15394" max="15394" width="20.6640625" style="11" customWidth="1"/>
    <col min="15395" max="15396" width="16.6640625" style="11" customWidth="1"/>
    <col min="15397" max="15401" width="15.109375" style="11" customWidth="1"/>
    <col min="15402" max="15631" width="9" style="11"/>
    <col min="15632" max="15632" width="20.5546875" style="11" customWidth="1"/>
    <col min="15633" max="15634" width="16.5546875" style="11" customWidth="1"/>
    <col min="15635" max="15639" width="14.33203125" style="11" customWidth="1"/>
    <col min="15640" max="15640" width="9" style="11" customWidth="1"/>
    <col min="15641" max="15641" width="20.6640625" style="11" customWidth="1"/>
    <col min="15642" max="15643" width="16.6640625" style="11" customWidth="1"/>
    <col min="15644" max="15648" width="14.5546875" style="11" customWidth="1"/>
    <col min="15649" max="15649" width="9" style="11" customWidth="1"/>
    <col min="15650" max="15650" width="20.6640625" style="11" customWidth="1"/>
    <col min="15651" max="15652" width="16.6640625" style="11" customWidth="1"/>
    <col min="15653" max="15657" width="15.109375" style="11" customWidth="1"/>
    <col min="15658" max="15887" width="9" style="11"/>
    <col min="15888" max="15888" width="20.5546875" style="11" customWidth="1"/>
    <col min="15889" max="15890" width="16.5546875" style="11" customWidth="1"/>
    <col min="15891" max="15895" width="14.33203125" style="11" customWidth="1"/>
    <col min="15896" max="15896" width="9" style="11" customWidth="1"/>
    <col min="15897" max="15897" width="20.6640625" style="11" customWidth="1"/>
    <col min="15898" max="15899" width="16.6640625" style="11" customWidth="1"/>
    <col min="15900" max="15904" width="14.5546875" style="11" customWidth="1"/>
    <col min="15905" max="15905" width="9" style="11" customWidth="1"/>
    <col min="15906" max="15906" width="20.6640625" style="11" customWidth="1"/>
    <col min="15907" max="15908" width="16.6640625" style="11" customWidth="1"/>
    <col min="15909" max="15913" width="15.109375" style="11" customWidth="1"/>
    <col min="15914" max="16143" width="9" style="11"/>
    <col min="16144" max="16144" width="20.5546875" style="11" customWidth="1"/>
    <col min="16145" max="16146" width="16.5546875" style="11" customWidth="1"/>
    <col min="16147" max="16151" width="14.33203125" style="11" customWidth="1"/>
    <col min="16152" max="16152" width="9" style="11" customWidth="1"/>
    <col min="16153" max="16153" width="20.6640625" style="11" customWidth="1"/>
    <col min="16154" max="16155" width="16.6640625" style="11" customWidth="1"/>
    <col min="16156" max="16160" width="14.5546875" style="11" customWidth="1"/>
    <col min="16161" max="16161" width="9" style="11" customWidth="1"/>
    <col min="16162" max="16162" width="20.6640625" style="11" customWidth="1"/>
    <col min="16163" max="16164" width="16.6640625" style="11" customWidth="1"/>
    <col min="16165" max="16169" width="15.109375" style="11" customWidth="1"/>
    <col min="16170" max="16384" width="9" style="11"/>
  </cols>
  <sheetData>
    <row r="1" spans="1:50" s="9" customFormat="1" ht="28.5" customHeight="1">
      <c r="A1" s="168"/>
      <c r="B1" s="8" t="s">
        <v>1361</v>
      </c>
      <c r="C1" s="8"/>
      <c r="N1" s="37" t="s">
        <v>1362</v>
      </c>
      <c r="O1" s="43"/>
      <c r="P1" s="44"/>
      <c r="Q1" s="43"/>
      <c r="R1" s="43"/>
      <c r="S1" s="43"/>
      <c r="T1" s="43"/>
      <c r="U1" s="44"/>
      <c r="V1" s="43"/>
      <c r="W1" s="43"/>
      <c r="X1" s="43"/>
      <c r="Y1" s="43"/>
      <c r="Z1" s="37" t="s">
        <v>1362</v>
      </c>
      <c r="AA1" s="55"/>
      <c r="AB1" s="56"/>
      <c r="AC1" s="55"/>
      <c r="AD1" s="55"/>
      <c r="AE1" s="55"/>
      <c r="AF1" s="55"/>
      <c r="AG1" s="56"/>
      <c r="AH1" s="56"/>
      <c r="AI1" s="56"/>
      <c r="AJ1" s="56"/>
      <c r="AK1" s="56"/>
      <c r="AL1" s="37" t="s">
        <v>1363</v>
      </c>
      <c r="AN1" s="10"/>
      <c r="AS1" s="10"/>
      <c r="AT1" s="56"/>
      <c r="AU1" s="56"/>
      <c r="AV1" s="56"/>
      <c r="AW1" s="56"/>
    </row>
    <row r="2" spans="1:50" ht="13.5" customHeight="1">
      <c r="B2" s="420" t="s">
        <v>134</v>
      </c>
      <c r="C2" s="429" t="s">
        <v>248</v>
      </c>
      <c r="D2" s="430"/>
      <c r="E2" s="430"/>
      <c r="F2" s="430"/>
      <c r="G2" s="430"/>
      <c r="H2" s="430"/>
      <c r="I2" s="430"/>
      <c r="J2" s="430"/>
      <c r="K2" s="430"/>
      <c r="L2" s="430"/>
      <c r="M2" s="431"/>
      <c r="N2" s="420" t="s">
        <v>134</v>
      </c>
      <c r="O2" s="429" t="s">
        <v>719</v>
      </c>
      <c r="P2" s="430"/>
      <c r="Q2" s="430"/>
      <c r="R2" s="430"/>
      <c r="S2" s="430"/>
      <c r="T2" s="430"/>
      <c r="U2" s="430"/>
      <c r="V2" s="430"/>
      <c r="W2" s="430"/>
      <c r="X2" s="430"/>
      <c r="Y2" s="431"/>
      <c r="Z2" s="420" t="s">
        <v>134</v>
      </c>
      <c r="AA2" s="429" t="s">
        <v>719</v>
      </c>
      <c r="AB2" s="430"/>
      <c r="AC2" s="430"/>
      <c r="AD2" s="430"/>
      <c r="AE2" s="430"/>
      <c r="AF2" s="430"/>
      <c r="AG2" s="430"/>
      <c r="AH2" s="430"/>
      <c r="AI2" s="430"/>
      <c r="AJ2" s="430"/>
      <c r="AK2" s="431"/>
      <c r="AL2" s="420" t="s">
        <v>134</v>
      </c>
      <c r="AM2" s="429" t="s">
        <v>720</v>
      </c>
      <c r="AN2" s="430"/>
      <c r="AO2" s="430"/>
      <c r="AP2" s="430"/>
      <c r="AQ2" s="430"/>
      <c r="AR2" s="430"/>
      <c r="AS2" s="430"/>
      <c r="AT2" s="430"/>
      <c r="AU2" s="430"/>
      <c r="AV2" s="430"/>
      <c r="AW2" s="431"/>
    </row>
    <row r="3" spans="1:50" ht="13.5" customHeight="1">
      <c r="B3" s="420"/>
      <c r="C3" s="38" t="s">
        <v>5</v>
      </c>
      <c r="D3" s="38" t="s">
        <v>8</v>
      </c>
      <c r="E3" s="38" t="s">
        <v>11</v>
      </c>
      <c r="F3" s="38" t="s">
        <v>17</v>
      </c>
      <c r="G3" s="38" t="s">
        <v>20</v>
      </c>
      <c r="H3" s="38" t="s">
        <v>23</v>
      </c>
      <c r="I3" s="38" t="s">
        <v>26</v>
      </c>
      <c r="J3" s="38" t="s">
        <v>29</v>
      </c>
      <c r="K3" s="38" t="s">
        <v>32</v>
      </c>
      <c r="L3" s="38" t="s">
        <v>35</v>
      </c>
      <c r="M3" s="38" t="s">
        <v>38</v>
      </c>
      <c r="N3" s="420"/>
      <c r="O3" s="38" t="s">
        <v>5</v>
      </c>
      <c r="P3" s="38" t="s">
        <v>8</v>
      </c>
      <c r="Q3" s="38" t="s">
        <v>11</v>
      </c>
      <c r="R3" s="38" t="s">
        <v>17</v>
      </c>
      <c r="S3" s="38" t="s">
        <v>20</v>
      </c>
      <c r="T3" s="38" t="s">
        <v>23</v>
      </c>
      <c r="U3" s="38" t="s">
        <v>26</v>
      </c>
      <c r="V3" s="38" t="s">
        <v>29</v>
      </c>
      <c r="W3" s="38" t="s">
        <v>32</v>
      </c>
      <c r="X3" s="38" t="s">
        <v>35</v>
      </c>
      <c r="Y3" s="38" t="s">
        <v>38</v>
      </c>
      <c r="Z3" s="420"/>
      <c r="AA3" s="38" t="s">
        <v>5</v>
      </c>
      <c r="AB3" s="38" t="s">
        <v>8</v>
      </c>
      <c r="AC3" s="38" t="s">
        <v>11</v>
      </c>
      <c r="AD3" s="38" t="s">
        <v>17</v>
      </c>
      <c r="AE3" s="38" t="s">
        <v>20</v>
      </c>
      <c r="AF3" s="38" t="s">
        <v>23</v>
      </c>
      <c r="AG3" s="38" t="s">
        <v>26</v>
      </c>
      <c r="AH3" s="38" t="s">
        <v>29</v>
      </c>
      <c r="AI3" s="38" t="s">
        <v>32</v>
      </c>
      <c r="AJ3" s="38" t="s">
        <v>35</v>
      </c>
      <c r="AK3" s="38" t="s">
        <v>38</v>
      </c>
      <c r="AL3" s="420"/>
      <c r="AM3" s="38" t="s">
        <v>5</v>
      </c>
      <c r="AN3" s="38" t="s">
        <v>8</v>
      </c>
      <c r="AO3" s="38" t="s">
        <v>11</v>
      </c>
      <c r="AP3" s="38" t="s">
        <v>17</v>
      </c>
      <c r="AQ3" s="38" t="s">
        <v>20</v>
      </c>
      <c r="AR3" s="38" t="s">
        <v>23</v>
      </c>
      <c r="AS3" s="38" t="s">
        <v>26</v>
      </c>
      <c r="AT3" s="38" t="s">
        <v>29</v>
      </c>
      <c r="AU3" s="38" t="s">
        <v>32</v>
      </c>
      <c r="AV3" s="38" t="s">
        <v>35</v>
      </c>
      <c r="AW3" s="38" t="s">
        <v>38</v>
      </c>
    </row>
    <row r="4" spans="1:50" ht="13.5" customHeight="1">
      <c r="A4" s="253" t="str">
        <f>+'8.คำนวณ'!E3</f>
        <v>อุดรธานี</v>
      </c>
      <c r="B4" s="14" t="str">
        <f>+'8.คำนวณ'!G3</f>
        <v>ห้วยเกิ้ง,รพช.</v>
      </c>
      <c r="C4" s="264">
        <f>+'8.คำนวณ'!X3</f>
        <v>13777.081502849647</v>
      </c>
      <c r="D4" s="264">
        <f>+'8.คำนวณ'!Y3</f>
        <v>108.85075199022978</v>
      </c>
      <c r="E4" s="264">
        <f>+'8.คำนวณ'!Z3</f>
        <v>1303.2578105210782</v>
      </c>
      <c r="F4" s="264">
        <f>+'8.คำนวณ'!AA3</f>
        <v>491.61933259453588</v>
      </c>
      <c r="G4" s="264">
        <f>+'8.คำนวณ'!AB3</f>
        <v>9.4727971774923105</v>
      </c>
      <c r="H4" s="264">
        <f>+'8.คำนวณ'!AC3</f>
        <v>2538.5191446535191</v>
      </c>
      <c r="I4" s="264">
        <f>+'8.คำนวณ'!AD3</f>
        <v>1121.1459682015561</v>
      </c>
      <c r="J4" s="264">
        <f>+'8.คำนวณ'!AE3</f>
        <v>285.45153338158133</v>
      </c>
      <c r="K4" s="264">
        <f>+'8.คำนวณ'!AF3</f>
        <v>732.98614008503705</v>
      </c>
      <c r="L4" s="264">
        <f>+'8.คำนวณ'!AG3</f>
        <v>41.642953455762616</v>
      </c>
      <c r="M4" s="264">
        <f>+'8.คำนวณ'!AH3</f>
        <v>4.8444002171159761</v>
      </c>
      <c r="N4" s="14" t="str">
        <f>+B4</f>
        <v>ห้วยเกิ้ง,รพช.</v>
      </c>
      <c r="O4" s="47">
        <f t="shared" ref="O4:Y4" si="0">+(C4-C11)*100/C11</f>
        <v>1.9995818619074353</v>
      </c>
      <c r="P4" s="47">
        <f t="shared" si="0"/>
        <v>21.999020664789541</v>
      </c>
      <c r="Q4" s="47">
        <f t="shared" si="0"/>
        <v>-0.48360079272647738</v>
      </c>
      <c r="R4" s="47">
        <f t="shared" si="0"/>
        <v>-17.323308664767435</v>
      </c>
      <c r="S4" s="47">
        <f t="shared" si="0"/>
        <v>-98.708640557826101</v>
      </c>
      <c r="T4" s="47">
        <f t="shared" si="0"/>
        <v>183.08929950687505</v>
      </c>
      <c r="U4" s="47">
        <f t="shared" si="0"/>
        <v>62.545917013463956</v>
      </c>
      <c r="V4" s="47">
        <f t="shared" si="0"/>
        <v>40.769841340355605</v>
      </c>
      <c r="W4" s="47">
        <f t="shared" si="0"/>
        <v>60.587078964918405</v>
      </c>
      <c r="X4" s="47">
        <f t="shared" si="0"/>
        <v>-29.720126375676557</v>
      </c>
      <c r="Y4" s="47">
        <f t="shared" si="0"/>
        <v>-99.058479383341293</v>
      </c>
      <c r="Z4" s="14" t="str">
        <f>+N4</f>
        <v>ห้วยเกิ้ง,รพช.</v>
      </c>
      <c r="AA4" s="15">
        <f t="shared" ref="AA4:AG4" si="1">+O4/100</f>
        <v>1.9995818619074353E-2</v>
      </c>
      <c r="AB4" s="15">
        <f t="shared" si="1"/>
        <v>0.2199902066478954</v>
      </c>
      <c r="AC4" s="15">
        <f t="shared" si="1"/>
        <v>-4.8360079272647735E-3</v>
      </c>
      <c r="AD4" s="15">
        <f t="shared" si="1"/>
        <v>-0.17323308664767434</v>
      </c>
      <c r="AE4" s="15">
        <f t="shared" si="1"/>
        <v>-0.98708640557826099</v>
      </c>
      <c r="AF4" s="15">
        <f t="shared" si="1"/>
        <v>1.8308929950687505</v>
      </c>
      <c r="AG4" s="15">
        <f t="shared" si="1"/>
        <v>0.62545917013463959</v>
      </c>
      <c r="AH4" s="15">
        <f>+V4/100</f>
        <v>0.40769841340355606</v>
      </c>
      <c r="AI4" s="15">
        <f>+W4/100</f>
        <v>0.60587078964918406</v>
      </c>
      <c r="AJ4" s="15">
        <f>+X4/100</f>
        <v>-0.29720126375676559</v>
      </c>
      <c r="AK4" s="15">
        <f>+Y4/100</f>
        <v>-0.99058479383341291</v>
      </c>
      <c r="AL4" s="14" t="str">
        <f>+Z4</f>
        <v>ห้วยเกิ้ง,รพช.</v>
      </c>
      <c r="AM4" s="265" t="str">
        <f>+IF(AND(C4&lt;C13),"OK","Not OK")</f>
        <v>OK</v>
      </c>
      <c r="AN4" s="265" t="str">
        <f t="shared" ref="AN4:AW4" si="2">+IF(AND(D4&lt;D13),"OK","Not OK")</f>
        <v>OK</v>
      </c>
      <c r="AO4" s="265" t="str">
        <f t="shared" si="2"/>
        <v>OK</v>
      </c>
      <c r="AP4" s="265" t="str">
        <f t="shared" si="2"/>
        <v>OK</v>
      </c>
      <c r="AQ4" s="265" t="str">
        <f t="shared" si="2"/>
        <v>OK</v>
      </c>
      <c r="AR4" s="265" t="str">
        <f t="shared" si="2"/>
        <v>Not OK</v>
      </c>
      <c r="AS4" s="265" t="str">
        <f t="shared" si="2"/>
        <v>Not OK</v>
      </c>
      <c r="AT4" s="265" t="str">
        <f t="shared" si="2"/>
        <v>Not OK</v>
      </c>
      <c r="AU4" s="265" t="str">
        <f t="shared" si="2"/>
        <v>Not OK</v>
      </c>
      <c r="AV4" s="265" t="str">
        <f t="shared" si="2"/>
        <v>OK</v>
      </c>
      <c r="AW4" s="265" t="str">
        <f t="shared" si="2"/>
        <v>OK</v>
      </c>
    </row>
    <row r="5" spans="1:50" ht="13.5" customHeight="1">
      <c r="A5" s="253" t="str">
        <f>+'8.คำนวณ'!E4</f>
        <v>เลย</v>
      </c>
      <c r="B5" s="14" t="str">
        <f>+'8.คำนวณ'!G4</f>
        <v>นาแห้ว,รพช.</v>
      </c>
      <c r="C5" s="264">
        <f>+'8.คำนวณ'!X4</f>
        <v>17146.466064756958</v>
      </c>
      <c r="D5" s="264">
        <f>+'8.คำนวณ'!Y4</f>
        <v>107.41946852594883</v>
      </c>
      <c r="E5" s="264">
        <f>+'8.คำนวณ'!Z4</f>
        <v>1620.9774335657435</v>
      </c>
      <c r="F5" s="264">
        <f>+'8.คำนวณ'!AA4</f>
        <v>582.37377014405058</v>
      </c>
      <c r="G5" s="264">
        <f>+'8.คำนวณ'!AB4</f>
        <v>1197.4276179043609</v>
      </c>
      <c r="H5" s="264">
        <f>+'8.คำนวณ'!AC4</f>
        <v>796.76847562980993</v>
      </c>
      <c r="I5" s="264">
        <f>+'8.คำนวณ'!AD4</f>
        <v>442.34482256791426</v>
      </c>
      <c r="J5" s="264">
        <f>+'8.คำนวณ'!AE4</f>
        <v>204.36523712425179</v>
      </c>
      <c r="K5" s="264">
        <f>+'8.คำนวณ'!AF4</f>
        <v>529.5323802867855</v>
      </c>
      <c r="L5" s="264">
        <f>+'8.คำนวณ'!AG4</f>
        <v>220.26914227455106</v>
      </c>
      <c r="M5" s="264">
        <f>+'8.คำนวณ'!AH4</f>
        <v>805.03319048871936</v>
      </c>
      <c r="N5" s="14" t="str">
        <f t="shared" ref="N5:N10" si="3">+B5</f>
        <v>นาแห้ว,รพช.</v>
      </c>
      <c r="O5" s="47">
        <f t="shared" ref="O5:Y5" si="4">+(C5-C11)*100/C11</f>
        <v>26.945054992441364</v>
      </c>
      <c r="P5" s="47">
        <f t="shared" si="4"/>
        <v>20.394850020643172</v>
      </c>
      <c r="Q5" s="47">
        <f t="shared" si="4"/>
        <v>23.777380102723132</v>
      </c>
      <c r="R5" s="47">
        <f t="shared" si="4"/>
        <v>-2.0609377140867542</v>
      </c>
      <c r="S5" s="47">
        <f t="shared" si="4"/>
        <v>63.236838256673614</v>
      </c>
      <c r="T5" s="47">
        <f t="shared" si="4"/>
        <v>-11.146374408773813</v>
      </c>
      <c r="U5" s="47">
        <f t="shared" si="4"/>
        <v>-35.867989664363279</v>
      </c>
      <c r="V5" s="47">
        <f t="shared" si="4"/>
        <v>0.78229976438218118</v>
      </c>
      <c r="W5" s="47">
        <f t="shared" si="4"/>
        <v>16.013187040248546</v>
      </c>
      <c r="X5" s="47">
        <f t="shared" si="4"/>
        <v>271.74326501213511</v>
      </c>
      <c r="Y5" s="47">
        <f t="shared" si="4"/>
        <v>56.460100728609952</v>
      </c>
      <c r="Z5" s="14" t="str">
        <f t="shared" ref="Z5:Z10" si="5">+N5</f>
        <v>นาแห้ว,รพช.</v>
      </c>
      <c r="AA5" s="15">
        <f t="shared" ref="AA5:AA10" si="6">+O5/100</f>
        <v>0.26945054992441364</v>
      </c>
      <c r="AB5" s="15">
        <f t="shared" ref="AB5:AB10" si="7">+P5/100</f>
        <v>0.20394850020643174</v>
      </c>
      <c r="AC5" s="15">
        <f t="shared" ref="AC5:AC10" si="8">+Q5/100</f>
        <v>0.23777380102723134</v>
      </c>
      <c r="AD5" s="15">
        <f t="shared" ref="AD5:AD10" si="9">+R5/100</f>
        <v>-2.0609377140867541E-2</v>
      </c>
      <c r="AE5" s="15">
        <f t="shared" ref="AE5:AE10" si="10">+S5/100</f>
        <v>0.63236838256673611</v>
      </c>
      <c r="AF5" s="15">
        <f t="shared" ref="AF5:AF10" si="11">+T5/100</f>
        <v>-0.11146374408773813</v>
      </c>
      <c r="AG5" s="15">
        <f t="shared" ref="AG5:AG10" si="12">+U5/100</f>
        <v>-0.35867989664363281</v>
      </c>
      <c r="AH5" s="15">
        <f t="shared" ref="AH5:AH10" si="13">+V5/100</f>
        <v>7.8229976438218118E-3</v>
      </c>
      <c r="AI5" s="15">
        <f t="shared" ref="AI5:AI10" si="14">+W5/100</f>
        <v>0.16013187040248547</v>
      </c>
      <c r="AJ5" s="15">
        <f t="shared" ref="AJ5:AJ10" si="15">+X5/100</f>
        <v>2.717432650121351</v>
      </c>
      <c r="AK5" s="15">
        <f t="shared" ref="AK5:AK10" si="16">+Y5/100</f>
        <v>0.56460100728609952</v>
      </c>
      <c r="AL5" s="14" t="str">
        <f t="shared" ref="AL5:AL10" si="17">+Z5</f>
        <v>นาแห้ว,รพช.</v>
      </c>
      <c r="AM5" s="265" t="str">
        <f>+IF(AND(C5&lt;C13),"OK","Not OK")</f>
        <v>Not OK</v>
      </c>
      <c r="AN5" s="265" t="str">
        <f t="shared" ref="AN5:AW5" si="18">+IF(AND(D5&lt;D13),"OK","Not OK")</f>
        <v>OK</v>
      </c>
      <c r="AO5" s="265" t="str">
        <f t="shared" si="18"/>
        <v>Not OK</v>
      </c>
      <c r="AP5" s="265" t="str">
        <f t="shared" si="18"/>
        <v>OK</v>
      </c>
      <c r="AQ5" s="265" t="str">
        <f t="shared" si="18"/>
        <v>Not OK</v>
      </c>
      <c r="AR5" s="265" t="str">
        <f t="shared" si="18"/>
        <v>OK</v>
      </c>
      <c r="AS5" s="265" t="str">
        <f t="shared" si="18"/>
        <v>OK</v>
      </c>
      <c r="AT5" s="265" t="str">
        <f t="shared" si="18"/>
        <v>OK</v>
      </c>
      <c r="AU5" s="265" t="str">
        <f t="shared" si="18"/>
        <v>OK</v>
      </c>
      <c r="AV5" s="265" t="str">
        <f t="shared" si="18"/>
        <v>Not OK</v>
      </c>
      <c r="AW5" s="265" t="str">
        <f t="shared" si="18"/>
        <v>OK</v>
      </c>
    </row>
    <row r="6" spans="1:50" ht="13.5" customHeight="1">
      <c r="A6" s="253" t="str">
        <f>+'8.คำนวณ'!E5</f>
        <v>บึงกาฬ</v>
      </c>
      <c r="B6" s="14" t="str">
        <f>+'8.คำนวณ'!G5</f>
        <v>บุ่งคล้า,รพช.</v>
      </c>
      <c r="C6" s="264">
        <f>+'8.คำนวณ'!X5</f>
        <v>17827.785834385519</v>
      </c>
      <c r="D6" s="264">
        <f>+'8.คำนวณ'!Y5</f>
        <v>82.507631523569032</v>
      </c>
      <c r="E6" s="264">
        <f>+'8.คำนวณ'!Z5</f>
        <v>1464.5962857744107</v>
      </c>
      <c r="F6" s="264">
        <f>+'8.คำนวณ'!AA5</f>
        <v>539.14100536616161</v>
      </c>
      <c r="G6" s="264">
        <f>+'8.คำนวณ'!AB5</f>
        <v>1050.1430418771042</v>
      </c>
      <c r="H6" s="264">
        <f>+'8.คำนวณ'!AC5</f>
        <v>695.60971696127945</v>
      </c>
      <c r="I6" s="264">
        <f>+'8.คำนวณ'!AD5</f>
        <v>515.24983007154879</v>
      </c>
      <c r="J6" s="264">
        <f>+'8.คำนวณ'!AE5</f>
        <v>239.20864898989899</v>
      </c>
      <c r="K6" s="264">
        <f>+'8.คำนวณ'!AF5</f>
        <v>533.62995633417506</v>
      </c>
      <c r="L6" s="264">
        <f>+'8.คำนวณ'!AG5</f>
        <v>34.890308291245788</v>
      </c>
      <c r="M6" s="264">
        <f>+'8.คำนวณ'!AH5</f>
        <v>709.24194076178446</v>
      </c>
      <c r="N6" s="14" t="str">
        <f t="shared" si="3"/>
        <v>บุ่งคล้า,รพช.</v>
      </c>
      <c r="O6" s="47">
        <f t="shared" ref="O6:Y6" si="19">+(C6-C11)*100/C11</f>
        <v>31.989253330238096</v>
      </c>
      <c r="P6" s="47">
        <f t="shared" si="19"/>
        <v>-7.5261304198410208</v>
      </c>
      <c r="Q6" s="47">
        <f t="shared" si="19"/>
        <v>11.836159719112617</v>
      </c>
      <c r="R6" s="47">
        <f t="shared" si="19"/>
        <v>-9.3314857013811991</v>
      </c>
      <c r="S6" s="47">
        <f t="shared" si="19"/>
        <v>43.158573687545967</v>
      </c>
      <c r="T6" s="47">
        <f t="shared" si="19"/>
        <v>-22.427345911696225</v>
      </c>
      <c r="U6" s="47">
        <f t="shared" si="19"/>
        <v>-25.298080271957286</v>
      </c>
      <c r="V6" s="47">
        <f t="shared" si="19"/>
        <v>17.965257242235783</v>
      </c>
      <c r="W6" s="47">
        <f t="shared" si="19"/>
        <v>16.910909019289743</v>
      </c>
      <c r="X6" s="47">
        <f t="shared" si="19"/>
        <v>-41.116413368055312</v>
      </c>
      <c r="Y6" s="47">
        <f t="shared" si="19"/>
        <v>37.842845243656527</v>
      </c>
      <c r="Z6" s="14" t="str">
        <f t="shared" si="5"/>
        <v>บุ่งคล้า,รพช.</v>
      </c>
      <c r="AA6" s="15">
        <f t="shared" si="6"/>
        <v>0.31989253330238099</v>
      </c>
      <c r="AB6" s="15">
        <f t="shared" si="7"/>
        <v>-7.5261304198410206E-2</v>
      </c>
      <c r="AC6" s="15">
        <f t="shared" si="8"/>
        <v>0.11836159719112617</v>
      </c>
      <c r="AD6" s="15">
        <f t="shared" si="9"/>
        <v>-9.3314857013811994E-2</v>
      </c>
      <c r="AE6" s="15">
        <f t="shared" si="10"/>
        <v>0.43158573687545965</v>
      </c>
      <c r="AF6" s="15">
        <f t="shared" si="11"/>
        <v>-0.22427345911696225</v>
      </c>
      <c r="AG6" s="15">
        <f t="shared" si="12"/>
        <v>-0.25298080271957285</v>
      </c>
      <c r="AH6" s="15">
        <f t="shared" si="13"/>
        <v>0.17965257242235783</v>
      </c>
      <c r="AI6" s="15">
        <f t="shared" si="14"/>
        <v>0.16910909019289744</v>
      </c>
      <c r="AJ6" s="15">
        <f t="shared" si="15"/>
        <v>-0.4111641336805531</v>
      </c>
      <c r="AK6" s="15">
        <f t="shared" si="16"/>
        <v>0.37842845243656525</v>
      </c>
      <c r="AL6" s="14" t="str">
        <f t="shared" si="17"/>
        <v>บุ่งคล้า,รพช.</v>
      </c>
      <c r="AM6" s="265" t="str">
        <f>+IF(AND(C6&lt;C13),"OK","Not OK")</f>
        <v>Not OK</v>
      </c>
      <c r="AN6" s="265" t="str">
        <f t="shared" ref="AN6:AW6" si="20">+IF(AND(D6&lt;D13),"OK","Not OK")</f>
        <v>OK</v>
      </c>
      <c r="AO6" s="265" t="str">
        <f t="shared" si="20"/>
        <v>OK</v>
      </c>
      <c r="AP6" s="265" t="str">
        <f t="shared" si="20"/>
        <v>OK</v>
      </c>
      <c r="AQ6" s="265" t="str">
        <f t="shared" si="20"/>
        <v>OK</v>
      </c>
      <c r="AR6" s="265" t="str">
        <f t="shared" si="20"/>
        <v>OK</v>
      </c>
      <c r="AS6" s="265" t="str">
        <f t="shared" si="20"/>
        <v>OK</v>
      </c>
      <c r="AT6" s="265" t="str">
        <f t="shared" si="20"/>
        <v>OK</v>
      </c>
      <c r="AU6" s="265" t="str">
        <f t="shared" si="20"/>
        <v>OK</v>
      </c>
      <c r="AV6" s="265" t="str">
        <f t="shared" si="20"/>
        <v>OK</v>
      </c>
      <c r="AW6" s="265" t="str">
        <f t="shared" si="20"/>
        <v>OK</v>
      </c>
    </row>
    <row r="7" spans="1:50" ht="13.5" customHeight="1">
      <c r="A7" s="253" t="str">
        <f>+'8.คำนวณ'!E6</f>
        <v>สกลนคร</v>
      </c>
      <c r="B7" s="14" t="str">
        <f>+'8.คำนวณ'!G6</f>
        <v>นิคมน้ำอูน,รพช.</v>
      </c>
      <c r="C7" s="264">
        <f>+'8.คำนวณ'!X6</f>
        <v>13930.778328907525</v>
      </c>
      <c r="D7" s="264">
        <f>+'8.คำนวณ'!Y6</f>
        <v>72.939742371302117</v>
      </c>
      <c r="E7" s="264">
        <f>+'8.คำนวณ'!Z6</f>
        <v>1226.144402981598</v>
      </c>
      <c r="F7" s="264">
        <f>+'8.คำนวณ'!AA6</f>
        <v>487.04673375262053</v>
      </c>
      <c r="G7" s="264">
        <f>+'8.คำนวณ'!AB6</f>
        <v>561.09850920102485</v>
      </c>
      <c r="H7" s="264">
        <f>+'8.คำนวณ'!AC6</f>
        <v>657.77339436291629</v>
      </c>
      <c r="I7" s="264">
        <f>+'8.คำนวณ'!AD6</f>
        <v>750.07173864430467</v>
      </c>
      <c r="J7" s="264">
        <f>+'8.คำนวณ'!AE6</f>
        <v>223.79070114139293</v>
      </c>
      <c r="K7" s="264">
        <f>+'8.คำนวณ'!AF6</f>
        <v>319.52531330072213</v>
      </c>
      <c r="L7" s="264">
        <f>+'8.คำนวณ'!AG6</f>
        <v>26.397233170277193</v>
      </c>
      <c r="M7" s="264">
        <f>+'8.คำนวณ'!AH6</f>
        <v>185.97465641742372</v>
      </c>
      <c r="N7" s="14" t="str">
        <f t="shared" si="3"/>
        <v>นิคมน้ำอูน,รพช.</v>
      </c>
      <c r="O7" s="47">
        <f t="shared" ref="O7:Y7" si="21">+(C7-C11)*100/C11</f>
        <v>3.1374870117146156</v>
      </c>
      <c r="P7" s="47">
        <f t="shared" si="21"/>
        <v>-18.249741282084756</v>
      </c>
      <c r="Q7" s="47">
        <f t="shared" si="21"/>
        <v>-6.3719588650742631</v>
      </c>
      <c r="R7" s="47">
        <f t="shared" si="21"/>
        <v>-18.092292547190691</v>
      </c>
      <c r="S7" s="47">
        <f t="shared" si="21"/>
        <v>-23.509408649848027</v>
      </c>
      <c r="T7" s="47">
        <f t="shared" si="21"/>
        <v>-26.646757879829604</v>
      </c>
      <c r="U7" s="47">
        <f t="shared" si="21"/>
        <v>8.7468554869772124</v>
      </c>
      <c r="V7" s="47">
        <f t="shared" si="21"/>
        <v>10.361927714743679</v>
      </c>
      <c r="W7" s="47">
        <f t="shared" si="21"/>
        <v>-29.996443435669242</v>
      </c>
      <c r="X7" s="47">
        <f t="shared" si="21"/>
        <v>-55.449984756492931</v>
      </c>
      <c r="Y7" s="47">
        <f t="shared" si="21"/>
        <v>-63.855386560678113</v>
      </c>
      <c r="Z7" s="14" t="str">
        <f t="shared" si="5"/>
        <v>นิคมน้ำอูน,รพช.</v>
      </c>
      <c r="AA7" s="15">
        <f t="shared" si="6"/>
        <v>3.1374870117146153E-2</v>
      </c>
      <c r="AB7" s="15">
        <f t="shared" si="7"/>
        <v>-0.18249741282084755</v>
      </c>
      <c r="AC7" s="15">
        <f t="shared" si="8"/>
        <v>-6.3719588650742634E-2</v>
      </c>
      <c r="AD7" s="15">
        <f t="shared" si="9"/>
        <v>-0.18092292547190691</v>
      </c>
      <c r="AE7" s="15">
        <f t="shared" si="10"/>
        <v>-0.23509408649848026</v>
      </c>
      <c r="AF7" s="15">
        <f t="shared" si="11"/>
        <v>-0.26646757879829602</v>
      </c>
      <c r="AG7" s="15">
        <f t="shared" si="12"/>
        <v>8.7468554869772119E-2</v>
      </c>
      <c r="AH7" s="15">
        <f t="shared" si="13"/>
        <v>0.10361927714743679</v>
      </c>
      <c r="AI7" s="15">
        <f t="shared" si="14"/>
        <v>-0.2999644343566924</v>
      </c>
      <c r="AJ7" s="15">
        <f t="shared" si="15"/>
        <v>-0.55449984756492932</v>
      </c>
      <c r="AK7" s="15">
        <f t="shared" si="16"/>
        <v>-0.63855386560678118</v>
      </c>
      <c r="AL7" s="14" t="str">
        <f t="shared" si="17"/>
        <v>นิคมน้ำอูน,รพช.</v>
      </c>
      <c r="AM7" s="265" t="str">
        <f>+IF(AND(C7&lt;C13),"OK","Not OK")</f>
        <v>OK</v>
      </c>
      <c r="AN7" s="265" t="str">
        <f t="shared" ref="AN7:AW7" si="22">+IF(AND(D7&lt;D13),"OK","Not OK")</f>
        <v>OK</v>
      </c>
      <c r="AO7" s="265" t="str">
        <f t="shared" si="22"/>
        <v>OK</v>
      </c>
      <c r="AP7" s="265" t="str">
        <f t="shared" si="22"/>
        <v>OK</v>
      </c>
      <c r="AQ7" s="265" t="str">
        <f t="shared" si="22"/>
        <v>OK</v>
      </c>
      <c r="AR7" s="265" t="str">
        <f t="shared" si="22"/>
        <v>OK</v>
      </c>
      <c r="AS7" s="265" t="str">
        <f t="shared" si="22"/>
        <v>OK</v>
      </c>
      <c r="AT7" s="265" t="str">
        <f t="shared" si="22"/>
        <v>OK</v>
      </c>
      <c r="AU7" s="265" t="str">
        <f t="shared" si="22"/>
        <v>OK</v>
      </c>
      <c r="AV7" s="265" t="str">
        <f t="shared" si="22"/>
        <v>OK</v>
      </c>
      <c r="AW7" s="265" t="str">
        <f t="shared" si="22"/>
        <v>OK</v>
      </c>
    </row>
    <row r="8" spans="1:50" ht="13.5" customHeight="1">
      <c r="A8" s="253" t="str">
        <f>+'8.คำนวณ'!E7</f>
        <v>อุดรธานี</v>
      </c>
      <c r="B8" s="14" t="str">
        <f>+'8.คำนวณ'!G7</f>
        <v>ประจักษ์ศิลปาคม,รพช.</v>
      </c>
      <c r="C8" s="264">
        <f>+'8.คำนวณ'!X7</f>
        <v>8875.1157497327586</v>
      </c>
      <c r="D8" s="264">
        <f>+'8.คำนวณ'!Y7</f>
        <v>50.853227948560139</v>
      </c>
      <c r="E8" s="264">
        <f>+'8.คำนวณ'!Z7</f>
        <v>1225.730921900813</v>
      </c>
      <c r="F8" s="264">
        <f>+'8.คำนวณ'!AA7</f>
        <v>704.75701823718055</v>
      </c>
      <c r="G8" s="264">
        <f>+'8.คำนวณ'!AB7</f>
        <v>768.60367335039359</v>
      </c>
      <c r="H8" s="264">
        <f>+'8.คำนวณ'!AC7</f>
        <v>431.65991934177708</v>
      </c>
      <c r="I8" s="264">
        <f>+'8.คำนวณ'!AD7</f>
        <v>526.97303132389618</v>
      </c>
      <c r="J8" s="264">
        <f>+'8.คำนวณ'!AE7</f>
        <v>134.85991707427684</v>
      </c>
      <c r="K8" s="264">
        <f>+'8.คำนวณ'!AF7</f>
        <v>420.12549706844618</v>
      </c>
      <c r="L8" s="264">
        <f>+'8.คำนวณ'!AG7</f>
        <v>10.931831816267696</v>
      </c>
      <c r="M8" s="264">
        <f>+'8.คำนวณ'!AH7</f>
        <v>369.46298176281948</v>
      </c>
      <c r="N8" s="14" t="str">
        <f t="shared" si="3"/>
        <v>ประจักษ์ศิลปาคม,รพช.</v>
      </c>
      <c r="O8" s="47">
        <f>+(C8-C11)*100/C11</f>
        <v>-34.292462793260881</v>
      </c>
      <c r="P8" s="47">
        <f t="shared" ref="P8:Y8" si="23">+(D8-D11)*100/D11</f>
        <v>-43.004123591865458</v>
      </c>
      <c r="Q8" s="47">
        <f t="shared" si="23"/>
        <v>-6.4035321639011507</v>
      </c>
      <c r="R8" s="47">
        <f t="shared" si="23"/>
        <v>18.520519027656025</v>
      </c>
      <c r="S8" s="47">
        <f t="shared" si="23"/>
        <v>4.7783027835627401</v>
      </c>
      <c r="T8" s="47">
        <f t="shared" si="23"/>
        <v>-51.862366510402417</v>
      </c>
      <c r="U8" s="47">
        <f t="shared" si="23"/>
        <v>-23.598427816396192</v>
      </c>
      <c r="V8" s="47">
        <f t="shared" si="23"/>
        <v>-33.494107021166158</v>
      </c>
      <c r="W8" s="47">
        <f t="shared" si="23"/>
        <v>-7.9563409410728516</v>
      </c>
      <c r="X8" s="47">
        <f t="shared" si="23"/>
        <v>-81.550593923512039</v>
      </c>
      <c r="Y8" s="47">
        <f t="shared" si="23"/>
        <v>-28.193997433807255</v>
      </c>
      <c r="Z8" s="14" t="str">
        <f t="shared" si="5"/>
        <v>ประจักษ์ศิลปาคม,รพช.</v>
      </c>
      <c r="AA8" s="15">
        <f>+O8/100</f>
        <v>-0.34292462793260881</v>
      </c>
      <c r="AB8" s="15">
        <f t="shared" si="7"/>
        <v>-0.43004123591865456</v>
      </c>
      <c r="AC8" s="15">
        <f t="shared" si="8"/>
        <v>-6.4035321639011503E-2</v>
      </c>
      <c r="AD8" s="15">
        <f t="shared" si="9"/>
        <v>0.18520519027656024</v>
      </c>
      <c r="AE8" s="15">
        <f t="shared" si="10"/>
        <v>4.7783027835627399E-2</v>
      </c>
      <c r="AF8" s="15">
        <f t="shared" si="11"/>
        <v>-0.51862366510402413</v>
      </c>
      <c r="AG8" s="15">
        <f t="shared" si="12"/>
        <v>-0.23598427816396192</v>
      </c>
      <c r="AH8" s="15">
        <f t="shared" si="13"/>
        <v>-0.33494107021166158</v>
      </c>
      <c r="AI8" s="15">
        <f t="shared" si="14"/>
        <v>-7.9563409410728522E-2</v>
      </c>
      <c r="AJ8" s="15">
        <f t="shared" si="15"/>
        <v>-0.81550593923512038</v>
      </c>
      <c r="AK8" s="15">
        <f t="shared" si="16"/>
        <v>-0.28193997433807255</v>
      </c>
      <c r="AL8" s="14" t="str">
        <f t="shared" si="17"/>
        <v>ประจักษ์ศิลปาคม,รพช.</v>
      </c>
      <c r="AM8" s="265" t="str">
        <f>+IF(AND(C8&lt;C13),"OK","Not OK")</f>
        <v>OK</v>
      </c>
      <c r="AN8" s="265" t="str">
        <f t="shared" ref="AN8:AW8" si="24">+IF(AND(D8&lt;D13),"OK","Not OK")</f>
        <v>OK</v>
      </c>
      <c r="AO8" s="265" t="str">
        <f>+IF(AND(E8&lt;E13),"OK","Not OK")</f>
        <v>OK</v>
      </c>
      <c r="AP8" s="265" t="str">
        <f t="shared" si="24"/>
        <v>Not OK</v>
      </c>
      <c r="AQ8" s="265" t="str">
        <f t="shared" si="24"/>
        <v>OK</v>
      </c>
      <c r="AR8" s="265" t="str">
        <f t="shared" si="24"/>
        <v>OK</v>
      </c>
      <c r="AS8" s="265" t="str">
        <f t="shared" si="24"/>
        <v>OK</v>
      </c>
      <c r="AT8" s="265" t="str">
        <f t="shared" si="24"/>
        <v>OK</v>
      </c>
      <c r="AU8" s="265" t="str">
        <f t="shared" si="24"/>
        <v>OK</v>
      </c>
      <c r="AV8" s="265" t="str">
        <f t="shared" si="24"/>
        <v>OK</v>
      </c>
      <c r="AW8" s="265" t="str">
        <f t="shared" si="24"/>
        <v>OK</v>
      </c>
    </row>
    <row r="9" spans="1:50" ht="13.5" customHeight="1">
      <c r="A9" s="253" t="str">
        <f>+'8.คำนวณ'!E8</f>
        <v>หนองคาย</v>
      </c>
      <c r="B9" s="14" t="str">
        <f>+'8.คำนวณ'!G8</f>
        <v>โพธิ์ตาก,รพช.</v>
      </c>
      <c r="C9" s="264">
        <f>+'8.คำนวณ'!X8</f>
        <v>12536.264108494835</v>
      </c>
      <c r="D9" s="264">
        <f>+'8.คำนวณ'!Y8</f>
        <v>91.089366730357568</v>
      </c>
      <c r="E9" s="264">
        <f>+'8.คำนวณ'!Z8</f>
        <v>1127.5914626402516</v>
      </c>
      <c r="F9" s="264">
        <f>+'8.คำนวณ'!AA8</f>
        <v>580.65203341617939</v>
      </c>
      <c r="G9" s="264">
        <f>+'8.คำนวณ'!AB8</f>
        <v>721.36746505380199</v>
      </c>
      <c r="H9" s="264">
        <f>+'8.คำนวณ'!AC8</f>
        <v>683.61932320025278</v>
      </c>
      <c r="I9" s="264">
        <f>+'8.คำนวณ'!AD8</f>
        <v>955.01899148074176</v>
      </c>
      <c r="J9" s="264">
        <f>+'8.คำนวณ'!AE8</f>
        <v>178.29198212823422</v>
      </c>
      <c r="K9" s="264">
        <f>+'8.คำนวณ'!AF8</f>
        <v>298.30929762811212</v>
      </c>
      <c r="L9" s="264">
        <f>+'8.คำนวณ'!AG8</f>
        <v>48.397763874322983</v>
      </c>
      <c r="M9" s="264">
        <f>+'8.คำนวณ'!AH8</f>
        <v>24.588044305888776</v>
      </c>
      <c r="N9" s="14" t="str">
        <f t="shared" si="3"/>
        <v>โพธิ์ตาก,รพช.</v>
      </c>
      <c r="O9" s="47">
        <f t="shared" ref="O9:Y9" si="25">+(C9-C11)*100/C11</f>
        <v>-7.1868960844554479</v>
      </c>
      <c r="P9" s="47">
        <f t="shared" si="25"/>
        <v>2.0922072736525426</v>
      </c>
      <c r="Q9" s="47">
        <f t="shared" si="25"/>
        <v>-13.897433621399472</v>
      </c>
      <c r="R9" s="47">
        <f t="shared" si="25"/>
        <v>-2.3504859205405086</v>
      </c>
      <c r="S9" s="47">
        <f t="shared" si="25"/>
        <v>-1.661075412059539</v>
      </c>
      <c r="T9" s="47">
        <f t="shared" si="25"/>
        <v>-23.76448460445323</v>
      </c>
      <c r="U9" s="47">
        <f t="shared" si="25"/>
        <v>38.46050571320712</v>
      </c>
      <c r="V9" s="47">
        <f t="shared" si="25"/>
        <v>-12.075672745121436</v>
      </c>
      <c r="W9" s="47">
        <f t="shared" si="25"/>
        <v>-34.64457768789822</v>
      </c>
      <c r="X9" s="47">
        <f t="shared" si="25"/>
        <v>-18.320185132868463</v>
      </c>
      <c r="Y9" s="47">
        <f t="shared" si="25"/>
        <v>-95.221255552850664</v>
      </c>
      <c r="Z9" s="14" t="str">
        <f t="shared" si="5"/>
        <v>โพธิ์ตาก,รพช.</v>
      </c>
      <c r="AA9" s="15">
        <f t="shared" si="6"/>
        <v>-7.1868960844554478E-2</v>
      </c>
      <c r="AB9" s="15">
        <f t="shared" si="7"/>
        <v>2.0922072736525424E-2</v>
      </c>
      <c r="AC9" s="15">
        <f t="shared" si="8"/>
        <v>-0.13897433621399471</v>
      </c>
      <c r="AD9" s="15">
        <f t="shared" si="9"/>
        <v>-2.3504859205405085E-2</v>
      </c>
      <c r="AE9" s="15">
        <f t="shared" si="10"/>
        <v>-1.661075412059539E-2</v>
      </c>
      <c r="AF9" s="15">
        <f t="shared" si="11"/>
        <v>-0.23764484604453229</v>
      </c>
      <c r="AG9" s="15">
        <f t="shared" si="12"/>
        <v>0.38460505713207122</v>
      </c>
      <c r="AH9" s="15">
        <f t="shared" si="13"/>
        <v>-0.12075672745121435</v>
      </c>
      <c r="AI9" s="15">
        <f t="shared" si="14"/>
        <v>-0.3464457768789822</v>
      </c>
      <c r="AJ9" s="15">
        <f t="shared" si="15"/>
        <v>-0.18320185132868463</v>
      </c>
      <c r="AK9" s="15">
        <f t="shared" si="16"/>
        <v>-0.95221255552850659</v>
      </c>
      <c r="AL9" s="14" t="str">
        <f t="shared" si="17"/>
        <v>โพธิ์ตาก,รพช.</v>
      </c>
      <c r="AM9" s="265" t="str">
        <f>+IF(AND(C9&lt;C13),"OK","Not OK")</f>
        <v>OK</v>
      </c>
      <c r="AN9" s="265" t="str">
        <f t="shared" ref="AN9:AW9" si="26">+IF(AND(D9&lt;D13),"OK","Not OK")</f>
        <v>OK</v>
      </c>
      <c r="AO9" s="265" t="str">
        <f t="shared" si="26"/>
        <v>OK</v>
      </c>
      <c r="AP9" s="265" t="str">
        <f t="shared" si="26"/>
        <v>OK</v>
      </c>
      <c r="AQ9" s="265" t="str">
        <f t="shared" si="26"/>
        <v>OK</v>
      </c>
      <c r="AR9" s="265" t="str">
        <f t="shared" si="26"/>
        <v>OK</v>
      </c>
      <c r="AS9" s="265" t="str">
        <f t="shared" si="26"/>
        <v>Not OK</v>
      </c>
      <c r="AT9" s="265" t="str">
        <f t="shared" si="26"/>
        <v>OK</v>
      </c>
      <c r="AU9" s="265" t="str">
        <f t="shared" si="26"/>
        <v>OK</v>
      </c>
      <c r="AV9" s="265" t="str">
        <f t="shared" si="26"/>
        <v>OK</v>
      </c>
      <c r="AW9" s="265" t="str">
        <f t="shared" si="26"/>
        <v>OK</v>
      </c>
    </row>
    <row r="10" spans="1:50" ht="13.5" customHeight="1">
      <c r="A10" s="253" t="str">
        <f>+'8.คำนวณ'!E9</f>
        <v>นครพนม</v>
      </c>
      <c r="B10" s="14" t="str">
        <f>+'8.คำนวณ'!G9</f>
        <v>วังยาง,รพช.</v>
      </c>
      <c r="C10" s="264">
        <f>+'8.คำนวณ'!X9</f>
        <v>10455.494553298959</v>
      </c>
      <c r="D10" s="264">
        <f>+'8.คำนวณ'!Y9</f>
        <v>110.89831947805956</v>
      </c>
      <c r="E10" s="264">
        <f>+'8.คำนวณ'!Z9</f>
        <v>1198.8387035672945</v>
      </c>
      <c r="F10" s="264">
        <f>+'8.คำนวณ'!AA9</f>
        <v>776.810987056719</v>
      </c>
      <c r="G10" s="264">
        <f>+'8.คำนวณ'!AB9</f>
        <v>826.75315163632536</v>
      </c>
      <c r="H10" s="264">
        <f>+'8.คำนวณ'!AC9</f>
        <v>473.09194991055455</v>
      </c>
      <c r="I10" s="264">
        <f>+'8.คำนวณ'!AD9</f>
        <v>517.38319793749349</v>
      </c>
      <c r="J10" s="264">
        <f>+'8.คำนวณ'!AE9</f>
        <v>153.48426812585501</v>
      </c>
      <c r="K10" s="264">
        <f>+'8.คำนวณ'!AF9</f>
        <v>360.98221193307381</v>
      </c>
      <c r="L10" s="264">
        <f>+'8.คำนวณ'!AG9</f>
        <v>32.241965695043675</v>
      </c>
      <c r="M10" s="264">
        <f>+'8.คำนวณ'!AH9</f>
        <v>1502.5604651162791</v>
      </c>
      <c r="N10" s="14" t="str">
        <f t="shared" si="3"/>
        <v>วังยาง,รพช.</v>
      </c>
      <c r="O10" s="47">
        <f t="shared" ref="O10:Y10" si="27">+(C10-C11)*100/C11</f>
        <v>-22.592018318585183</v>
      </c>
      <c r="P10" s="47">
        <f t="shared" si="27"/>
        <v>24.293917334706148</v>
      </c>
      <c r="Q10" s="47">
        <f t="shared" si="27"/>
        <v>-8.4570143787344225</v>
      </c>
      <c r="R10" s="47">
        <f t="shared" si="27"/>
        <v>30.637991520310528</v>
      </c>
      <c r="S10" s="47">
        <f t="shared" si="27"/>
        <v>12.705409891951431</v>
      </c>
      <c r="T10" s="47">
        <f t="shared" si="27"/>
        <v>-47.241970191719723</v>
      </c>
      <c r="U10" s="47">
        <f t="shared" si="27"/>
        <v>-24.988780460931519</v>
      </c>
      <c r="V10" s="47">
        <f t="shared" si="27"/>
        <v>-24.309546295429616</v>
      </c>
      <c r="W10" s="47">
        <f t="shared" si="27"/>
        <v>-20.913812959816429</v>
      </c>
      <c r="X10" s="47">
        <f t="shared" si="27"/>
        <v>-45.585961455529905</v>
      </c>
      <c r="Y10" s="47">
        <f t="shared" si="27"/>
        <v>192.02617295841083</v>
      </c>
      <c r="Z10" s="14" t="str">
        <f t="shared" si="5"/>
        <v>วังยาง,รพช.</v>
      </c>
      <c r="AA10" s="15">
        <f t="shared" si="6"/>
        <v>-0.22592018318585183</v>
      </c>
      <c r="AB10" s="15">
        <f t="shared" si="7"/>
        <v>0.24293917334706147</v>
      </c>
      <c r="AC10" s="15">
        <f t="shared" si="8"/>
        <v>-8.4570143787344232E-2</v>
      </c>
      <c r="AD10" s="15">
        <f t="shared" si="9"/>
        <v>0.30637991520310526</v>
      </c>
      <c r="AE10" s="15">
        <f t="shared" si="10"/>
        <v>0.1270540989195143</v>
      </c>
      <c r="AF10" s="15">
        <f t="shared" si="11"/>
        <v>-0.47241970191719723</v>
      </c>
      <c r="AG10" s="15">
        <f t="shared" si="12"/>
        <v>-0.2498878046093152</v>
      </c>
      <c r="AH10" s="15">
        <f t="shared" si="13"/>
        <v>-0.24309546295429615</v>
      </c>
      <c r="AI10" s="15">
        <f t="shared" si="14"/>
        <v>-0.2091381295981643</v>
      </c>
      <c r="AJ10" s="15">
        <f t="shared" si="15"/>
        <v>-0.45585961455529905</v>
      </c>
      <c r="AK10" s="15">
        <f t="shared" si="16"/>
        <v>1.9202617295841082</v>
      </c>
      <c r="AL10" s="14" t="str">
        <f t="shared" si="17"/>
        <v>วังยาง,รพช.</v>
      </c>
      <c r="AM10" s="265" t="str">
        <f>+IF(AND(C10&lt;C13),"OK","Not OK")</f>
        <v>OK</v>
      </c>
      <c r="AN10" s="265" t="str">
        <f t="shared" ref="AN10:AW10" si="28">+IF(AND(D10&lt;D13),"OK","Not OK")</f>
        <v>OK</v>
      </c>
      <c r="AO10" s="265" t="str">
        <f t="shared" si="28"/>
        <v>OK</v>
      </c>
      <c r="AP10" s="265" t="str">
        <f t="shared" si="28"/>
        <v>Not OK</v>
      </c>
      <c r="AQ10" s="265" t="str">
        <f t="shared" si="28"/>
        <v>OK</v>
      </c>
      <c r="AR10" s="265" t="str">
        <f t="shared" si="28"/>
        <v>OK</v>
      </c>
      <c r="AS10" s="265" t="str">
        <f t="shared" si="28"/>
        <v>OK</v>
      </c>
      <c r="AT10" s="265" t="str">
        <f t="shared" si="28"/>
        <v>OK</v>
      </c>
      <c r="AU10" s="265" t="str">
        <f t="shared" si="28"/>
        <v>OK</v>
      </c>
      <c r="AV10" s="265" t="str">
        <f t="shared" si="28"/>
        <v>OK</v>
      </c>
      <c r="AW10" s="265" t="str">
        <f t="shared" si="28"/>
        <v>Not OK</v>
      </c>
    </row>
    <row r="11" spans="1:50" ht="13.5" customHeight="1">
      <c r="B11" s="18" t="s">
        <v>144</v>
      </c>
      <c r="C11" s="19">
        <f t="shared" ref="C11:M11" si="29">AVERAGE(C4:C10)</f>
        <v>13506.9980203466</v>
      </c>
      <c r="D11" s="19">
        <f t="shared" si="29"/>
        <v>89.222644081146697</v>
      </c>
      <c r="E11" s="19">
        <f t="shared" si="29"/>
        <v>1309.5910029930271</v>
      </c>
      <c r="F11" s="19">
        <f t="shared" si="29"/>
        <v>594.62869722392111</v>
      </c>
      <c r="G11" s="19">
        <f t="shared" si="29"/>
        <v>733.55232231435753</v>
      </c>
      <c r="H11" s="19">
        <f t="shared" si="29"/>
        <v>896.72027486572983</v>
      </c>
      <c r="I11" s="19">
        <f t="shared" si="29"/>
        <v>689.74108288963646</v>
      </c>
      <c r="J11" s="19">
        <f t="shared" si="29"/>
        <v>202.77889828078443</v>
      </c>
      <c r="K11" s="19">
        <f t="shared" si="29"/>
        <v>456.44154237662173</v>
      </c>
      <c r="L11" s="19">
        <f t="shared" si="29"/>
        <v>59.253028368210153</v>
      </c>
      <c r="M11" s="19">
        <f t="shared" si="29"/>
        <v>514.52938272429014</v>
      </c>
      <c r="P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59"/>
      <c r="AI11" s="59"/>
      <c r="AJ11" s="59"/>
      <c r="AK11" s="59"/>
      <c r="AL11" s="48"/>
      <c r="AM11" s="48"/>
      <c r="AN11" s="48"/>
      <c r="AO11" s="48"/>
      <c r="AP11" s="48"/>
      <c r="AQ11" s="48"/>
      <c r="AR11" s="48"/>
      <c r="AS11" s="48"/>
      <c r="AT11" s="59"/>
      <c r="AU11" s="59"/>
      <c r="AV11" s="59"/>
      <c r="AW11" s="59"/>
      <c r="AX11" s="48"/>
    </row>
    <row r="12" spans="1:50" ht="13.5" customHeight="1">
      <c r="B12" s="20" t="s">
        <v>268</v>
      </c>
      <c r="C12" s="21">
        <f t="shared" ref="C12:M12" si="30">STDEV(C4:C10)</f>
        <v>3262.8157809762406</v>
      </c>
      <c r="D12" s="21">
        <f t="shared" si="30"/>
        <v>22.256620638300976</v>
      </c>
      <c r="E12" s="21">
        <f t="shared" si="30"/>
        <v>173.40415649228655</v>
      </c>
      <c r="F12" s="21">
        <f t="shared" si="30"/>
        <v>108.72584498042166</v>
      </c>
      <c r="G12" s="21">
        <f t="shared" si="30"/>
        <v>382.86309835543511</v>
      </c>
      <c r="H12" s="21">
        <f t="shared" si="30"/>
        <v>735.32181920511857</v>
      </c>
      <c r="I12" s="21">
        <f t="shared" si="30"/>
        <v>260.76014455438178</v>
      </c>
      <c r="J12" s="21">
        <f t="shared" si="30"/>
        <v>52.039186027647077</v>
      </c>
      <c r="K12" s="21">
        <f t="shared" si="30"/>
        <v>153.81831050871034</v>
      </c>
      <c r="L12" s="21">
        <f t="shared" si="30"/>
        <v>71.98578724736366</v>
      </c>
      <c r="M12" s="21">
        <f t="shared" si="30"/>
        <v>536.55143085369264</v>
      </c>
      <c r="N12" s="42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L12" s="49"/>
      <c r="AM12" s="49"/>
      <c r="AN12" s="49"/>
      <c r="AO12" s="49"/>
      <c r="AP12" s="49"/>
      <c r="AQ12" s="49"/>
      <c r="AR12" s="49"/>
      <c r="AS12" s="49"/>
      <c r="AX12" s="49"/>
    </row>
    <row r="13" spans="1:50" ht="13.5" customHeight="1">
      <c r="B13" s="20" t="s">
        <v>269</v>
      </c>
      <c r="C13" s="21">
        <f t="shared" ref="C13:M13" si="31">+C11+C12</f>
        <v>16769.813801322842</v>
      </c>
      <c r="D13" s="21">
        <f t="shared" si="31"/>
        <v>111.47926471944767</v>
      </c>
      <c r="E13" s="21">
        <f t="shared" si="31"/>
        <v>1482.9951594853137</v>
      </c>
      <c r="F13" s="21">
        <f t="shared" si="31"/>
        <v>703.35454220434281</v>
      </c>
      <c r="G13" s="21">
        <f t="shared" si="31"/>
        <v>1116.4154206697926</v>
      </c>
      <c r="H13" s="21">
        <f t="shared" si="31"/>
        <v>1632.0420940708484</v>
      </c>
      <c r="I13" s="21">
        <f t="shared" si="31"/>
        <v>950.50122744401824</v>
      </c>
      <c r="J13" s="21">
        <f t="shared" si="31"/>
        <v>254.81808430843151</v>
      </c>
      <c r="K13" s="21">
        <f t="shared" si="31"/>
        <v>610.25985288533207</v>
      </c>
      <c r="L13" s="21">
        <f t="shared" si="31"/>
        <v>131.2388156155738</v>
      </c>
      <c r="M13" s="21">
        <f t="shared" si="31"/>
        <v>1051.0808135779828</v>
      </c>
      <c r="N13" s="42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L13" s="49"/>
      <c r="AM13" s="49"/>
      <c r="AN13" s="49"/>
      <c r="AO13" s="49"/>
      <c r="AP13" s="49"/>
      <c r="AQ13" s="49"/>
      <c r="AR13" s="49"/>
      <c r="AS13" s="49"/>
      <c r="AX13" s="49"/>
    </row>
    <row r="14" spans="1:50" ht="13.5" customHeight="1">
      <c r="B14" s="420" t="s">
        <v>146</v>
      </c>
      <c r="C14" s="429" t="s">
        <v>248</v>
      </c>
      <c r="D14" s="430"/>
      <c r="E14" s="430"/>
      <c r="F14" s="430"/>
      <c r="G14" s="430"/>
      <c r="H14" s="430"/>
      <c r="I14" s="430"/>
      <c r="J14" s="430"/>
      <c r="K14" s="430"/>
      <c r="L14" s="430"/>
      <c r="M14" s="431"/>
      <c r="N14" s="420" t="s">
        <v>146</v>
      </c>
      <c r="O14" s="429" t="s">
        <v>719</v>
      </c>
      <c r="P14" s="430"/>
      <c r="Q14" s="430"/>
      <c r="R14" s="430"/>
      <c r="S14" s="430"/>
      <c r="T14" s="430"/>
      <c r="U14" s="430"/>
      <c r="V14" s="430"/>
      <c r="W14" s="430"/>
      <c r="X14" s="430"/>
      <c r="Y14" s="431"/>
      <c r="Z14" s="420" t="s">
        <v>146</v>
      </c>
      <c r="AA14" s="429" t="s">
        <v>719</v>
      </c>
      <c r="AB14" s="430"/>
      <c r="AC14" s="430"/>
      <c r="AD14" s="430"/>
      <c r="AE14" s="430"/>
      <c r="AF14" s="430"/>
      <c r="AG14" s="430"/>
      <c r="AH14" s="430"/>
      <c r="AI14" s="430"/>
      <c r="AJ14" s="430"/>
      <c r="AK14" s="431"/>
      <c r="AL14" s="420" t="s">
        <v>146</v>
      </c>
      <c r="AM14" s="429" t="s">
        <v>720</v>
      </c>
      <c r="AN14" s="430"/>
      <c r="AO14" s="430"/>
      <c r="AP14" s="430"/>
      <c r="AQ14" s="430"/>
      <c r="AR14" s="430"/>
      <c r="AS14" s="430"/>
      <c r="AT14" s="430"/>
      <c r="AU14" s="430"/>
      <c r="AV14" s="430"/>
      <c r="AW14" s="431"/>
    </row>
    <row r="15" spans="1:50" ht="13.5" customHeight="1">
      <c r="B15" s="420"/>
      <c r="C15" s="38" t="s">
        <v>5</v>
      </c>
      <c r="D15" s="38" t="s">
        <v>8</v>
      </c>
      <c r="E15" s="38" t="s">
        <v>11</v>
      </c>
      <c r="F15" s="38" t="s">
        <v>17</v>
      </c>
      <c r="G15" s="38" t="s">
        <v>20</v>
      </c>
      <c r="H15" s="38" t="s">
        <v>23</v>
      </c>
      <c r="I15" s="38" t="s">
        <v>26</v>
      </c>
      <c r="J15" s="38" t="s">
        <v>29</v>
      </c>
      <c r="K15" s="38" t="s">
        <v>32</v>
      </c>
      <c r="L15" s="38" t="s">
        <v>35</v>
      </c>
      <c r="M15" s="38" t="s">
        <v>38</v>
      </c>
      <c r="N15" s="420"/>
      <c r="O15" s="38" t="s">
        <v>5</v>
      </c>
      <c r="P15" s="38" t="s">
        <v>8</v>
      </c>
      <c r="Q15" s="38" t="s">
        <v>11</v>
      </c>
      <c r="R15" s="38" t="s">
        <v>17</v>
      </c>
      <c r="S15" s="38" t="s">
        <v>20</v>
      </c>
      <c r="T15" s="38" t="s">
        <v>23</v>
      </c>
      <c r="U15" s="38" t="s">
        <v>26</v>
      </c>
      <c r="V15" s="38" t="s">
        <v>29</v>
      </c>
      <c r="W15" s="38" t="s">
        <v>32</v>
      </c>
      <c r="X15" s="38" t="s">
        <v>35</v>
      </c>
      <c r="Y15" s="38" t="s">
        <v>38</v>
      </c>
      <c r="Z15" s="420"/>
      <c r="AA15" s="38" t="s">
        <v>5</v>
      </c>
      <c r="AB15" s="38" t="s">
        <v>8</v>
      </c>
      <c r="AC15" s="38" t="s">
        <v>11</v>
      </c>
      <c r="AD15" s="38" t="s">
        <v>17</v>
      </c>
      <c r="AE15" s="38" t="s">
        <v>20</v>
      </c>
      <c r="AF15" s="38" t="s">
        <v>23</v>
      </c>
      <c r="AG15" s="38" t="s">
        <v>26</v>
      </c>
      <c r="AH15" s="38" t="s">
        <v>29</v>
      </c>
      <c r="AI15" s="38" t="s">
        <v>32</v>
      </c>
      <c r="AJ15" s="38" t="s">
        <v>35</v>
      </c>
      <c r="AK15" s="38" t="s">
        <v>38</v>
      </c>
      <c r="AL15" s="420"/>
      <c r="AM15" s="12" t="s">
        <v>5</v>
      </c>
      <c r="AN15" s="13" t="s">
        <v>8</v>
      </c>
      <c r="AO15" s="12" t="s">
        <v>11</v>
      </c>
      <c r="AP15" s="12" t="s">
        <v>17</v>
      </c>
      <c r="AQ15" s="12" t="s">
        <v>20</v>
      </c>
      <c r="AR15" s="12" t="s">
        <v>23</v>
      </c>
      <c r="AS15" s="12" t="s">
        <v>26</v>
      </c>
      <c r="AT15" s="38" t="s">
        <v>29</v>
      </c>
      <c r="AU15" s="38" t="s">
        <v>32</v>
      </c>
      <c r="AV15" s="38" t="s">
        <v>35</v>
      </c>
      <c r="AW15" s="38" t="s">
        <v>38</v>
      </c>
    </row>
    <row r="16" spans="1:50" ht="13.5" customHeight="1">
      <c r="A16" s="253" t="str">
        <f>+'8.คำนวณ'!E10</f>
        <v>อุดรธานี</v>
      </c>
      <c r="B16" s="14" t="str">
        <f>+'8.คำนวณ'!G10</f>
        <v>หนองแสง,รพช.</v>
      </c>
      <c r="C16" s="264">
        <f>+'8.คำนวณ'!X10</f>
        <v>9831.8047944631562</v>
      </c>
      <c r="D16" s="264">
        <f>+'8.คำนวณ'!Y10</f>
        <v>47.795075495109337</v>
      </c>
      <c r="E16" s="264">
        <f>+'8.คำนวณ'!Z10</f>
        <v>984.81827336158699</v>
      </c>
      <c r="F16" s="264">
        <f>+'8.คำนวณ'!AA10</f>
        <v>442.70176579596182</v>
      </c>
      <c r="G16" s="264">
        <f>+'8.คำนวณ'!AB10</f>
        <v>555.98407246563647</v>
      </c>
      <c r="H16" s="264">
        <f>+'8.คำนวณ'!AC10</f>
        <v>455.80965298032459</v>
      </c>
      <c r="I16" s="264">
        <f>+'8.คำนวณ'!AD10</f>
        <v>328.49923666951355</v>
      </c>
      <c r="J16" s="264">
        <f>+'8.คำนวณ'!AE10</f>
        <v>21.122838680567867</v>
      </c>
      <c r="K16" s="264">
        <f>+'8.คำนวณ'!AF10</f>
        <v>377.66995987559824</v>
      </c>
      <c r="L16" s="264">
        <f>+'8.คำนวณ'!AG10</f>
        <v>21.045809014293312</v>
      </c>
      <c r="M16" s="264">
        <f>+'8.คำนวณ'!AH10</f>
        <v>336.39635609197995</v>
      </c>
      <c r="N16" s="14" t="str">
        <f>+B16</f>
        <v>หนองแสง,รพช.</v>
      </c>
      <c r="O16" s="50">
        <f>+(C16-C26)*100/C26</f>
        <v>-9.1323880475665398</v>
      </c>
      <c r="P16" s="50">
        <f t="shared" ref="P16:Y16" si="32">+(D16-D26)*100/D26</f>
        <v>-46.168172505157713</v>
      </c>
      <c r="Q16" s="50">
        <f t="shared" si="32"/>
        <v>-32.196589608569361</v>
      </c>
      <c r="R16" s="50">
        <f t="shared" si="32"/>
        <v>-28.543234607828335</v>
      </c>
      <c r="S16" s="50">
        <f t="shared" si="32"/>
        <v>-21.271019265261849</v>
      </c>
      <c r="T16" s="50">
        <f t="shared" si="32"/>
        <v>-29.131499757579455</v>
      </c>
      <c r="U16" s="50">
        <f t="shared" si="32"/>
        <v>-40.392927046830785</v>
      </c>
      <c r="V16" s="50">
        <f t="shared" si="32"/>
        <v>-89.810670906894615</v>
      </c>
      <c r="W16" s="50">
        <f t="shared" si="32"/>
        <v>20.178691251833857</v>
      </c>
      <c r="X16" s="50">
        <f t="shared" si="32"/>
        <v>-73.950978306307533</v>
      </c>
      <c r="Y16" s="50">
        <f t="shared" si="32"/>
        <v>29.411632746267276</v>
      </c>
      <c r="Z16" s="14" t="str">
        <f>+N16</f>
        <v>หนองแสง,รพช.</v>
      </c>
      <c r="AA16" s="15">
        <f t="shared" ref="AA16:AK16" si="33">+O16/100</f>
        <v>-9.1323880475665392E-2</v>
      </c>
      <c r="AB16" s="15">
        <f t="shared" si="33"/>
        <v>-0.46168172505157712</v>
      </c>
      <c r="AC16" s="15">
        <f t="shared" si="33"/>
        <v>-0.32196589608569359</v>
      </c>
      <c r="AD16" s="15">
        <f t="shared" si="33"/>
        <v>-0.28543234607828333</v>
      </c>
      <c r="AE16" s="15">
        <f t="shared" si="33"/>
        <v>-0.21271019265261848</v>
      </c>
      <c r="AF16" s="15">
        <f t="shared" si="33"/>
        <v>-0.29131499757579454</v>
      </c>
      <c r="AG16" s="15">
        <f t="shared" si="33"/>
        <v>-0.40392927046830784</v>
      </c>
      <c r="AH16" s="15">
        <f t="shared" si="33"/>
        <v>-0.89810670906894619</v>
      </c>
      <c r="AI16" s="15">
        <f t="shared" si="33"/>
        <v>0.20178691251833858</v>
      </c>
      <c r="AJ16" s="15">
        <f t="shared" si="33"/>
        <v>-0.73950978306307535</v>
      </c>
      <c r="AK16" s="15">
        <f t="shared" si="33"/>
        <v>0.29411632746267274</v>
      </c>
      <c r="AL16" s="14" t="str">
        <f>+Z16</f>
        <v>หนองแสง,รพช.</v>
      </c>
      <c r="AM16" s="17" t="str">
        <f>+IF(AND(C16&lt;C28),"OK","Not OK")</f>
        <v>OK</v>
      </c>
      <c r="AN16" s="17" t="str">
        <f t="shared" ref="AN16:AW16" si="34">+IF(AND(D16&lt;D28),"OK","Not OK")</f>
        <v>OK</v>
      </c>
      <c r="AO16" s="17" t="str">
        <f t="shared" si="34"/>
        <v>OK</v>
      </c>
      <c r="AP16" s="17" t="str">
        <f t="shared" si="34"/>
        <v>OK</v>
      </c>
      <c r="AQ16" s="17" t="str">
        <f t="shared" si="34"/>
        <v>OK</v>
      </c>
      <c r="AR16" s="17" t="str">
        <f t="shared" si="34"/>
        <v>OK</v>
      </c>
      <c r="AS16" s="17" t="str">
        <f t="shared" si="34"/>
        <v>OK</v>
      </c>
      <c r="AT16" s="17" t="str">
        <f t="shared" si="34"/>
        <v>OK</v>
      </c>
      <c r="AU16" s="17" t="str">
        <f t="shared" si="34"/>
        <v>OK</v>
      </c>
      <c r="AV16" s="17" t="str">
        <f t="shared" si="34"/>
        <v>OK</v>
      </c>
      <c r="AW16" s="17" t="str">
        <f t="shared" si="34"/>
        <v>OK</v>
      </c>
    </row>
    <row r="17" spans="1:50" ht="13.5" customHeight="1">
      <c r="A17" s="253" t="str">
        <f>+'8.คำนวณ'!E11</f>
        <v>อุดรธานี</v>
      </c>
      <c r="B17" s="14" t="str">
        <f>+'8.คำนวณ'!G11</f>
        <v>นายูง,รพช.</v>
      </c>
      <c r="C17" s="264">
        <f>+'8.คำนวณ'!X11</f>
        <v>10966.010490955401</v>
      </c>
      <c r="D17" s="264">
        <f>+'8.คำนวณ'!Y11</f>
        <v>136.11748518557022</v>
      </c>
      <c r="E17" s="264">
        <f>+'8.คำนวณ'!Z11</f>
        <v>1579.0872424368438</v>
      </c>
      <c r="F17" s="264">
        <f>+'8.คำนวณ'!AA11</f>
        <v>502.37980273417202</v>
      </c>
      <c r="G17" s="264">
        <f>+'8.คำนวณ'!AB11</f>
        <v>815.41813078282564</v>
      </c>
      <c r="H17" s="264">
        <f>+'8.คำนวณ'!AC11</f>
        <v>981.87540362823563</v>
      </c>
      <c r="I17" s="264">
        <f>+'8.คำนวณ'!AD11</f>
        <v>709.51105988148458</v>
      </c>
      <c r="J17" s="264">
        <f>+'8.คำนวณ'!AE11</f>
        <v>46.553929722424371</v>
      </c>
      <c r="K17" s="264">
        <f>+'8.คำนวณ'!AF11</f>
        <v>406.34641230897176</v>
      </c>
      <c r="L17" s="264">
        <f>+'8.คำนวณ'!AG11</f>
        <v>48.850797899989608</v>
      </c>
      <c r="M17" s="264">
        <f>+'8.คำนวณ'!AH11</f>
        <v>128.67633563780021</v>
      </c>
      <c r="N17" s="14" t="str">
        <f t="shared" ref="N17:N25" si="35">+B17</f>
        <v>นายูง,รพช.</v>
      </c>
      <c r="O17" s="50">
        <f>+(C17-C26)*100/C26</f>
        <v>1.3501800320130284</v>
      </c>
      <c r="P17" s="50">
        <f t="shared" ref="P17:Y17" si="36">+(D17-D26)*100/D26</f>
        <v>53.309789881828991</v>
      </c>
      <c r="Q17" s="50">
        <f t="shared" si="36"/>
        <v>8.7180277203353853</v>
      </c>
      <c r="R17" s="50">
        <f t="shared" si="36"/>
        <v>-18.910565813540142</v>
      </c>
      <c r="S17" s="50">
        <f t="shared" si="36"/>
        <v>15.465606819384346</v>
      </c>
      <c r="T17" s="50">
        <f t="shared" si="36"/>
        <v>52.66029761563221</v>
      </c>
      <c r="U17" s="50">
        <f t="shared" si="36"/>
        <v>28.742696440368839</v>
      </c>
      <c r="V17" s="50">
        <f t="shared" si="36"/>
        <v>-77.543107832591289</v>
      </c>
      <c r="W17" s="50">
        <f t="shared" si="36"/>
        <v>29.303850489607186</v>
      </c>
      <c r="X17" s="50">
        <f t="shared" si="36"/>
        <v>-39.535919318341058</v>
      </c>
      <c r="Y17" s="50">
        <f t="shared" si="36"/>
        <v>-50.498231062463553</v>
      </c>
      <c r="Z17" s="14" t="str">
        <f t="shared" ref="Z17:Z25" si="37">+N17</f>
        <v>นายูง,รพช.</v>
      </c>
      <c r="AA17" s="15">
        <f t="shared" ref="AA17:AA25" si="38">+O17/100</f>
        <v>1.3501800320130285E-2</v>
      </c>
      <c r="AB17" s="15">
        <f t="shared" ref="AB17:AB25" si="39">+P17/100</f>
        <v>0.53309789881828995</v>
      </c>
      <c r="AC17" s="15">
        <f t="shared" ref="AC17:AC25" si="40">+Q17/100</f>
        <v>8.7180277203353848E-2</v>
      </c>
      <c r="AD17" s="15">
        <f t="shared" ref="AD17:AD25" si="41">+R17/100</f>
        <v>-0.18910565813540142</v>
      </c>
      <c r="AE17" s="15">
        <f t="shared" ref="AE17:AE25" si="42">+S17/100</f>
        <v>0.15465606819384348</v>
      </c>
      <c r="AF17" s="15">
        <f t="shared" ref="AF17:AF25" si="43">+T17/100</f>
        <v>0.52660297615632212</v>
      </c>
      <c r="AG17" s="15">
        <f t="shared" ref="AG17:AG25" si="44">+U17/100</f>
        <v>0.28742696440368837</v>
      </c>
      <c r="AH17" s="15">
        <f t="shared" ref="AH17:AH25" si="45">+V17/100</f>
        <v>-0.77543107832591285</v>
      </c>
      <c r="AI17" s="15">
        <f t="shared" ref="AI17:AI25" si="46">+W17/100</f>
        <v>0.29303850489607186</v>
      </c>
      <c r="AJ17" s="15">
        <f t="shared" ref="AJ17:AJ25" si="47">+X17/100</f>
        <v>-0.39535919318341056</v>
      </c>
      <c r="AK17" s="15">
        <f t="shared" ref="AK17:AK25" si="48">+Y17/100</f>
        <v>-0.5049823106246355</v>
      </c>
      <c r="AL17" s="14" t="str">
        <f t="shared" ref="AL17:AL25" si="49">+Z17</f>
        <v>นายูง,รพช.</v>
      </c>
      <c r="AM17" s="17" t="str">
        <f>+IF(AND(C17&lt;C28),"OK","Not OK")</f>
        <v>OK</v>
      </c>
      <c r="AN17" s="17" t="str">
        <f t="shared" ref="AN17:AW17" si="50">+IF(AND(D17&lt;D28),"OK","Not OK")</f>
        <v>Not OK</v>
      </c>
      <c r="AO17" s="17" t="str">
        <f t="shared" si="50"/>
        <v>OK</v>
      </c>
      <c r="AP17" s="17" t="str">
        <f t="shared" si="50"/>
        <v>OK</v>
      </c>
      <c r="AQ17" s="17" t="str">
        <f t="shared" si="50"/>
        <v>OK</v>
      </c>
      <c r="AR17" s="17" t="str">
        <f t="shared" si="50"/>
        <v>Not OK</v>
      </c>
      <c r="AS17" s="17" t="str">
        <f t="shared" si="50"/>
        <v>OK</v>
      </c>
      <c r="AT17" s="17" t="str">
        <f t="shared" si="50"/>
        <v>OK</v>
      </c>
      <c r="AU17" s="17" t="str">
        <f t="shared" si="50"/>
        <v>Not OK</v>
      </c>
      <c r="AV17" s="17" t="str">
        <f t="shared" si="50"/>
        <v>OK</v>
      </c>
      <c r="AW17" s="17" t="str">
        <f t="shared" si="50"/>
        <v>OK</v>
      </c>
    </row>
    <row r="18" spans="1:50" ht="13.2" customHeight="1">
      <c r="A18" s="253" t="str">
        <f>+'8.คำนวณ'!E12</f>
        <v>หนองคาย</v>
      </c>
      <c r="B18" s="14" t="str">
        <f>+'8.คำนวณ'!G12</f>
        <v>ศรีเชียงใหม่,รพช.</v>
      </c>
      <c r="C18" s="264">
        <f>+'8.คำนวณ'!X12</f>
        <v>13420.394715629031</v>
      </c>
      <c r="D18" s="264">
        <f>+'8.คำนวณ'!Y12</f>
        <v>61.700207969970428</v>
      </c>
      <c r="E18" s="264">
        <f>+'8.คำนวณ'!Z12</f>
        <v>1505.4761175779176</v>
      </c>
      <c r="F18" s="264">
        <f>+'8.คำนวณ'!AA12</f>
        <v>607.96637663987258</v>
      </c>
      <c r="G18" s="264">
        <f>+'8.คำนวณ'!AB12</f>
        <v>884.75100477743229</v>
      </c>
      <c r="H18" s="264">
        <f>+'8.คำนวณ'!AC12</f>
        <v>416.50133502692046</v>
      </c>
      <c r="I18" s="264">
        <f>+'8.คำนวณ'!AD12</f>
        <v>1014.2475278683552</v>
      </c>
      <c r="J18" s="264">
        <f>+'8.คำนวณ'!AE12</f>
        <v>425.61228861757792</v>
      </c>
      <c r="K18" s="264">
        <f>+'8.คำนวณ'!AF12</f>
        <v>346.86791603473119</v>
      </c>
      <c r="L18" s="264">
        <f>+'8.คำนวณ'!AG12</f>
        <v>22.567151076818078</v>
      </c>
      <c r="M18" s="266">
        <f>+'8.คำนวณ'!AH12</f>
        <v>160.04813310457268</v>
      </c>
      <c r="N18" s="14" t="str">
        <f t="shared" si="35"/>
        <v>ศรีเชียงใหม่,รพช.</v>
      </c>
      <c r="O18" s="50">
        <f>+(C18-C26)*100/C26</f>
        <v>24.034116295212133</v>
      </c>
      <c r="P18" s="50">
        <f t="shared" ref="P18:Y18" si="51">+(D18-D26)*100/D26</f>
        <v>-30.506753730827157</v>
      </c>
      <c r="Q18" s="50">
        <f t="shared" si="51"/>
        <v>3.6500010161313723</v>
      </c>
      <c r="R18" s="50">
        <f t="shared" si="51"/>
        <v>-1.8677717181124294</v>
      </c>
      <c r="S18" s="50">
        <f t="shared" si="51"/>
        <v>25.283345800284355</v>
      </c>
      <c r="T18" s="50">
        <f t="shared" si="51"/>
        <v>-35.243089370031591</v>
      </c>
      <c r="U18" s="50">
        <f t="shared" si="51"/>
        <v>84.03795089193045</v>
      </c>
      <c r="V18" s="50">
        <f t="shared" si="51"/>
        <v>105.30875325880525</v>
      </c>
      <c r="W18" s="50">
        <f t="shared" si="51"/>
        <v>10.377145696300818</v>
      </c>
      <c r="X18" s="50">
        <f t="shared" si="51"/>
        <v>-72.067968137236804</v>
      </c>
      <c r="Y18" s="50">
        <f t="shared" si="51"/>
        <v>-38.42950481487555</v>
      </c>
      <c r="Z18" s="14" t="str">
        <f t="shared" si="37"/>
        <v>ศรีเชียงใหม่,รพช.</v>
      </c>
      <c r="AA18" s="15">
        <f t="shared" si="38"/>
        <v>0.24034116295212132</v>
      </c>
      <c r="AB18" s="15">
        <f t="shared" si="39"/>
        <v>-0.30506753730827157</v>
      </c>
      <c r="AC18" s="15">
        <f t="shared" si="40"/>
        <v>3.6500010161313726E-2</v>
      </c>
      <c r="AD18" s="15">
        <f t="shared" si="41"/>
        <v>-1.8677717181124293E-2</v>
      </c>
      <c r="AE18" s="15">
        <f t="shared" si="42"/>
        <v>0.25283345800284357</v>
      </c>
      <c r="AF18" s="15">
        <f t="shared" si="43"/>
        <v>-0.35243089370031588</v>
      </c>
      <c r="AG18" s="15">
        <f t="shared" si="44"/>
        <v>0.84037950891930446</v>
      </c>
      <c r="AH18" s="15">
        <f t="shared" si="45"/>
        <v>1.0530875325880524</v>
      </c>
      <c r="AI18" s="15">
        <f t="shared" si="46"/>
        <v>0.10377145696300819</v>
      </c>
      <c r="AJ18" s="15">
        <f t="shared" si="47"/>
        <v>-0.72067968137236804</v>
      </c>
      <c r="AK18" s="15">
        <f t="shared" si="48"/>
        <v>-0.38429504814875548</v>
      </c>
      <c r="AL18" s="14" t="str">
        <f t="shared" si="49"/>
        <v>ศรีเชียงใหม่,รพช.</v>
      </c>
      <c r="AM18" s="17" t="str">
        <f>+IF(AND(C18&lt;C28),"OK","Not OK")</f>
        <v>Not OK</v>
      </c>
      <c r="AN18" s="17" t="str">
        <f t="shared" ref="AN18:AW18" si="52">+IF(AND(D18&lt;D28),"OK","Not OK")</f>
        <v>OK</v>
      </c>
      <c r="AO18" s="17" t="str">
        <f t="shared" si="52"/>
        <v>OK</v>
      </c>
      <c r="AP18" s="17" t="str">
        <f t="shared" si="52"/>
        <v>OK</v>
      </c>
      <c r="AQ18" s="17" t="str">
        <f t="shared" si="52"/>
        <v>Not OK</v>
      </c>
      <c r="AR18" s="17" t="str">
        <f t="shared" si="52"/>
        <v>OK</v>
      </c>
      <c r="AS18" s="17" t="str">
        <f t="shared" si="52"/>
        <v>Not OK</v>
      </c>
      <c r="AT18" s="17" t="str">
        <f t="shared" si="52"/>
        <v>Not OK</v>
      </c>
      <c r="AU18" s="17" t="str">
        <f t="shared" si="52"/>
        <v>OK</v>
      </c>
      <c r="AV18" s="17" t="str">
        <f t="shared" si="52"/>
        <v>OK</v>
      </c>
      <c r="AW18" s="17" t="str">
        <f t="shared" si="52"/>
        <v>OK</v>
      </c>
    </row>
    <row r="19" spans="1:50" ht="13.5" customHeight="1">
      <c r="A19" s="253" t="str">
        <f>+'8.คำนวณ'!E13</f>
        <v>สกลนคร</v>
      </c>
      <c r="B19" s="14" t="str">
        <f>+'8.คำนวณ'!G13</f>
        <v>เต่างอย,รพช.</v>
      </c>
      <c r="C19" s="264">
        <f>+'8.คำนวณ'!X13</f>
        <v>11595.357494182304</v>
      </c>
      <c r="D19" s="264">
        <f>+'8.คำนวณ'!Y13</f>
        <v>47.3345864237263</v>
      </c>
      <c r="E19" s="264">
        <f>+'8.คำนวณ'!Z13</f>
        <v>1232.6337278803783</v>
      </c>
      <c r="F19" s="264">
        <f>+'8.คำนวณ'!AA13</f>
        <v>615.08397563994652</v>
      </c>
      <c r="G19" s="264">
        <f>+'8.คำนวณ'!AB13</f>
        <v>589.9011129375649</v>
      </c>
      <c r="H19" s="264">
        <f>+'8.คำนวณ'!AC13</f>
        <v>718.31993404961133</v>
      </c>
      <c r="I19" s="264">
        <f>+'8.คำนวณ'!AD13</f>
        <v>233.44083071743327</v>
      </c>
      <c r="J19" s="264">
        <f>+'8.คำนวณ'!AE13</f>
        <v>38.782987572411741</v>
      </c>
      <c r="K19" s="264">
        <f>+'8.คำนวณ'!AF13</f>
        <v>298.14537109471701</v>
      </c>
      <c r="L19" s="264">
        <f>+'8.คำนวณ'!AG13</f>
        <v>16.324424914591276</v>
      </c>
      <c r="M19" s="264">
        <f>+'8.คำนวณ'!AH13</f>
        <v>72.222656830222306</v>
      </c>
      <c r="N19" s="14" t="str">
        <f t="shared" si="35"/>
        <v>เต่างอย,รพช.</v>
      </c>
      <c r="O19" s="50">
        <f>+(C19-C26)*100/C26</f>
        <v>7.1667376700221261</v>
      </c>
      <c r="P19" s="50">
        <f t="shared" ref="P19:Y19" si="53">+(D19-D26)*100/D26</f>
        <v>-46.686823600425647</v>
      </c>
      <c r="Q19" s="50">
        <f t="shared" si="53"/>
        <v>-15.134829669121926</v>
      </c>
      <c r="R19" s="50">
        <f t="shared" si="53"/>
        <v>-0.71891566828531051</v>
      </c>
      <c r="S19" s="50">
        <f t="shared" si="53"/>
        <v>-16.468266528026145</v>
      </c>
      <c r="T19" s="50">
        <f t="shared" si="53"/>
        <v>11.683146873872376</v>
      </c>
      <c r="U19" s="50">
        <f t="shared" si="53"/>
        <v>-57.641531323187301</v>
      </c>
      <c r="V19" s="50">
        <f t="shared" si="53"/>
        <v>-81.291689551524996</v>
      </c>
      <c r="W19" s="50">
        <f t="shared" si="53"/>
        <v>-5.1268983300715618</v>
      </c>
      <c r="X19" s="50">
        <f t="shared" si="53"/>
        <v>-79.794775366038792</v>
      </c>
      <c r="Y19" s="50">
        <f t="shared" si="53"/>
        <v>-72.215953673657381</v>
      </c>
      <c r="Z19" s="14" t="str">
        <f t="shared" si="37"/>
        <v>เต่างอย,รพช.</v>
      </c>
      <c r="AA19" s="15">
        <f t="shared" si="38"/>
        <v>7.1667376700221261E-2</v>
      </c>
      <c r="AB19" s="15">
        <f t="shared" si="39"/>
        <v>-0.46686823600425648</v>
      </c>
      <c r="AC19" s="15">
        <f t="shared" si="40"/>
        <v>-0.15134829669121927</v>
      </c>
      <c r="AD19" s="15">
        <f t="shared" si="41"/>
        <v>-7.1891566828531052E-3</v>
      </c>
      <c r="AE19" s="15">
        <f t="shared" si="42"/>
        <v>-0.16468266528026146</v>
      </c>
      <c r="AF19" s="15">
        <f t="shared" si="43"/>
        <v>0.11683146873872376</v>
      </c>
      <c r="AG19" s="15">
        <f t="shared" si="44"/>
        <v>-0.57641531323187301</v>
      </c>
      <c r="AH19" s="15">
        <f t="shared" si="45"/>
        <v>-0.81291689551524993</v>
      </c>
      <c r="AI19" s="15">
        <f t="shared" si="46"/>
        <v>-5.1268983300715616E-2</v>
      </c>
      <c r="AJ19" s="15">
        <f t="shared" si="47"/>
        <v>-0.79794775366038795</v>
      </c>
      <c r="AK19" s="15">
        <f t="shared" si="48"/>
        <v>-0.72215953673657385</v>
      </c>
      <c r="AL19" s="14" t="str">
        <f t="shared" si="49"/>
        <v>เต่างอย,รพช.</v>
      </c>
      <c r="AM19" s="17" t="str">
        <f>+IF(AND(C19&lt;C28),"OK","Not OK")</f>
        <v>OK</v>
      </c>
      <c r="AN19" s="17" t="str">
        <f t="shared" ref="AN19:AW19" si="54">+IF(AND(D19&lt;D28),"OK","Not OK")</f>
        <v>OK</v>
      </c>
      <c r="AO19" s="17" t="str">
        <f t="shared" si="54"/>
        <v>OK</v>
      </c>
      <c r="AP19" s="17" t="str">
        <f t="shared" si="54"/>
        <v>OK</v>
      </c>
      <c r="AQ19" s="17" t="str">
        <f t="shared" si="54"/>
        <v>OK</v>
      </c>
      <c r="AR19" s="17" t="str">
        <f t="shared" si="54"/>
        <v>OK</v>
      </c>
      <c r="AS19" s="17" t="str">
        <f t="shared" si="54"/>
        <v>OK</v>
      </c>
      <c r="AT19" s="17" t="str">
        <f t="shared" si="54"/>
        <v>OK</v>
      </c>
      <c r="AU19" s="17" t="str">
        <f t="shared" si="54"/>
        <v>OK</v>
      </c>
      <c r="AV19" s="17" t="str">
        <f t="shared" si="54"/>
        <v>OK</v>
      </c>
      <c r="AW19" s="17" t="str">
        <f t="shared" si="54"/>
        <v>OK</v>
      </c>
    </row>
    <row r="20" spans="1:50" ht="13.5" customHeight="1">
      <c r="A20" s="253" t="str">
        <f>+'8.คำนวณ'!E14</f>
        <v>นครพนม</v>
      </c>
      <c r="B20" s="14" t="str">
        <f>+'8.คำนวณ'!G14</f>
        <v>นาทม,รพช.</v>
      </c>
      <c r="C20" s="264">
        <f>+'8.คำนวณ'!X14</f>
        <v>14630.04735020286</v>
      </c>
      <c r="D20" s="264">
        <f>+'8.คำนวณ'!Y14</f>
        <v>66.800495132501027</v>
      </c>
      <c r="E20" s="264">
        <f>+'8.คำนวณ'!Z14</f>
        <v>1641.4928592504837</v>
      </c>
      <c r="F20" s="264">
        <f>+'8.คำนวณ'!AA14</f>
        <v>688.50088419711426</v>
      </c>
      <c r="G20" s="264">
        <f>+'8.คำนวณ'!AB14</f>
        <v>576.71664561701562</v>
      </c>
      <c r="H20" s="264">
        <f>+'8.คำนวณ'!AC14</f>
        <v>887.74179398911383</v>
      </c>
      <c r="I20" s="264">
        <f>+'8.คำนวณ'!AD14</f>
        <v>621.62374590649495</v>
      </c>
      <c r="J20" s="264">
        <f>+'8.คำนวณ'!AE14</f>
        <v>388.07692995495751</v>
      </c>
      <c r="K20" s="264">
        <f>+'8.คำนวณ'!AF14</f>
        <v>351.60615383755629</v>
      </c>
      <c r="L20" s="264">
        <f>+'8.คำนวณ'!AG14</f>
        <v>100.15516614321959</v>
      </c>
      <c r="M20" s="264">
        <f>+'8.คำนวณ'!AH14</f>
        <v>593.05145399067851</v>
      </c>
      <c r="N20" s="14" t="str">
        <f t="shared" si="35"/>
        <v>นาทม,รพช.</v>
      </c>
      <c r="O20" s="50">
        <f>+(C20-C26)*100/C26</f>
        <v>35.213980876900607</v>
      </c>
      <c r="P20" s="50">
        <f t="shared" ref="P20:Y20" si="55">+(D20-D26)*100/D26</f>
        <v>-24.762275332930283</v>
      </c>
      <c r="Q20" s="50">
        <f t="shared" si="55"/>
        <v>13.01457030285915</v>
      </c>
      <c r="R20" s="50">
        <f t="shared" si="55"/>
        <v>11.131352877980129</v>
      </c>
      <c r="S20" s="50">
        <f t="shared" si="55"/>
        <v>-18.335225898056418</v>
      </c>
      <c r="T20" s="50">
        <f t="shared" si="55"/>
        <v>38.024566024800826</v>
      </c>
      <c r="U20" s="50">
        <f t="shared" si="55"/>
        <v>12.795306154540892</v>
      </c>
      <c r="V20" s="50">
        <f t="shared" si="55"/>
        <v>87.202279606046105</v>
      </c>
      <c r="W20" s="50">
        <f t="shared" si="55"/>
        <v>11.884904529359854</v>
      </c>
      <c r="X20" s="50">
        <f t="shared" si="55"/>
        <v>23.965018110172434</v>
      </c>
      <c r="Y20" s="50">
        <f t="shared" si="55"/>
        <v>128.14681423747817</v>
      </c>
      <c r="Z20" s="14" t="str">
        <f t="shared" si="37"/>
        <v>นาทม,รพช.</v>
      </c>
      <c r="AA20" s="15">
        <f t="shared" si="38"/>
        <v>0.35213980876900608</v>
      </c>
      <c r="AB20" s="15">
        <f t="shared" si="39"/>
        <v>-0.24762275332930284</v>
      </c>
      <c r="AC20" s="15">
        <f t="shared" si="40"/>
        <v>0.13014570302859149</v>
      </c>
      <c r="AD20" s="15">
        <f t="shared" si="41"/>
        <v>0.11131352877980129</v>
      </c>
      <c r="AE20" s="15">
        <f t="shared" si="42"/>
        <v>-0.18335225898056418</v>
      </c>
      <c r="AF20" s="15">
        <f t="shared" si="43"/>
        <v>0.38024566024800827</v>
      </c>
      <c r="AG20" s="15">
        <f t="shared" si="44"/>
        <v>0.12795306154540892</v>
      </c>
      <c r="AH20" s="15">
        <f t="shared" si="45"/>
        <v>0.87202279606046107</v>
      </c>
      <c r="AI20" s="15">
        <f t="shared" si="46"/>
        <v>0.11884904529359855</v>
      </c>
      <c r="AJ20" s="15">
        <f t="shared" si="47"/>
        <v>0.23965018110172434</v>
      </c>
      <c r="AK20" s="15">
        <f t="shared" si="48"/>
        <v>1.2814681423747816</v>
      </c>
      <c r="AL20" s="14" t="str">
        <f t="shared" si="49"/>
        <v>นาทม,รพช.</v>
      </c>
      <c r="AM20" s="17" t="str">
        <f>+IF(AND(C20&lt;C28),"OK","Not OK")</f>
        <v>Not OK</v>
      </c>
      <c r="AN20" s="17" t="str">
        <f t="shared" ref="AN20:AW20" si="56">+IF(AND(D20&lt;D28),"OK","Not OK")</f>
        <v>OK</v>
      </c>
      <c r="AO20" s="17" t="str">
        <f t="shared" si="56"/>
        <v>OK</v>
      </c>
      <c r="AP20" s="17" t="str">
        <f t="shared" si="56"/>
        <v>OK</v>
      </c>
      <c r="AQ20" s="17" t="str">
        <f t="shared" si="56"/>
        <v>OK</v>
      </c>
      <c r="AR20" s="17" t="str">
        <f t="shared" si="56"/>
        <v>Not OK</v>
      </c>
      <c r="AS20" s="17" t="str">
        <f t="shared" si="56"/>
        <v>OK</v>
      </c>
      <c r="AT20" s="17" t="str">
        <f t="shared" si="56"/>
        <v>Not OK</v>
      </c>
      <c r="AU20" s="17" t="str">
        <f t="shared" si="56"/>
        <v>OK</v>
      </c>
      <c r="AV20" s="17" t="str">
        <f t="shared" si="56"/>
        <v>OK</v>
      </c>
      <c r="AW20" s="17" t="str">
        <f t="shared" si="56"/>
        <v>Not OK</v>
      </c>
    </row>
    <row r="21" spans="1:50" ht="13.5" customHeight="1">
      <c r="A21" s="253" t="str">
        <f>+'8.คำนวณ'!E15</f>
        <v>หนองคาย</v>
      </c>
      <c r="B21" s="14" t="str">
        <f>+'8.คำนวณ'!G15</f>
        <v>สระใคร,รพช.</v>
      </c>
      <c r="C21" s="264">
        <f>+'8.คำนวณ'!X15</f>
        <v>10138.31350730689</v>
      </c>
      <c r="D21" s="264">
        <f>+'8.คำนวณ'!Y15</f>
        <v>55.979077646703736</v>
      </c>
      <c r="E21" s="264">
        <f>+'8.คำนวณ'!Z15</f>
        <v>1146.49806801318</v>
      </c>
      <c r="F21" s="264">
        <f>+'8.คำนวณ'!AA15</f>
        <v>511.56224488769277</v>
      </c>
      <c r="G21" s="264">
        <f>+'8.คำนวณ'!AB15</f>
        <v>654.78450914304403</v>
      </c>
      <c r="H21" s="264">
        <f>+'8.คำนวณ'!AC15</f>
        <v>505.89878587418571</v>
      </c>
      <c r="I21" s="264">
        <f>+'8.คำนวณ'!AD15</f>
        <v>310.5339376713535</v>
      </c>
      <c r="J21" s="264">
        <f>+'8.คำนวณ'!AE15</f>
        <v>165.45755464446512</v>
      </c>
      <c r="K21" s="264">
        <f>+'8.คำนวณ'!AF15</f>
        <v>188.96100057851447</v>
      </c>
      <c r="L21" s="264">
        <f>+'8.คำนวณ'!AG15</f>
        <v>8.7609427270669329</v>
      </c>
      <c r="M21" s="266">
        <f>+'8.คำนวณ'!AH15</f>
        <v>39.336242674246044</v>
      </c>
      <c r="N21" s="14" t="str">
        <f t="shared" si="35"/>
        <v>สระใคร,รพช.</v>
      </c>
      <c r="O21" s="50">
        <f>+(C21-C26)*100/C26</f>
        <v>-6.2995699270919436</v>
      </c>
      <c r="P21" s="50">
        <f t="shared" ref="P21:Y21" si="57">+(D21-D26)*100/D26</f>
        <v>-36.950490819789763</v>
      </c>
      <c r="Q21" s="50">
        <f t="shared" si="57"/>
        <v>-21.065153723098934</v>
      </c>
      <c r="R21" s="50">
        <f t="shared" si="57"/>
        <v>-17.428422155243251</v>
      </c>
      <c r="S21" s="50">
        <f t="shared" si="57"/>
        <v>-7.2805866953790161</v>
      </c>
      <c r="T21" s="50">
        <f t="shared" si="57"/>
        <v>-21.343727595622937</v>
      </c>
      <c r="U21" s="50">
        <f t="shared" si="57"/>
        <v>-43.652779029641209</v>
      </c>
      <c r="V21" s="50">
        <f t="shared" si="57"/>
        <v>-20.185847143552589</v>
      </c>
      <c r="W21" s="50">
        <f t="shared" si="57"/>
        <v>-39.870553234779116</v>
      </c>
      <c r="X21" s="50">
        <f t="shared" si="57"/>
        <v>-89.156321479513011</v>
      </c>
      <c r="Y21" s="50">
        <f t="shared" si="57"/>
        <v>-84.867352756979102</v>
      </c>
      <c r="Z21" s="14" t="str">
        <f t="shared" si="37"/>
        <v>สระใคร,รพช.</v>
      </c>
      <c r="AA21" s="15">
        <f t="shared" si="38"/>
        <v>-6.2995699270919442E-2</v>
      </c>
      <c r="AB21" s="15">
        <f t="shared" si="39"/>
        <v>-0.36950490819789761</v>
      </c>
      <c r="AC21" s="15">
        <f t="shared" si="40"/>
        <v>-0.21065153723098934</v>
      </c>
      <c r="AD21" s="15">
        <f t="shared" si="41"/>
        <v>-0.17428422155243251</v>
      </c>
      <c r="AE21" s="15">
        <f t="shared" si="42"/>
        <v>-7.2805866953790155E-2</v>
      </c>
      <c r="AF21" s="15">
        <f t="shared" si="43"/>
        <v>-0.21343727595622938</v>
      </c>
      <c r="AG21" s="15">
        <f t="shared" si="44"/>
        <v>-0.43652779029641209</v>
      </c>
      <c r="AH21" s="15">
        <f t="shared" si="45"/>
        <v>-0.2018584714355259</v>
      </c>
      <c r="AI21" s="15">
        <f t="shared" si="46"/>
        <v>-0.39870553234779116</v>
      </c>
      <c r="AJ21" s="15">
        <f t="shared" si="47"/>
        <v>-0.89156321479513012</v>
      </c>
      <c r="AK21" s="15">
        <f t="shared" si="48"/>
        <v>-0.84867352756979098</v>
      </c>
      <c r="AL21" s="14" t="str">
        <f t="shared" si="49"/>
        <v>สระใคร,รพช.</v>
      </c>
      <c r="AM21" s="17" t="str">
        <f>+IF(AND(C21&lt;C28),"OK","Not OK")</f>
        <v>OK</v>
      </c>
      <c r="AN21" s="17" t="str">
        <f t="shared" ref="AN21:AW21" si="58">+IF(AND(D21&lt;D28),"OK","Not OK")</f>
        <v>OK</v>
      </c>
      <c r="AO21" s="17" t="str">
        <f t="shared" si="58"/>
        <v>OK</v>
      </c>
      <c r="AP21" s="17" t="str">
        <f t="shared" si="58"/>
        <v>OK</v>
      </c>
      <c r="AQ21" s="17" t="str">
        <f t="shared" si="58"/>
        <v>OK</v>
      </c>
      <c r="AR21" s="17" t="str">
        <f t="shared" si="58"/>
        <v>OK</v>
      </c>
      <c r="AS21" s="17" t="str">
        <f t="shared" si="58"/>
        <v>OK</v>
      </c>
      <c r="AT21" s="17" t="str">
        <f t="shared" si="58"/>
        <v>OK</v>
      </c>
      <c r="AU21" s="17" t="str">
        <f t="shared" si="58"/>
        <v>OK</v>
      </c>
      <c r="AV21" s="17" t="str">
        <f t="shared" si="58"/>
        <v>OK</v>
      </c>
      <c r="AW21" s="17" t="str">
        <f t="shared" si="58"/>
        <v>OK</v>
      </c>
    </row>
    <row r="22" spans="1:50" ht="13.5" customHeight="1">
      <c r="A22" s="253" t="str">
        <f>+'8.คำนวณ'!E16</f>
        <v>อุดรธานี</v>
      </c>
      <c r="B22" s="14" t="str">
        <f>+'8.คำนวณ'!G16</f>
        <v>กู่แก้ว,รพช.</v>
      </c>
      <c r="C22" s="264">
        <f>+'8.คำนวณ'!X16</f>
        <v>9489.9332619159431</v>
      </c>
      <c r="D22" s="264">
        <f>+'8.คำนวณ'!Y16</f>
        <v>133.54583440948579</v>
      </c>
      <c r="E22" s="264">
        <f>+'8.คำนวณ'!Z16</f>
        <v>1071.9610536510918</v>
      </c>
      <c r="F22" s="264">
        <f>+'8.คำนวณ'!AA16</f>
        <v>516.64041148156844</v>
      </c>
      <c r="G22" s="264">
        <f>+'8.คำนวณ'!AB16</f>
        <v>578.41331591922983</v>
      </c>
      <c r="H22" s="264">
        <f>+'8.คำนวณ'!AC16</f>
        <v>290.08798779056116</v>
      </c>
      <c r="I22" s="264">
        <f>+'8.คำนวณ'!AD16</f>
        <v>351.333917879784</v>
      </c>
      <c r="J22" s="264">
        <f>+'8.คำนวณ'!AE16</f>
        <v>226.1548975698521</v>
      </c>
      <c r="K22" s="264">
        <f>+'8.คำนวณ'!AF16</f>
        <v>209.37313307114346</v>
      </c>
      <c r="L22" s="264">
        <f>+'8.คำนวณ'!AG16</f>
        <v>224.50393138060579</v>
      </c>
      <c r="M22" s="264">
        <f>+'8.คำนวณ'!AH16</f>
        <v>554.68871712843384</v>
      </c>
      <c r="N22" s="14" t="str">
        <f t="shared" si="35"/>
        <v>กู่แก้ว,รพช.</v>
      </c>
      <c r="O22" s="50">
        <f t="shared" ref="O22:Y22" si="59">+(C22-C26)*100/C26</f>
        <v>-12.2920368004159</v>
      </c>
      <c r="P22" s="50">
        <f t="shared" si="59"/>
        <v>50.41332702407454</v>
      </c>
      <c r="Q22" s="50">
        <f t="shared" si="59"/>
        <v>-26.196926671313761</v>
      </c>
      <c r="R22" s="50">
        <f t="shared" si="59"/>
        <v>-16.608752149480996</v>
      </c>
      <c r="S22" s="50">
        <f t="shared" si="59"/>
        <v>-18.094972390534434</v>
      </c>
      <c r="T22" s="50">
        <f t="shared" si="59"/>
        <v>-54.897618998108229</v>
      </c>
      <c r="U22" s="50">
        <f t="shared" si="59"/>
        <v>-36.249512521541355</v>
      </c>
      <c r="V22" s="50">
        <f t="shared" si="59"/>
        <v>9.0936077392233017</v>
      </c>
      <c r="W22" s="50">
        <f t="shared" si="59"/>
        <v>-33.375190539183158</v>
      </c>
      <c r="X22" s="50">
        <f t="shared" si="59"/>
        <v>177.87517100819881</v>
      </c>
      <c r="Y22" s="50">
        <f t="shared" si="59"/>
        <v>113.38867454882755</v>
      </c>
      <c r="Z22" s="14" t="str">
        <f t="shared" si="37"/>
        <v>กู่แก้ว,รพช.</v>
      </c>
      <c r="AA22" s="15">
        <f t="shared" si="38"/>
        <v>-0.12292036800415901</v>
      </c>
      <c r="AB22" s="15">
        <f t="shared" si="39"/>
        <v>0.50413327024074539</v>
      </c>
      <c r="AC22" s="15">
        <f t="shared" si="40"/>
        <v>-0.26196926671313764</v>
      </c>
      <c r="AD22" s="15">
        <f t="shared" si="41"/>
        <v>-0.16608752149480996</v>
      </c>
      <c r="AE22" s="15">
        <f t="shared" si="42"/>
        <v>-0.18094972390534433</v>
      </c>
      <c r="AF22" s="15">
        <f t="shared" si="43"/>
        <v>-0.54897618998108233</v>
      </c>
      <c r="AG22" s="15">
        <f t="shared" si="44"/>
        <v>-0.36249512521541355</v>
      </c>
      <c r="AH22" s="15">
        <f t="shared" si="45"/>
        <v>9.0936077392233014E-2</v>
      </c>
      <c r="AI22" s="15">
        <f t="shared" si="46"/>
        <v>-0.33375190539183158</v>
      </c>
      <c r="AJ22" s="15">
        <f t="shared" si="47"/>
        <v>1.7787517100819881</v>
      </c>
      <c r="AK22" s="15">
        <f t="shared" si="48"/>
        <v>1.1338867454882755</v>
      </c>
      <c r="AL22" s="14" t="str">
        <f t="shared" si="49"/>
        <v>กู่แก้ว,รพช.</v>
      </c>
      <c r="AM22" s="17" t="str">
        <f>+IF(AND(C22&lt;C28),"OK","Not OK")</f>
        <v>OK</v>
      </c>
      <c r="AN22" s="17" t="str">
        <f t="shared" ref="AN22:AW22" si="60">+IF(AND(D22&lt;D28),"OK","Not OK")</f>
        <v>Not OK</v>
      </c>
      <c r="AO22" s="17" t="str">
        <f t="shared" si="60"/>
        <v>OK</v>
      </c>
      <c r="AP22" s="17" t="str">
        <f t="shared" si="60"/>
        <v>OK</v>
      </c>
      <c r="AQ22" s="17" t="str">
        <f t="shared" si="60"/>
        <v>OK</v>
      </c>
      <c r="AR22" s="17" t="str">
        <f t="shared" si="60"/>
        <v>OK</v>
      </c>
      <c r="AS22" s="17" t="str">
        <f t="shared" si="60"/>
        <v>OK</v>
      </c>
      <c r="AT22" s="17" t="str">
        <f t="shared" si="60"/>
        <v>OK</v>
      </c>
      <c r="AU22" s="17" t="str">
        <f t="shared" si="60"/>
        <v>OK</v>
      </c>
      <c r="AV22" s="17" t="str">
        <f t="shared" si="60"/>
        <v>Not OK</v>
      </c>
      <c r="AW22" s="17" t="str">
        <f t="shared" si="60"/>
        <v>Not OK</v>
      </c>
    </row>
    <row r="23" spans="1:50" ht="13.5" customHeight="1">
      <c r="A23" s="253" t="str">
        <f>+'8.คำนวณ'!E17</f>
        <v>หนองคาย</v>
      </c>
      <c r="B23" s="14" t="str">
        <f>+'8.คำนวณ'!G17</f>
        <v>เฝ้าไร่,รพช.</v>
      </c>
      <c r="C23" s="264">
        <f>+'8.คำนวณ'!X17</f>
        <v>10548.859259530172</v>
      </c>
      <c r="D23" s="264">
        <f>+'8.คำนวณ'!Y17</f>
        <v>99.718057392038247</v>
      </c>
      <c r="E23" s="264">
        <f>+'8.คำนวณ'!Z17</f>
        <v>2529.4487553805034</v>
      </c>
      <c r="F23" s="264">
        <f>+'8.คำนวณ'!AA17</f>
        <v>861.46437698691796</v>
      </c>
      <c r="G23" s="264">
        <f>+'8.คำนวณ'!AB17</f>
        <v>739.94393585595719</v>
      </c>
      <c r="H23" s="264">
        <f>+'8.คำนวณ'!AC17</f>
        <v>738.13654944436632</v>
      </c>
      <c r="I23" s="264">
        <f>+'8.คำนวณ'!AD17</f>
        <v>679.9540914333943</v>
      </c>
      <c r="J23" s="264">
        <f>+'8.คำนวณ'!AE17</f>
        <v>294.29027992685326</v>
      </c>
      <c r="K23" s="264">
        <f>+'8.คำนวณ'!AF17</f>
        <v>368.20094134196086</v>
      </c>
      <c r="L23" s="264">
        <f>+'8.คำนวณ'!AG17</f>
        <v>22.434607117738075</v>
      </c>
      <c r="M23" s="264">
        <f>+'8.คำนวณ'!AH17</f>
        <v>316.37225798283862</v>
      </c>
      <c r="N23" s="14" t="str">
        <f t="shared" si="35"/>
        <v>เฝ้าไร่,รพช.</v>
      </c>
      <c r="O23" s="50">
        <f t="shared" ref="O23:Y23" si="61">+(C23-C26)*100/C26</f>
        <v>-2.5052195629803737</v>
      </c>
      <c r="P23" s="50">
        <f t="shared" si="61"/>
        <v>12.312936176829977</v>
      </c>
      <c r="Q23" s="50">
        <f t="shared" si="61"/>
        <v>74.149136611509292</v>
      </c>
      <c r="R23" s="50">
        <f t="shared" si="61"/>
        <v>39.049497056758824</v>
      </c>
      <c r="S23" s="50">
        <f t="shared" si="61"/>
        <v>4.7782387226398955</v>
      </c>
      <c r="T23" s="50">
        <f t="shared" si="61"/>
        <v>14.764200124334735</v>
      </c>
      <c r="U23" s="50">
        <f t="shared" si="61"/>
        <v>23.379504755596979</v>
      </c>
      <c r="V23" s="50">
        <f t="shared" si="61"/>
        <v>41.96105724347656</v>
      </c>
      <c r="W23" s="50">
        <f t="shared" si="61"/>
        <v>17.165546507182363</v>
      </c>
      <c r="X23" s="50">
        <f t="shared" si="61"/>
        <v>-72.232021724490124</v>
      </c>
      <c r="Y23" s="50">
        <f t="shared" si="61"/>
        <v>21.708364908648733</v>
      </c>
      <c r="Z23" s="14" t="str">
        <f t="shared" si="37"/>
        <v>เฝ้าไร่,รพช.</v>
      </c>
      <c r="AA23" s="15">
        <f t="shared" si="38"/>
        <v>-2.5052195629803736E-2</v>
      </c>
      <c r="AB23" s="15">
        <f t="shared" si="39"/>
        <v>0.12312936176829976</v>
      </c>
      <c r="AC23" s="15">
        <f t="shared" si="40"/>
        <v>0.74149136611509292</v>
      </c>
      <c r="AD23" s="15">
        <f t="shared" si="41"/>
        <v>0.39049497056758825</v>
      </c>
      <c r="AE23" s="15">
        <f t="shared" si="42"/>
        <v>4.7782387226398958E-2</v>
      </c>
      <c r="AF23" s="15">
        <f t="shared" si="43"/>
        <v>0.14764200124334736</v>
      </c>
      <c r="AG23" s="15">
        <f t="shared" si="44"/>
        <v>0.2337950475559698</v>
      </c>
      <c r="AH23" s="15">
        <f t="shared" si="45"/>
        <v>0.41961057243476563</v>
      </c>
      <c r="AI23" s="15">
        <f t="shared" si="46"/>
        <v>0.17165546507182364</v>
      </c>
      <c r="AJ23" s="15">
        <f t="shared" si="47"/>
        <v>-0.72232021724490125</v>
      </c>
      <c r="AK23" s="15">
        <f t="shared" si="48"/>
        <v>0.21708364908648733</v>
      </c>
      <c r="AL23" s="14" t="str">
        <f t="shared" si="49"/>
        <v>เฝ้าไร่,รพช.</v>
      </c>
      <c r="AM23" s="17" t="str">
        <f>+IF(AND(C23&lt;C28),"OK","Not OK")</f>
        <v>OK</v>
      </c>
      <c r="AN23" s="17" t="str">
        <f t="shared" ref="AN23:AW23" si="62">+IF(AND(D23&lt;D28),"OK","Not OK")</f>
        <v>OK</v>
      </c>
      <c r="AO23" s="17" t="str">
        <f t="shared" si="62"/>
        <v>Not OK</v>
      </c>
      <c r="AP23" s="17" t="str">
        <f t="shared" si="62"/>
        <v>Not OK</v>
      </c>
      <c r="AQ23" s="17" t="str">
        <f t="shared" si="62"/>
        <v>OK</v>
      </c>
      <c r="AR23" s="17" t="str">
        <f t="shared" si="62"/>
        <v>OK</v>
      </c>
      <c r="AS23" s="17" t="str">
        <f t="shared" si="62"/>
        <v>OK</v>
      </c>
      <c r="AT23" s="17" t="str">
        <f t="shared" si="62"/>
        <v>OK</v>
      </c>
      <c r="AU23" s="17" t="str">
        <f t="shared" si="62"/>
        <v>OK</v>
      </c>
      <c r="AV23" s="17" t="str">
        <f t="shared" si="62"/>
        <v>OK</v>
      </c>
      <c r="AW23" s="17" t="str">
        <f t="shared" si="62"/>
        <v>OK</v>
      </c>
    </row>
    <row r="24" spans="1:50" ht="13.5" customHeight="1">
      <c r="A24" s="253" t="str">
        <f>+'8.คำนวณ'!E18</f>
        <v>หนองคาย</v>
      </c>
      <c r="B24" s="14" t="str">
        <f>+'8.คำนวณ'!G18</f>
        <v>รัตนวาปี,รพช.</v>
      </c>
      <c r="C24" s="264">
        <f>+'8.คำนวณ'!X18</f>
        <v>9045.3355530125009</v>
      </c>
      <c r="D24" s="264">
        <f>+'8.คำนวณ'!Y18</f>
        <v>110.94808540005064</v>
      </c>
      <c r="E24" s="264">
        <f>+'8.คำนวณ'!Z18</f>
        <v>1724.3542021262656</v>
      </c>
      <c r="F24" s="264">
        <f>+'8.คำนวณ'!AA18</f>
        <v>937.47758877639262</v>
      </c>
      <c r="G24" s="264">
        <f>+'8.คำนวณ'!AB18</f>
        <v>737.30144575576765</v>
      </c>
      <c r="H24" s="264">
        <f>+'8.คำนวณ'!AC18</f>
        <v>587.38748272518399</v>
      </c>
      <c r="I24" s="264">
        <f>+'8.คำนวณ'!AD18</f>
        <v>542.61122780044195</v>
      </c>
      <c r="J24" s="264">
        <f>+'8.คำนวณ'!AE18</f>
        <v>296.30577516095497</v>
      </c>
      <c r="K24" s="264">
        <f>+'8.คำนวณ'!AF18</f>
        <v>317.18677522210476</v>
      </c>
      <c r="L24" s="264">
        <f>+'8.คำนวณ'!AG18</f>
        <v>178.04691857468575</v>
      </c>
      <c r="M24" s="264">
        <f>+'8.คำนวณ'!AH18</f>
        <v>55.764389856123273</v>
      </c>
      <c r="N24" s="14" t="str">
        <f t="shared" si="35"/>
        <v>รัตนวาปี,รพช.</v>
      </c>
      <c r="O24" s="50">
        <f t="shared" ref="O24:Y24" si="63">+(C24-C26)*100/C26</f>
        <v>-16.401102524577777</v>
      </c>
      <c r="P24" s="50">
        <f t="shared" si="63"/>
        <v>24.961371695075574</v>
      </c>
      <c r="Q24" s="50">
        <f t="shared" si="63"/>
        <v>18.719462046403066</v>
      </c>
      <c r="R24" s="50">
        <f t="shared" si="63"/>
        <v>51.31883651100749</v>
      </c>
      <c r="S24" s="50">
        <f t="shared" si="63"/>
        <v>4.4040543484959453</v>
      </c>
      <c r="T24" s="50">
        <f t="shared" si="63"/>
        <v>-8.6740052789066944</v>
      </c>
      <c r="U24" s="50">
        <f t="shared" si="63"/>
        <v>-1.54172847211579</v>
      </c>
      <c r="V24" s="50">
        <f t="shared" si="63"/>
        <v>42.933300820034304</v>
      </c>
      <c r="W24" s="50">
        <f t="shared" si="63"/>
        <v>0.93228368265854877</v>
      </c>
      <c r="X24" s="50">
        <f t="shared" si="63"/>
        <v>120.37394909823671</v>
      </c>
      <c r="Y24" s="50">
        <f t="shared" si="63"/>
        <v>-78.547446755317722</v>
      </c>
      <c r="Z24" s="14" t="str">
        <f t="shared" si="37"/>
        <v>รัตนวาปี,รพช.</v>
      </c>
      <c r="AA24" s="15">
        <f t="shared" si="38"/>
        <v>-0.16401102524577776</v>
      </c>
      <c r="AB24" s="15">
        <f t="shared" si="39"/>
        <v>0.24961371695075574</v>
      </c>
      <c r="AC24" s="15">
        <f t="shared" si="40"/>
        <v>0.18719462046403065</v>
      </c>
      <c r="AD24" s="15">
        <f t="shared" si="41"/>
        <v>0.51318836511007493</v>
      </c>
      <c r="AE24" s="15">
        <f t="shared" si="42"/>
        <v>4.4040543484959456E-2</v>
      </c>
      <c r="AF24" s="15">
        <f t="shared" si="43"/>
        <v>-8.6740052789066949E-2</v>
      </c>
      <c r="AG24" s="15">
        <f t="shared" si="44"/>
        <v>-1.5417284721157901E-2</v>
      </c>
      <c r="AH24" s="15">
        <f t="shared" si="45"/>
        <v>0.42933300820034304</v>
      </c>
      <c r="AI24" s="15">
        <f t="shared" si="46"/>
        <v>9.3228368265854886E-3</v>
      </c>
      <c r="AJ24" s="15">
        <f t="shared" si="47"/>
        <v>1.2037394909823671</v>
      </c>
      <c r="AK24" s="15">
        <f t="shared" si="48"/>
        <v>-0.78547446755317718</v>
      </c>
      <c r="AL24" s="14" t="str">
        <f t="shared" si="49"/>
        <v>รัตนวาปี,รพช.</v>
      </c>
      <c r="AM24" s="17" t="str">
        <f>+IF(AND(C24&lt;C28),"OK","Not OK")</f>
        <v>OK</v>
      </c>
      <c r="AN24" s="17" t="str">
        <f t="shared" ref="AN24:AW24" si="64">+IF(AND(D24&lt;D28),"OK","Not OK")</f>
        <v>OK</v>
      </c>
      <c r="AO24" s="17" t="str">
        <f t="shared" si="64"/>
        <v>OK</v>
      </c>
      <c r="AP24" s="17" t="str">
        <f t="shared" si="64"/>
        <v>Not OK</v>
      </c>
      <c r="AQ24" s="17" t="str">
        <f t="shared" si="64"/>
        <v>OK</v>
      </c>
      <c r="AR24" s="17" t="str">
        <f t="shared" si="64"/>
        <v>OK</v>
      </c>
      <c r="AS24" s="17" t="str">
        <f t="shared" si="64"/>
        <v>OK</v>
      </c>
      <c r="AT24" s="17" t="str">
        <f t="shared" si="64"/>
        <v>OK</v>
      </c>
      <c r="AU24" s="17" t="str">
        <f t="shared" si="64"/>
        <v>OK</v>
      </c>
      <c r="AV24" s="17" t="str">
        <f t="shared" si="64"/>
        <v>Not OK</v>
      </c>
      <c r="AW24" s="17" t="str">
        <f t="shared" si="64"/>
        <v>OK</v>
      </c>
    </row>
    <row r="25" spans="1:50" ht="13.5" customHeight="1">
      <c r="A25" s="253" t="str">
        <f>+'8.คำนวณ'!E19</f>
        <v>เลย</v>
      </c>
      <c r="B25" s="14" t="str">
        <f>+'8.คำนวณ'!G19</f>
        <v>หนองหิน,รพช.</v>
      </c>
      <c r="C25" s="264">
        <f>+'8.คำนวณ'!X19</f>
        <v>8533.164210511688</v>
      </c>
      <c r="D25" s="264">
        <f>+'8.คำนวณ'!Y19</f>
        <v>127.92015006773892</v>
      </c>
      <c r="E25" s="264">
        <f>+'8.คำนวณ'!Z19</f>
        <v>1108.8423662069683</v>
      </c>
      <c r="F25" s="264">
        <f>+'8.คำนวณ'!AA19</f>
        <v>511.60188182165564</v>
      </c>
      <c r="G25" s="264">
        <f>+'8.คำนวณ'!AB19</f>
        <v>928.78596032931534</v>
      </c>
      <c r="H25" s="264">
        <f>+'8.คำนวณ'!AC19</f>
        <v>850.00767631222425</v>
      </c>
      <c r="I25" s="264">
        <f>+'8.คำนวณ'!AD19</f>
        <v>719.32256296244827</v>
      </c>
      <c r="J25" s="264">
        <f>+'8.คำนวณ'!AE19</f>
        <v>170.67779726960086</v>
      </c>
      <c r="K25" s="264">
        <f>+'8.คำนวณ'!AF19</f>
        <v>278.21242074547541</v>
      </c>
      <c r="L25" s="264">
        <f>+'8.คำนวณ'!AG19</f>
        <v>165.24113092715461</v>
      </c>
      <c r="M25" s="264">
        <f>+'8.คำนวณ'!AH19</f>
        <v>342.8724952930142</v>
      </c>
      <c r="N25" s="14" t="str">
        <f t="shared" si="35"/>
        <v>หนองหิน,รพช.</v>
      </c>
      <c r="O25" s="50">
        <f t="shared" ref="O25:Y25" si="65">+(C25-C26)*100/C26</f>
        <v>-21.134698011515223</v>
      </c>
      <c r="P25" s="50">
        <f t="shared" si="65"/>
        <v>44.077091211321374</v>
      </c>
      <c r="Q25" s="50">
        <f t="shared" si="65"/>
        <v>-23.657698025134319</v>
      </c>
      <c r="R25" s="50">
        <f t="shared" si="65"/>
        <v>-17.422024333255898</v>
      </c>
      <c r="S25" s="50">
        <f t="shared" si="65"/>
        <v>31.518825086453162</v>
      </c>
      <c r="T25" s="50">
        <f t="shared" si="65"/>
        <v>32.157730361608742</v>
      </c>
      <c r="U25" s="50">
        <f t="shared" si="65"/>
        <v>30.52302015087907</v>
      </c>
      <c r="V25" s="50">
        <f t="shared" si="65"/>
        <v>-17.667683233022053</v>
      </c>
      <c r="W25" s="50">
        <f t="shared" si="65"/>
        <v>-11.46978005290889</v>
      </c>
      <c r="X25" s="50">
        <f t="shared" si="65"/>
        <v>104.52384611531946</v>
      </c>
      <c r="Y25" s="50">
        <f t="shared" si="65"/>
        <v>31.903002622071732</v>
      </c>
      <c r="Z25" s="14" t="str">
        <f t="shared" si="37"/>
        <v>หนองหิน,รพช.</v>
      </c>
      <c r="AA25" s="15">
        <f t="shared" si="38"/>
        <v>-0.21134698011515224</v>
      </c>
      <c r="AB25" s="15">
        <f t="shared" si="39"/>
        <v>0.44077091211321373</v>
      </c>
      <c r="AC25" s="15">
        <f t="shared" si="40"/>
        <v>-0.23657698025134319</v>
      </c>
      <c r="AD25" s="15">
        <f t="shared" si="41"/>
        <v>-0.17422024333255898</v>
      </c>
      <c r="AE25" s="15">
        <f t="shared" si="42"/>
        <v>0.31518825086453162</v>
      </c>
      <c r="AF25" s="15">
        <f t="shared" si="43"/>
        <v>0.32157730361608744</v>
      </c>
      <c r="AG25" s="15">
        <f t="shared" si="44"/>
        <v>0.30523020150879071</v>
      </c>
      <c r="AH25" s="15">
        <f t="shared" si="45"/>
        <v>-0.17667683233022052</v>
      </c>
      <c r="AI25" s="15">
        <f t="shared" si="46"/>
        <v>-0.1146978005290889</v>
      </c>
      <c r="AJ25" s="15">
        <f t="shared" si="47"/>
        <v>1.0452384611531946</v>
      </c>
      <c r="AK25" s="15">
        <f t="shared" si="48"/>
        <v>0.3190300262207173</v>
      </c>
      <c r="AL25" s="14" t="str">
        <f t="shared" si="49"/>
        <v>หนองหิน,รพช.</v>
      </c>
      <c r="AM25" s="17" t="str">
        <f>+IF(AND(C25&lt;C28),"OK","Not OK")</f>
        <v>OK</v>
      </c>
      <c r="AN25" s="17" t="str">
        <f t="shared" ref="AN25:AW25" si="66">+IF(AND(D25&lt;D28),"OK","Not OK")</f>
        <v>Not OK</v>
      </c>
      <c r="AO25" s="17" t="str">
        <f t="shared" si="66"/>
        <v>OK</v>
      </c>
      <c r="AP25" s="17" t="str">
        <f t="shared" si="66"/>
        <v>OK</v>
      </c>
      <c r="AQ25" s="17" t="str">
        <f t="shared" si="66"/>
        <v>Not OK</v>
      </c>
      <c r="AR25" s="17" t="str">
        <f t="shared" si="66"/>
        <v>OK</v>
      </c>
      <c r="AS25" s="17" t="str">
        <f t="shared" si="66"/>
        <v>OK</v>
      </c>
      <c r="AT25" s="17" t="str">
        <f t="shared" si="66"/>
        <v>OK</v>
      </c>
      <c r="AU25" s="17" t="str">
        <f t="shared" si="66"/>
        <v>OK</v>
      </c>
      <c r="AV25" s="17" t="str">
        <f t="shared" si="66"/>
        <v>Not OK</v>
      </c>
      <c r="AW25" s="17" t="str">
        <f t="shared" si="66"/>
        <v>OK</v>
      </c>
    </row>
    <row r="26" spans="1:50" ht="13.5" customHeight="1">
      <c r="B26" s="18" t="s">
        <v>144</v>
      </c>
      <c r="C26" s="19">
        <f>AVERAGE(C16:C25)</f>
        <v>10819.922063770993</v>
      </c>
      <c r="D26" s="19">
        <f t="shared" ref="D26:M26" si="67">AVERAGE(D16:D25)</f>
        <v>88.785905512289474</v>
      </c>
      <c r="E26" s="19">
        <f t="shared" si="67"/>
        <v>1452.461266588522</v>
      </c>
      <c r="F26" s="19">
        <f t="shared" si="67"/>
        <v>619.53793089612941</v>
      </c>
      <c r="G26" s="19">
        <f t="shared" si="67"/>
        <v>706.20001335837901</v>
      </c>
      <c r="H26" s="19">
        <f t="shared" si="67"/>
        <v>643.17666018207274</v>
      </c>
      <c r="I26" s="19">
        <f t="shared" si="67"/>
        <v>551.10781387907048</v>
      </c>
      <c r="J26" s="19">
        <f t="shared" si="67"/>
        <v>207.30352791196657</v>
      </c>
      <c r="K26" s="19">
        <f t="shared" si="67"/>
        <v>314.25700841107738</v>
      </c>
      <c r="L26" s="19">
        <f t="shared" si="67"/>
        <v>80.793087977616295</v>
      </c>
      <c r="M26" s="19">
        <f t="shared" si="67"/>
        <v>259.94290385899092</v>
      </c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L26" s="49"/>
      <c r="AM26" s="49"/>
      <c r="AN26" s="49"/>
      <c r="AO26" s="49"/>
      <c r="AP26" s="49"/>
      <c r="AQ26" s="49"/>
      <c r="AR26" s="49"/>
      <c r="AS26" s="49"/>
      <c r="AX26" s="49"/>
    </row>
    <row r="27" spans="1:50" ht="13.2" customHeight="1">
      <c r="B27" s="20" t="s">
        <v>268</v>
      </c>
      <c r="C27" s="21">
        <f>STDEV(C16:C25)</f>
        <v>1931.1448714090393</v>
      </c>
      <c r="D27" s="21">
        <f t="shared" ref="D27:M27" si="68">STDEV(D16:D25)</f>
        <v>36.63276336147193</v>
      </c>
      <c r="E27" s="21">
        <f t="shared" si="68"/>
        <v>460.90339191817486</v>
      </c>
      <c r="F27" s="21">
        <f t="shared" si="68"/>
        <v>164.4578818511423</v>
      </c>
      <c r="G27" s="21">
        <f t="shared" si="68"/>
        <v>136.33647456742065</v>
      </c>
      <c r="H27" s="21">
        <f t="shared" si="68"/>
        <v>227.32484367937678</v>
      </c>
      <c r="I27" s="21">
        <f t="shared" si="68"/>
        <v>244.44597835065341</v>
      </c>
      <c r="J27" s="21">
        <f t="shared" si="68"/>
        <v>144.59775300519772</v>
      </c>
      <c r="K27" s="21">
        <f t="shared" si="68"/>
        <v>71.598522765296494</v>
      </c>
      <c r="L27" s="21">
        <f t="shared" si="68"/>
        <v>80.51799924930728</v>
      </c>
      <c r="M27" s="21">
        <f t="shared" si="68"/>
        <v>201.81070694863743</v>
      </c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L27" s="49"/>
      <c r="AM27" s="49"/>
      <c r="AN27" s="49"/>
      <c r="AO27" s="49"/>
      <c r="AP27" s="49"/>
      <c r="AQ27" s="49"/>
      <c r="AR27" s="49"/>
      <c r="AS27" s="49"/>
      <c r="AX27" s="49"/>
    </row>
    <row r="28" spans="1:50" ht="13.2" customHeight="1">
      <c r="B28" s="20" t="s">
        <v>269</v>
      </c>
      <c r="C28" s="21">
        <f>+C26+C27</f>
        <v>12751.066935180032</v>
      </c>
      <c r="D28" s="21">
        <f t="shared" ref="D28:M28" si="69">+D26+D27</f>
        <v>125.4186688737614</v>
      </c>
      <c r="E28" s="21">
        <f t="shared" si="69"/>
        <v>1913.3646585066967</v>
      </c>
      <c r="F28" s="21">
        <f t="shared" si="69"/>
        <v>783.99581274727166</v>
      </c>
      <c r="G28" s="21">
        <f t="shared" si="69"/>
        <v>842.53648792579963</v>
      </c>
      <c r="H28" s="21">
        <f t="shared" si="69"/>
        <v>870.50150386144946</v>
      </c>
      <c r="I28" s="21">
        <f t="shared" si="69"/>
        <v>795.55379222972385</v>
      </c>
      <c r="J28" s="21">
        <f t="shared" si="69"/>
        <v>351.90128091716429</v>
      </c>
      <c r="K28" s="21">
        <f t="shared" si="69"/>
        <v>385.85553117637386</v>
      </c>
      <c r="L28" s="21">
        <f t="shared" si="69"/>
        <v>161.31108722692358</v>
      </c>
      <c r="M28" s="21">
        <f t="shared" si="69"/>
        <v>461.75361080762832</v>
      </c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L28" s="49"/>
      <c r="AM28" s="49"/>
      <c r="AN28" s="49"/>
      <c r="AO28" s="49"/>
      <c r="AP28" s="49"/>
      <c r="AQ28" s="49"/>
      <c r="AR28" s="49"/>
      <c r="AS28" s="49"/>
      <c r="AX28" s="49"/>
    </row>
    <row r="29" spans="1:50" ht="13.5" customHeight="1">
      <c r="B29" s="420" t="s">
        <v>147</v>
      </c>
      <c r="C29" s="429" t="s">
        <v>248</v>
      </c>
      <c r="D29" s="430"/>
      <c r="E29" s="430"/>
      <c r="F29" s="430"/>
      <c r="G29" s="430"/>
      <c r="H29" s="430"/>
      <c r="I29" s="430"/>
      <c r="J29" s="430"/>
      <c r="K29" s="430"/>
      <c r="L29" s="430"/>
      <c r="M29" s="431"/>
      <c r="N29" s="420" t="s">
        <v>147</v>
      </c>
      <c r="O29" s="429" t="s">
        <v>719</v>
      </c>
      <c r="P29" s="430"/>
      <c r="Q29" s="430"/>
      <c r="R29" s="430"/>
      <c r="S29" s="430"/>
      <c r="T29" s="430"/>
      <c r="U29" s="430"/>
      <c r="V29" s="430"/>
      <c r="W29" s="430"/>
      <c r="X29" s="430"/>
      <c r="Y29" s="431"/>
      <c r="Z29" s="420" t="s">
        <v>147</v>
      </c>
      <c r="AA29" s="429" t="s">
        <v>719</v>
      </c>
      <c r="AB29" s="430"/>
      <c r="AC29" s="430"/>
      <c r="AD29" s="430"/>
      <c r="AE29" s="430"/>
      <c r="AF29" s="430"/>
      <c r="AG29" s="430"/>
      <c r="AH29" s="430"/>
      <c r="AI29" s="430"/>
      <c r="AJ29" s="430"/>
      <c r="AK29" s="431"/>
      <c r="AL29" s="420" t="s">
        <v>147</v>
      </c>
      <c r="AM29" s="429" t="s">
        <v>720</v>
      </c>
      <c r="AN29" s="430"/>
      <c r="AO29" s="430"/>
      <c r="AP29" s="430"/>
      <c r="AQ29" s="430"/>
      <c r="AR29" s="430"/>
      <c r="AS29" s="430"/>
      <c r="AT29" s="430"/>
      <c r="AU29" s="430"/>
      <c r="AV29" s="430"/>
      <c r="AW29" s="431"/>
    </row>
    <row r="30" spans="1:50" ht="13.5" customHeight="1">
      <c r="B30" s="420"/>
      <c r="C30" s="38" t="s">
        <v>5</v>
      </c>
      <c r="D30" s="38" t="s">
        <v>8</v>
      </c>
      <c r="E30" s="38" t="s">
        <v>11</v>
      </c>
      <c r="F30" s="38" t="s">
        <v>17</v>
      </c>
      <c r="G30" s="38" t="s">
        <v>20</v>
      </c>
      <c r="H30" s="38" t="s">
        <v>23</v>
      </c>
      <c r="I30" s="38" t="s">
        <v>26</v>
      </c>
      <c r="J30" s="38" t="s">
        <v>29</v>
      </c>
      <c r="K30" s="38" t="s">
        <v>32</v>
      </c>
      <c r="L30" s="38" t="s">
        <v>35</v>
      </c>
      <c r="M30" s="38" t="s">
        <v>38</v>
      </c>
      <c r="N30" s="420"/>
      <c r="O30" s="38" t="s">
        <v>5</v>
      </c>
      <c r="P30" s="38" t="s">
        <v>8</v>
      </c>
      <c r="Q30" s="38" t="s">
        <v>11</v>
      </c>
      <c r="R30" s="38" t="s">
        <v>17</v>
      </c>
      <c r="S30" s="38" t="s">
        <v>20</v>
      </c>
      <c r="T30" s="38" t="s">
        <v>23</v>
      </c>
      <c r="U30" s="38" t="s">
        <v>26</v>
      </c>
      <c r="V30" s="38" t="s">
        <v>29</v>
      </c>
      <c r="W30" s="38" t="s">
        <v>32</v>
      </c>
      <c r="X30" s="38" t="s">
        <v>35</v>
      </c>
      <c r="Y30" s="38" t="s">
        <v>38</v>
      </c>
      <c r="Z30" s="420"/>
      <c r="AA30" s="38" t="s">
        <v>5</v>
      </c>
      <c r="AB30" s="38" t="s">
        <v>8</v>
      </c>
      <c r="AC30" s="38" t="s">
        <v>11</v>
      </c>
      <c r="AD30" s="38" t="s">
        <v>17</v>
      </c>
      <c r="AE30" s="38" t="s">
        <v>20</v>
      </c>
      <c r="AF30" s="38" t="s">
        <v>23</v>
      </c>
      <c r="AG30" s="38" t="s">
        <v>26</v>
      </c>
      <c r="AH30" s="38" t="s">
        <v>29</v>
      </c>
      <c r="AI30" s="38" t="s">
        <v>32</v>
      </c>
      <c r="AJ30" s="38" t="s">
        <v>35</v>
      </c>
      <c r="AK30" s="38" t="s">
        <v>38</v>
      </c>
      <c r="AL30" s="420"/>
      <c r="AM30" s="12" t="s">
        <v>5</v>
      </c>
      <c r="AN30" s="13" t="s">
        <v>8</v>
      </c>
      <c r="AO30" s="12" t="s">
        <v>11</v>
      </c>
      <c r="AP30" s="12" t="s">
        <v>17</v>
      </c>
      <c r="AQ30" s="12" t="s">
        <v>20</v>
      </c>
      <c r="AR30" s="12" t="s">
        <v>23</v>
      </c>
      <c r="AS30" s="12" t="s">
        <v>26</v>
      </c>
      <c r="AT30" s="38" t="s">
        <v>29</v>
      </c>
      <c r="AU30" s="38" t="s">
        <v>32</v>
      </c>
      <c r="AV30" s="38" t="s">
        <v>35</v>
      </c>
      <c r="AW30" s="38" t="s">
        <v>38</v>
      </c>
    </row>
    <row r="31" spans="1:50" ht="13.5" customHeight="1">
      <c r="A31" s="253" t="str">
        <f>+'8.คำนวณ'!E20</f>
        <v>อุดรธานี</v>
      </c>
      <c r="B31" s="14" t="str">
        <f>+'8.คำนวณ'!G20</f>
        <v>ทุ่งฝน,รพช.</v>
      </c>
      <c r="C31" s="264">
        <f>+'8.คำนวณ'!X20</f>
        <v>11129.678954545456</v>
      </c>
      <c r="D31" s="264">
        <f>+'8.คำนวณ'!Y20</f>
        <v>46.453409090909091</v>
      </c>
      <c r="E31" s="264">
        <f>+'8.คำนวณ'!Z20</f>
        <v>1634.2284962121214</v>
      </c>
      <c r="F31" s="264">
        <f>+'8.คำนวณ'!AA20</f>
        <v>529.54643750000002</v>
      </c>
      <c r="G31" s="264">
        <f>+'8.คำนวณ'!AB20</f>
        <v>554.66993371212118</v>
      </c>
      <c r="H31" s="264">
        <f>+'8.คำนวณ'!AC20</f>
        <v>747.29478977272731</v>
      </c>
      <c r="I31" s="264">
        <f>+'8.คำนวณ'!AD20</f>
        <v>391.46659090909088</v>
      </c>
      <c r="J31" s="264">
        <f>+'8.คำนวณ'!AE20</f>
        <v>202.06912878787878</v>
      </c>
      <c r="K31" s="264">
        <f>+'8.คำนวณ'!AF20</f>
        <v>431.1332537878788</v>
      </c>
      <c r="L31" s="264">
        <f>+'8.คำนวณ'!AG20</f>
        <v>131.81414772727271</v>
      </c>
      <c r="M31" s="264">
        <f>+'8.คำนวณ'!AH20</f>
        <v>157.46401515151516</v>
      </c>
      <c r="N31" s="14" t="str">
        <f>+B31</f>
        <v>ทุ่งฝน,รพช.</v>
      </c>
      <c r="O31" s="50">
        <f t="shared" ref="O31:Y31" si="70">+(C31-C44)*100/C44</f>
        <v>7.3515183608670638</v>
      </c>
      <c r="P31" s="50">
        <f t="shared" si="70"/>
        <v>-32.082464019741622</v>
      </c>
      <c r="Q31" s="50">
        <f t="shared" si="70"/>
        <v>21.135967112536655</v>
      </c>
      <c r="R31" s="50">
        <f t="shared" si="70"/>
        <v>-21.81694822420296</v>
      </c>
      <c r="S31" s="50">
        <f t="shared" si="70"/>
        <v>-15.28913003822719</v>
      </c>
      <c r="T31" s="50">
        <f t="shared" si="70"/>
        <v>5.281845019125516</v>
      </c>
      <c r="U31" s="50">
        <f t="shared" si="70"/>
        <v>-44.88013151768201</v>
      </c>
      <c r="V31" s="50">
        <f t="shared" si="70"/>
        <v>-8.6174551966881339</v>
      </c>
      <c r="W31" s="50">
        <f t="shared" si="70"/>
        <v>18.01286734849813</v>
      </c>
      <c r="X31" s="50">
        <f t="shared" si="70"/>
        <v>126.01175524011127</v>
      </c>
      <c r="Y31" s="50">
        <f t="shared" si="70"/>
        <v>-66.354128597228325</v>
      </c>
      <c r="Z31" s="14" t="str">
        <f>+N31</f>
        <v>ทุ่งฝน,รพช.</v>
      </c>
      <c r="AA31" s="15">
        <f t="shared" ref="AA31:AK31" si="71">+O31/100</f>
        <v>7.351518360867064E-2</v>
      </c>
      <c r="AB31" s="15">
        <f t="shared" si="71"/>
        <v>-0.32082464019741619</v>
      </c>
      <c r="AC31" s="15">
        <f t="shared" si="71"/>
        <v>0.21135967112536655</v>
      </c>
      <c r="AD31" s="15">
        <f t="shared" si="71"/>
        <v>-0.21816948224202959</v>
      </c>
      <c r="AE31" s="15">
        <f t="shared" si="71"/>
        <v>-0.15289130038227192</v>
      </c>
      <c r="AF31" s="15">
        <f t="shared" si="71"/>
        <v>5.281845019125516E-2</v>
      </c>
      <c r="AG31" s="15">
        <f t="shared" si="71"/>
        <v>-0.44880131517682009</v>
      </c>
      <c r="AH31" s="15">
        <f t="shared" si="71"/>
        <v>-8.6174551966881341E-2</v>
      </c>
      <c r="AI31" s="15">
        <f t="shared" si="71"/>
        <v>0.18012867348498129</v>
      </c>
      <c r="AJ31" s="15">
        <f t="shared" si="71"/>
        <v>1.2601175524011128</v>
      </c>
      <c r="AK31" s="15">
        <f t="shared" si="71"/>
        <v>-0.66354128597228323</v>
      </c>
      <c r="AL31" s="14" t="str">
        <f>+Z31</f>
        <v>ทุ่งฝน,รพช.</v>
      </c>
      <c r="AM31" s="17" t="str">
        <f>+IF(AND(C31&lt;C46),"OK","Not OK")</f>
        <v>OK</v>
      </c>
      <c r="AN31" s="17" t="str">
        <f t="shared" ref="AN31:AW31" si="72">+IF(AND(D31&lt;D46),"OK","Not OK")</f>
        <v>OK</v>
      </c>
      <c r="AO31" s="17" t="str">
        <f t="shared" si="72"/>
        <v>Not OK</v>
      </c>
      <c r="AP31" s="17" t="str">
        <f t="shared" si="72"/>
        <v>OK</v>
      </c>
      <c r="AQ31" s="17" t="str">
        <f t="shared" si="72"/>
        <v>OK</v>
      </c>
      <c r="AR31" s="17" t="str">
        <f t="shared" si="72"/>
        <v>OK</v>
      </c>
      <c r="AS31" s="17" t="str">
        <f t="shared" si="72"/>
        <v>OK</v>
      </c>
      <c r="AT31" s="17" t="str">
        <f t="shared" si="72"/>
        <v>OK</v>
      </c>
      <c r="AU31" s="17" t="str">
        <f t="shared" si="72"/>
        <v>OK</v>
      </c>
      <c r="AV31" s="17" t="str">
        <f t="shared" si="72"/>
        <v>Not OK</v>
      </c>
      <c r="AW31" s="17" t="str">
        <f t="shared" si="72"/>
        <v>OK</v>
      </c>
    </row>
    <row r="32" spans="1:50" ht="13.5" customHeight="1">
      <c r="A32" s="253" t="str">
        <f>+'8.คำนวณ'!E21</f>
        <v>อุดรธานี</v>
      </c>
      <c r="B32" s="14" t="str">
        <f>+'8.คำนวณ'!G21</f>
        <v>ไชยวาน,รพช.</v>
      </c>
      <c r="C32" s="264">
        <f>+'8.คำนวณ'!X21</f>
        <v>9925.9728589769929</v>
      </c>
      <c r="D32" s="264">
        <f>+'8.คำนวณ'!Y21</f>
        <v>51.22346086688578</v>
      </c>
      <c r="E32" s="264">
        <f>+'8.คำนวณ'!Z21</f>
        <v>964.8967959120788</v>
      </c>
      <c r="F32" s="264">
        <f>+'8.คำนวณ'!AA21</f>
        <v>536.98752824568601</v>
      </c>
      <c r="G32" s="264">
        <f>+'8.คำนวณ'!AB21</f>
        <v>789.75631676253079</v>
      </c>
      <c r="H32" s="264">
        <f>+'8.คำนวณ'!AC21</f>
        <v>482.70561883730483</v>
      </c>
      <c r="I32" s="264">
        <f>+'8.คำนวณ'!AD21</f>
        <v>632.57301150369756</v>
      </c>
      <c r="J32" s="264">
        <f>+'8.คำนวณ'!AE21</f>
        <v>100.85728225143795</v>
      </c>
      <c r="K32" s="264">
        <f>+'8.คำนวณ'!AF21</f>
        <v>299.22091516023005</v>
      </c>
      <c r="L32" s="264">
        <f>+'8.คำนวณ'!AG21</f>
        <v>151.7152382908792</v>
      </c>
      <c r="M32" s="264">
        <f>+'8.คำนวณ'!AH21</f>
        <v>794.22418755135584</v>
      </c>
      <c r="N32" s="14" t="str">
        <f t="shared" ref="N32:N43" si="73">+B32</f>
        <v>ไชยวาน,รพช.</v>
      </c>
      <c r="O32" s="50">
        <f>+(C32-C44)*100/C44</f>
        <v>-4.2588504150203139</v>
      </c>
      <c r="P32" s="50">
        <f t="shared" ref="P32:Y32" si="74">+(D32-D44)*100/D44</f>
        <v>-25.108376014949894</v>
      </c>
      <c r="Q32" s="50">
        <f t="shared" si="74"/>
        <v>-28.477745426961295</v>
      </c>
      <c r="R32" s="50">
        <f t="shared" si="74"/>
        <v>-20.718334123832637</v>
      </c>
      <c r="S32" s="50">
        <f t="shared" si="74"/>
        <v>20.613973436464669</v>
      </c>
      <c r="T32" s="50">
        <f t="shared" si="74"/>
        <v>-31.994523650103343</v>
      </c>
      <c r="U32" s="50">
        <f t="shared" si="74"/>
        <v>-10.931502178573458</v>
      </c>
      <c r="V32" s="50">
        <f t="shared" si="74"/>
        <v>-54.388900623422884</v>
      </c>
      <c r="W32" s="50">
        <f t="shared" si="74"/>
        <v>-18.095118252988659</v>
      </c>
      <c r="X32" s="50">
        <f t="shared" si="74"/>
        <v>160.13465090059353</v>
      </c>
      <c r="Y32" s="50">
        <f t="shared" si="74"/>
        <v>69.704582050768295</v>
      </c>
      <c r="Z32" s="14" t="str">
        <f t="shared" ref="Z32:Z43" si="75">+N32</f>
        <v>ไชยวาน,รพช.</v>
      </c>
      <c r="AA32" s="15">
        <f t="shared" ref="AA32:AA43" si="76">+O32/100</f>
        <v>-4.2588504150203141E-2</v>
      </c>
      <c r="AB32" s="15">
        <f t="shared" ref="AB32:AB43" si="77">+P32/100</f>
        <v>-0.25108376014949896</v>
      </c>
      <c r="AC32" s="15">
        <f t="shared" ref="AC32:AC43" si="78">+Q32/100</f>
        <v>-0.28477745426961293</v>
      </c>
      <c r="AD32" s="15">
        <f t="shared" ref="AD32:AD43" si="79">+R32/100</f>
        <v>-0.20718334123832638</v>
      </c>
      <c r="AE32" s="15">
        <f t="shared" ref="AE32:AE43" si="80">+S32/100</f>
        <v>0.20613973436464669</v>
      </c>
      <c r="AF32" s="15">
        <f t="shared" ref="AF32:AF43" si="81">+T32/100</f>
        <v>-0.3199452365010334</v>
      </c>
      <c r="AG32" s="15">
        <f t="shared" ref="AG32:AG43" si="82">+U32/100</f>
        <v>-0.10931502178573459</v>
      </c>
      <c r="AH32" s="15">
        <f t="shared" ref="AH32:AH43" si="83">+V32/100</f>
        <v>-0.54388900623422887</v>
      </c>
      <c r="AI32" s="15">
        <f t="shared" ref="AI32:AI43" si="84">+W32/100</f>
        <v>-0.1809511825298866</v>
      </c>
      <c r="AJ32" s="15">
        <f t="shared" ref="AJ32:AJ43" si="85">+X32/100</f>
        <v>1.6013465090059353</v>
      </c>
      <c r="AK32" s="15">
        <f t="shared" ref="AK32:AK43" si="86">+Y32/100</f>
        <v>0.69704582050768293</v>
      </c>
      <c r="AL32" s="14" t="str">
        <f t="shared" ref="AL32:AL43" si="87">+Z32</f>
        <v>ไชยวาน,รพช.</v>
      </c>
      <c r="AM32" s="17" t="str">
        <f>+IF(AND(C32&lt;C46),"OK","Not OK")</f>
        <v>OK</v>
      </c>
      <c r="AN32" s="17" t="str">
        <f t="shared" ref="AN32:AW32" si="88">+IF(AND(D32&lt;D46),"OK","Not OK")</f>
        <v>OK</v>
      </c>
      <c r="AO32" s="17" t="str">
        <f t="shared" si="88"/>
        <v>OK</v>
      </c>
      <c r="AP32" s="17" t="str">
        <f t="shared" si="88"/>
        <v>OK</v>
      </c>
      <c r="AQ32" s="17" t="str">
        <f t="shared" si="88"/>
        <v>OK</v>
      </c>
      <c r="AR32" s="17" t="str">
        <f t="shared" si="88"/>
        <v>OK</v>
      </c>
      <c r="AS32" s="17" t="str">
        <f t="shared" si="88"/>
        <v>OK</v>
      </c>
      <c r="AT32" s="17" t="str">
        <f t="shared" si="88"/>
        <v>OK</v>
      </c>
      <c r="AU32" s="17" t="str">
        <f t="shared" si="88"/>
        <v>OK</v>
      </c>
      <c r="AV32" s="17" t="str">
        <f t="shared" si="88"/>
        <v>Not OK</v>
      </c>
      <c r="AW32" s="17" t="str">
        <f t="shared" si="88"/>
        <v>OK</v>
      </c>
    </row>
    <row r="33" spans="1:49" ht="13.5" customHeight="1">
      <c r="A33" s="253" t="str">
        <f>+'8.คำนวณ'!E22</f>
        <v>อุดรธานี</v>
      </c>
      <c r="B33" s="14" t="str">
        <f>+'8.คำนวณ'!G22</f>
        <v>สร้างคอม,รพช.</v>
      </c>
      <c r="C33" s="264">
        <f>+'8.คำนวณ'!X22</f>
        <v>9522.3974456661308</v>
      </c>
      <c r="D33" s="264">
        <f>+'8.คำนวณ'!Y22</f>
        <v>39.189845694142917</v>
      </c>
      <c r="E33" s="264">
        <f>+'8.คำนวณ'!Z22</f>
        <v>1108.6361829726638</v>
      </c>
      <c r="F33" s="264">
        <f>+'8.คำนวณ'!AA22</f>
        <v>760.67368022970811</v>
      </c>
      <c r="G33" s="264">
        <f>+'8.คำนวณ'!AB22</f>
        <v>209.64147816140252</v>
      </c>
      <c r="H33" s="264">
        <f>+'8.คำนวณ'!AC22</f>
        <v>413.71437192146982</v>
      </c>
      <c r="I33" s="264">
        <f>+'8.คำนวณ'!AD22</f>
        <v>915.79197259378566</v>
      </c>
      <c r="J33" s="264">
        <f>+'8.คำนวณ'!AE22</f>
        <v>97.778497560520108</v>
      </c>
      <c r="K33" s="264">
        <f>+'8.คำนวณ'!AF22</f>
        <v>441.25494922613626</v>
      </c>
      <c r="L33" s="264">
        <f>+'8.คำนวณ'!AG22</f>
        <v>35.272357307934726</v>
      </c>
      <c r="M33" s="264">
        <f>+'8.คำนวณ'!AH22</f>
        <v>210.11961621962323</v>
      </c>
      <c r="N33" s="14" t="str">
        <f t="shared" si="73"/>
        <v>สร้างคอม,รพช.</v>
      </c>
      <c r="O33" s="50">
        <f>+(C33-C44)*100/C44</f>
        <v>-8.1515443165224291</v>
      </c>
      <c r="P33" s="50">
        <f t="shared" ref="P33:Y33" si="89">+(D33-D44)*100/D44</f>
        <v>-42.702208361417888</v>
      </c>
      <c r="Q33" s="50">
        <f t="shared" si="89"/>
        <v>-17.823170681688254</v>
      </c>
      <c r="R33" s="50">
        <f t="shared" si="89"/>
        <v>12.307033933894321</v>
      </c>
      <c r="S33" s="50">
        <f t="shared" si="89"/>
        <v>-67.982919362019288</v>
      </c>
      <c r="T33" s="50">
        <f t="shared" si="89"/>
        <v>-41.714283328446882</v>
      </c>
      <c r="U33" s="50">
        <f t="shared" si="89"/>
        <v>28.946720508914286</v>
      </c>
      <c r="V33" s="50">
        <f t="shared" si="89"/>
        <v>-55.781231958967425</v>
      </c>
      <c r="W33" s="50">
        <f t="shared" si="89"/>
        <v>20.78344997139336</v>
      </c>
      <c r="X33" s="50">
        <f t="shared" si="89"/>
        <v>-39.521155171317986</v>
      </c>
      <c r="Y33" s="50">
        <f t="shared" si="89"/>
        <v>-55.103027318828325</v>
      </c>
      <c r="Z33" s="14" t="str">
        <f t="shared" si="75"/>
        <v>สร้างคอม,รพช.</v>
      </c>
      <c r="AA33" s="15">
        <f t="shared" si="76"/>
        <v>-8.1515443165224286E-2</v>
      </c>
      <c r="AB33" s="15">
        <f t="shared" si="77"/>
        <v>-0.42702208361417887</v>
      </c>
      <c r="AC33" s="15">
        <f t="shared" si="78"/>
        <v>-0.17823170681688252</v>
      </c>
      <c r="AD33" s="15">
        <f t="shared" si="79"/>
        <v>0.12307033933894321</v>
      </c>
      <c r="AE33" s="15">
        <f t="shared" si="80"/>
        <v>-0.6798291936201929</v>
      </c>
      <c r="AF33" s="15">
        <f t="shared" si="81"/>
        <v>-0.41714283328446883</v>
      </c>
      <c r="AG33" s="15">
        <f t="shared" si="82"/>
        <v>0.28946720508914286</v>
      </c>
      <c r="AH33" s="15">
        <f t="shared" si="83"/>
        <v>-0.55781231958967425</v>
      </c>
      <c r="AI33" s="15">
        <f t="shared" si="84"/>
        <v>0.20783449971393358</v>
      </c>
      <c r="AJ33" s="15">
        <f t="shared" si="85"/>
        <v>-0.39521155171317984</v>
      </c>
      <c r="AK33" s="15">
        <f t="shared" si="86"/>
        <v>-0.55103027318828324</v>
      </c>
      <c r="AL33" s="14" t="str">
        <f t="shared" si="87"/>
        <v>สร้างคอม,รพช.</v>
      </c>
      <c r="AM33" s="17" t="str">
        <f>+IF(AND(C33&lt;C46),"OK","Not OK")</f>
        <v>OK</v>
      </c>
      <c r="AN33" s="17" t="str">
        <f t="shared" ref="AN33:AW33" si="90">+IF(AND(D33&lt;D46),"OK","Not OK")</f>
        <v>OK</v>
      </c>
      <c r="AO33" s="17" t="str">
        <f t="shared" si="90"/>
        <v>OK</v>
      </c>
      <c r="AP33" s="17" t="str">
        <f t="shared" si="90"/>
        <v>OK</v>
      </c>
      <c r="AQ33" s="17" t="str">
        <f t="shared" si="90"/>
        <v>OK</v>
      </c>
      <c r="AR33" s="17" t="str">
        <f t="shared" si="90"/>
        <v>OK</v>
      </c>
      <c r="AS33" s="17" t="str">
        <f t="shared" si="90"/>
        <v>Not OK</v>
      </c>
      <c r="AT33" s="17" t="str">
        <f t="shared" si="90"/>
        <v>OK</v>
      </c>
      <c r="AU33" s="17" t="str">
        <f t="shared" si="90"/>
        <v>OK</v>
      </c>
      <c r="AV33" s="17" t="str">
        <f t="shared" si="90"/>
        <v>OK</v>
      </c>
      <c r="AW33" s="17" t="str">
        <f t="shared" si="90"/>
        <v>OK</v>
      </c>
    </row>
    <row r="34" spans="1:49" ht="13.5" customHeight="1">
      <c r="A34" s="253" t="str">
        <f>+'8.คำนวณ'!E23</f>
        <v>อุดรธานี</v>
      </c>
      <c r="B34" s="14" t="str">
        <f>+'8.คำนวณ'!G23</f>
        <v>พิบูลย์รักษ์,รพช.</v>
      </c>
      <c r="C34" s="264">
        <f>+'8.คำนวณ'!X23</f>
        <v>9450.3750316913138</v>
      </c>
      <c r="D34" s="264">
        <f>+'8.คำนวณ'!Y23</f>
        <v>19.964521294340042</v>
      </c>
      <c r="E34" s="264">
        <f>+'8.คำนวณ'!Z23</f>
        <v>1165.1729439564106</v>
      </c>
      <c r="F34" s="264">
        <f>+'8.คำนวณ'!AA23</f>
        <v>602.54109807628151</v>
      </c>
      <c r="G34" s="264">
        <f>+'8.คำนวณ'!AB23</f>
        <v>530.3530968531079</v>
      </c>
      <c r="H34" s="264">
        <f>+'8.คำนวณ'!AC23</f>
        <v>652.79153007895013</v>
      </c>
      <c r="I34" s="264">
        <f>+'8.คำนวณ'!AD23</f>
        <v>452.79342433003438</v>
      </c>
      <c r="J34" s="264">
        <f>+'8.คำนวณ'!AE23</f>
        <v>91.012003780718331</v>
      </c>
      <c r="K34" s="264">
        <f>+'8.คำนวณ'!AF23</f>
        <v>325.54051984877123</v>
      </c>
      <c r="L34" s="264">
        <f>+'8.คำนวณ'!AG23</f>
        <v>16.812294562437451</v>
      </c>
      <c r="M34" s="264">
        <f>+'8.คำนวณ'!AH23</f>
        <v>401.00210052262861</v>
      </c>
      <c r="N34" s="14" t="str">
        <f t="shared" si="73"/>
        <v>พิบูลย์รักษ์,รพช.</v>
      </c>
      <c r="O34" s="50">
        <f>+(C34-C44)*100/C44</f>
        <v>-8.8462378047882186</v>
      </c>
      <c r="P34" s="50">
        <f t="shared" ref="P34:Y34" si="91">+(D34-D44)*100/D44</f>
        <v>-70.810730151507187</v>
      </c>
      <c r="Q34" s="50">
        <f t="shared" si="91"/>
        <v>-13.632425485988556</v>
      </c>
      <c r="R34" s="50">
        <f t="shared" si="91"/>
        <v>-11.03990409161516</v>
      </c>
      <c r="S34" s="50">
        <f t="shared" si="91"/>
        <v>-19.002870913380928</v>
      </c>
      <c r="T34" s="50">
        <f t="shared" si="91"/>
        <v>-8.0321479018050947</v>
      </c>
      <c r="U34" s="50">
        <f t="shared" si="91"/>
        <v>-36.245098360064645</v>
      </c>
      <c r="V34" s="50">
        <f t="shared" si="91"/>
        <v>-58.84127098968532</v>
      </c>
      <c r="W34" s="50">
        <f t="shared" si="91"/>
        <v>-10.890728451264103</v>
      </c>
      <c r="X34" s="50">
        <f t="shared" si="91"/>
        <v>-71.173229359779228</v>
      </c>
      <c r="Y34" s="50">
        <f t="shared" si="91"/>
        <v>-14.316518009252247</v>
      </c>
      <c r="Z34" s="14" t="str">
        <f t="shared" si="75"/>
        <v>พิบูลย์รักษ์,รพช.</v>
      </c>
      <c r="AA34" s="15">
        <f t="shared" si="76"/>
        <v>-8.8462378047882192E-2</v>
      </c>
      <c r="AB34" s="15">
        <f t="shared" si="77"/>
        <v>-0.70810730151507184</v>
      </c>
      <c r="AC34" s="15">
        <f t="shared" si="78"/>
        <v>-0.13632425485988556</v>
      </c>
      <c r="AD34" s="15">
        <f t="shared" si="79"/>
        <v>-0.1103990409161516</v>
      </c>
      <c r="AE34" s="15">
        <f t="shared" si="80"/>
        <v>-0.19002870913380929</v>
      </c>
      <c r="AF34" s="15">
        <f t="shared" si="81"/>
        <v>-8.0321479018050951E-2</v>
      </c>
      <c r="AG34" s="15">
        <f t="shared" si="82"/>
        <v>-0.36245098360064643</v>
      </c>
      <c r="AH34" s="15">
        <f t="shared" si="83"/>
        <v>-0.58841270989685324</v>
      </c>
      <c r="AI34" s="15">
        <f t="shared" si="84"/>
        <v>-0.10890728451264103</v>
      </c>
      <c r="AJ34" s="15">
        <f t="shared" si="85"/>
        <v>-0.71173229359779233</v>
      </c>
      <c r="AK34" s="15">
        <f t="shared" si="86"/>
        <v>-0.14316518009252246</v>
      </c>
      <c r="AL34" s="14" t="str">
        <f t="shared" si="87"/>
        <v>พิบูลย์รักษ์,รพช.</v>
      </c>
      <c r="AM34" s="17" t="str">
        <f>+IF(AND(C34&lt;C46),"OK","Not OK")</f>
        <v>OK</v>
      </c>
      <c r="AN34" s="17" t="str">
        <f t="shared" ref="AN34:AW34" si="92">+IF(AND(D34&lt;D46),"OK","Not OK")</f>
        <v>OK</v>
      </c>
      <c r="AO34" s="17" t="str">
        <f t="shared" si="92"/>
        <v>OK</v>
      </c>
      <c r="AP34" s="17" t="str">
        <f t="shared" si="92"/>
        <v>OK</v>
      </c>
      <c r="AQ34" s="17" t="str">
        <f t="shared" si="92"/>
        <v>OK</v>
      </c>
      <c r="AR34" s="17" t="str">
        <f t="shared" si="92"/>
        <v>OK</v>
      </c>
      <c r="AS34" s="17" t="str">
        <f t="shared" si="92"/>
        <v>OK</v>
      </c>
      <c r="AT34" s="17" t="str">
        <f t="shared" si="92"/>
        <v>OK</v>
      </c>
      <c r="AU34" s="17" t="str">
        <f t="shared" si="92"/>
        <v>OK</v>
      </c>
      <c r="AV34" s="17" t="str">
        <f t="shared" si="92"/>
        <v>OK</v>
      </c>
      <c r="AW34" s="17" t="str">
        <f t="shared" si="92"/>
        <v>OK</v>
      </c>
    </row>
    <row r="35" spans="1:49" ht="13.5" customHeight="1">
      <c r="A35" s="253" t="str">
        <f>+'8.คำนวณ'!E24</f>
        <v>เลย</v>
      </c>
      <c r="B35" s="14" t="str">
        <f>+'8.คำนวณ'!G24</f>
        <v>นาด้วง,รพช.</v>
      </c>
      <c r="C35" s="264">
        <f>+'8.คำนวณ'!X24</f>
        <v>8082.0530689411808</v>
      </c>
      <c r="D35" s="264">
        <f>+'8.คำนวณ'!Y24</f>
        <v>78.724478856045621</v>
      </c>
      <c r="E35" s="264">
        <f>+'8.คำนวณ'!Z24</f>
        <v>1076.7457182459195</v>
      </c>
      <c r="F35" s="264">
        <f>+'8.คำนวณ'!AA24</f>
        <v>480.36673440192271</v>
      </c>
      <c r="G35" s="264">
        <f>+'8.คำนวณ'!AB24</f>
        <v>548.80135746030942</v>
      </c>
      <c r="H35" s="264">
        <f>+'8.คำนวณ'!AC24</f>
        <v>503.42236280749489</v>
      </c>
      <c r="I35" s="264">
        <f>+'8.คำนวณ'!AD24</f>
        <v>618.17120079603762</v>
      </c>
      <c r="J35" s="264">
        <f>+'8.คำนวณ'!AE24</f>
        <v>159.02186878095614</v>
      </c>
      <c r="K35" s="264">
        <f>+'8.คำนวณ'!AF24</f>
        <v>275.49829621246317</v>
      </c>
      <c r="L35" s="264">
        <f>+'8.คำนวณ'!AG24</f>
        <v>126.7707481609115</v>
      </c>
      <c r="M35" s="264">
        <f>+'8.คำนวณ'!AH24</f>
        <v>667.74569580172817</v>
      </c>
      <c r="N35" s="14" t="str">
        <f t="shared" si="73"/>
        <v>นาด้วง,รพช.</v>
      </c>
      <c r="O35" s="50">
        <f>+(C35-C44)*100/C44</f>
        <v>-22.044411885789618</v>
      </c>
      <c r="P35" s="50">
        <f t="shared" ref="P35:Y35" si="93">+(D35-D44)*100/D44</f>
        <v>15.09968223793782</v>
      </c>
      <c r="Q35" s="50">
        <f t="shared" si="93"/>
        <v>-20.187027569079714</v>
      </c>
      <c r="R35" s="50">
        <f t="shared" si="93"/>
        <v>-29.077915348800609</v>
      </c>
      <c r="S35" s="50">
        <f t="shared" si="93"/>
        <v>-16.18539675382312</v>
      </c>
      <c r="T35" s="50">
        <f t="shared" si="93"/>
        <v>-29.075866839136172</v>
      </c>
      <c r="U35" s="50">
        <f t="shared" si="93"/>
        <v>-12.959327618976884</v>
      </c>
      <c r="V35" s="50">
        <f t="shared" si="93"/>
        <v>-28.084892849531585</v>
      </c>
      <c r="W35" s="50">
        <f t="shared" si="93"/>
        <v>-24.588642606410943</v>
      </c>
      <c r="X35" s="50">
        <f t="shared" si="93"/>
        <v>117.36421923563827</v>
      </c>
      <c r="Y35" s="50">
        <f t="shared" si="93"/>
        <v>42.67949276589404</v>
      </c>
      <c r="Z35" s="14" t="str">
        <f t="shared" si="75"/>
        <v>นาด้วง,รพช.</v>
      </c>
      <c r="AA35" s="15">
        <f t="shared" si="76"/>
        <v>-0.22044411885789617</v>
      </c>
      <c r="AB35" s="15">
        <f t="shared" si="77"/>
        <v>0.1509968223793782</v>
      </c>
      <c r="AC35" s="15">
        <f t="shared" si="78"/>
        <v>-0.20187027569079713</v>
      </c>
      <c r="AD35" s="15">
        <f t="shared" si="79"/>
        <v>-0.29077915348800609</v>
      </c>
      <c r="AE35" s="15">
        <f t="shared" si="80"/>
        <v>-0.1618539675382312</v>
      </c>
      <c r="AF35" s="15">
        <f t="shared" si="81"/>
        <v>-0.29075866839136172</v>
      </c>
      <c r="AG35" s="15">
        <f t="shared" si="82"/>
        <v>-0.12959327618976885</v>
      </c>
      <c r="AH35" s="15">
        <f t="shared" si="83"/>
        <v>-0.28084892849531584</v>
      </c>
      <c r="AI35" s="15">
        <f t="shared" si="84"/>
        <v>-0.24588642606410943</v>
      </c>
      <c r="AJ35" s="15">
        <f t="shared" si="85"/>
        <v>1.1736421923563827</v>
      </c>
      <c r="AK35" s="15">
        <f t="shared" si="86"/>
        <v>0.42679492765894039</v>
      </c>
      <c r="AL35" s="14" t="str">
        <f t="shared" si="87"/>
        <v>นาด้วง,รพช.</v>
      </c>
      <c r="AM35" s="17" t="str">
        <f>+IF(AND(C35&lt;C46),"OK","Not OK")</f>
        <v>OK</v>
      </c>
      <c r="AN35" s="17" t="str">
        <f t="shared" ref="AN35:AW35" si="94">+IF(AND(D35&lt;D46),"OK","Not OK")</f>
        <v>OK</v>
      </c>
      <c r="AO35" s="17" t="str">
        <f t="shared" si="94"/>
        <v>OK</v>
      </c>
      <c r="AP35" s="17" t="str">
        <f t="shared" si="94"/>
        <v>OK</v>
      </c>
      <c r="AQ35" s="17" t="str">
        <f t="shared" si="94"/>
        <v>OK</v>
      </c>
      <c r="AR35" s="17" t="str">
        <f t="shared" si="94"/>
        <v>OK</v>
      </c>
      <c r="AS35" s="17" t="str">
        <f t="shared" si="94"/>
        <v>OK</v>
      </c>
      <c r="AT35" s="17" t="str">
        <f t="shared" si="94"/>
        <v>OK</v>
      </c>
      <c r="AU35" s="17" t="str">
        <f t="shared" si="94"/>
        <v>OK</v>
      </c>
      <c r="AV35" s="17" t="str">
        <f t="shared" si="94"/>
        <v>Not OK</v>
      </c>
      <c r="AW35" s="17" t="str">
        <f t="shared" si="94"/>
        <v>OK</v>
      </c>
    </row>
    <row r="36" spans="1:49" ht="13.5" customHeight="1">
      <c r="A36" s="253" t="str">
        <f>+'8.คำนวณ'!E25</f>
        <v>เลย</v>
      </c>
      <c r="B36" s="14" t="str">
        <f>+'8.คำนวณ'!G25</f>
        <v>ภูเรือ,รพช.</v>
      </c>
      <c r="C36" s="264">
        <f>+'8.คำนวณ'!X25</f>
        <v>9236.9345954908695</v>
      </c>
      <c r="D36" s="264">
        <f>+'8.คำนวณ'!Y25</f>
        <v>69.569582939916643</v>
      </c>
      <c r="E36" s="264">
        <f>+'8.คำนวณ'!Z25</f>
        <v>1179.0001955185041</v>
      </c>
      <c r="F36" s="264">
        <f>+'8.คำนวณ'!AA25</f>
        <v>431.84160514013314</v>
      </c>
      <c r="G36" s="264">
        <f>+'8.คำนวณ'!AB25</f>
        <v>455.39893858093643</v>
      </c>
      <c r="H36" s="264">
        <f>+'8.คำนวณ'!AC25</f>
        <v>595.8278612716764</v>
      </c>
      <c r="I36" s="264">
        <f>+'8.คำนวณ'!AD25</f>
        <v>663.7852389286785</v>
      </c>
      <c r="J36" s="264">
        <f>+'8.คำนวณ'!AE25</f>
        <v>145.28416737673584</v>
      </c>
      <c r="K36" s="264">
        <f>+'8.คำนวณ'!AF25</f>
        <v>270.1851901066255</v>
      </c>
      <c r="L36" s="264">
        <f>+'8.คำนวณ'!AG25</f>
        <v>21.341438408216842</v>
      </c>
      <c r="M36" s="264">
        <f>+'8.คำนวณ'!AH25</f>
        <v>631.30355111346523</v>
      </c>
      <c r="N36" s="14" t="str">
        <f t="shared" si="73"/>
        <v>ภูเรือ,รพช.</v>
      </c>
      <c r="O36" s="50">
        <f>+(C36-C44)*100/C44</f>
        <v>-10.904981367769929</v>
      </c>
      <c r="P36" s="50">
        <f t="shared" ref="P36:Y36" si="95">+(D36-D44)*100/D44</f>
        <v>1.7147017823076638</v>
      </c>
      <c r="Q36" s="50">
        <f t="shared" si="95"/>
        <v>-12.607490787832901</v>
      </c>
      <c r="R36" s="50">
        <f t="shared" si="95"/>
        <v>-36.242240183866166</v>
      </c>
      <c r="S36" s="50">
        <f t="shared" si="95"/>
        <v>-30.450096675185907</v>
      </c>
      <c r="T36" s="50">
        <f t="shared" si="95"/>
        <v>-16.057414815431123</v>
      </c>
      <c r="U36" s="50">
        <f t="shared" si="95"/>
        <v>-6.5367111270308902</v>
      </c>
      <c r="V36" s="50">
        <f t="shared" si="95"/>
        <v>-34.29754948637747</v>
      </c>
      <c r="W36" s="50">
        <f t="shared" si="95"/>
        <v>-26.04298388156856</v>
      </c>
      <c r="X36" s="50">
        <f t="shared" si="95"/>
        <v>-63.407448766655904</v>
      </c>
      <c r="Y36" s="50">
        <f t="shared" si="95"/>
        <v>34.892775828423041</v>
      </c>
      <c r="Z36" s="14" t="str">
        <f t="shared" si="75"/>
        <v>ภูเรือ,รพช.</v>
      </c>
      <c r="AA36" s="15">
        <f t="shared" si="76"/>
        <v>-0.10904981367769929</v>
      </c>
      <c r="AB36" s="15">
        <f t="shared" si="77"/>
        <v>1.7147017823076639E-2</v>
      </c>
      <c r="AC36" s="15">
        <f t="shared" si="78"/>
        <v>-0.12607490787832901</v>
      </c>
      <c r="AD36" s="15">
        <f t="shared" si="79"/>
        <v>-0.36242240183866165</v>
      </c>
      <c r="AE36" s="15">
        <f t="shared" si="80"/>
        <v>-0.30450096675185906</v>
      </c>
      <c r="AF36" s="15">
        <f t="shared" si="81"/>
        <v>-0.16057414815431123</v>
      </c>
      <c r="AG36" s="15">
        <f t="shared" si="82"/>
        <v>-6.5367111270308906E-2</v>
      </c>
      <c r="AH36" s="15">
        <f t="shared" si="83"/>
        <v>-0.34297549486377471</v>
      </c>
      <c r="AI36" s="15">
        <f t="shared" si="84"/>
        <v>-0.2604298388156856</v>
      </c>
      <c r="AJ36" s="15">
        <f t="shared" si="85"/>
        <v>-0.63407448766655905</v>
      </c>
      <c r="AK36" s="15">
        <f t="shared" si="86"/>
        <v>0.34892775828423039</v>
      </c>
      <c r="AL36" s="14" t="str">
        <f t="shared" si="87"/>
        <v>ภูเรือ,รพช.</v>
      </c>
      <c r="AM36" s="17" t="str">
        <f>+IF(AND(C36&lt;C46),"OK","Not OK")</f>
        <v>OK</v>
      </c>
      <c r="AN36" s="17" t="str">
        <f t="shared" ref="AN36:AW36" si="96">+IF(AND(D36&lt;D46),"OK","Not OK")</f>
        <v>OK</v>
      </c>
      <c r="AO36" s="17" t="str">
        <f t="shared" si="96"/>
        <v>OK</v>
      </c>
      <c r="AP36" s="17" t="str">
        <f t="shared" si="96"/>
        <v>OK</v>
      </c>
      <c r="AQ36" s="17" t="str">
        <f t="shared" si="96"/>
        <v>OK</v>
      </c>
      <c r="AR36" s="17" t="str">
        <f t="shared" si="96"/>
        <v>OK</v>
      </c>
      <c r="AS36" s="17" t="str">
        <f t="shared" si="96"/>
        <v>OK</v>
      </c>
      <c r="AT36" s="17" t="str">
        <f t="shared" si="96"/>
        <v>OK</v>
      </c>
      <c r="AU36" s="17" t="str">
        <f t="shared" si="96"/>
        <v>OK</v>
      </c>
      <c r="AV36" s="17" t="str">
        <f t="shared" si="96"/>
        <v>OK</v>
      </c>
      <c r="AW36" s="17" t="str">
        <f t="shared" si="96"/>
        <v>OK</v>
      </c>
    </row>
    <row r="37" spans="1:49" ht="13.5" customHeight="1">
      <c r="A37" s="253" t="str">
        <f>+'8.คำนวณ'!E26</f>
        <v>สกลนคร</v>
      </c>
      <c r="B37" s="14" t="str">
        <f>+'8.คำนวณ'!G26</f>
        <v>กุดบาก,รพช.</v>
      </c>
      <c r="C37" s="264">
        <f>+'8.คำนวณ'!X26</f>
        <v>10782.506074770825</v>
      </c>
      <c r="D37" s="264">
        <f>+'8.คำนวณ'!Y26</f>
        <v>75.380876843363893</v>
      </c>
      <c r="E37" s="264">
        <f>+'8.คำนวณ'!Z26</f>
        <v>1137.2451118373854</v>
      </c>
      <c r="F37" s="264">
        <f>+'8.คำนวณ'!AA26</f>
        <v>791.01850019928247</v>
      </c>
      <c r="G37" s="264">
        <f>+'8.คำนวณ'!AB26</f>
        <v>676.29983579115185</v>
      </c>
      <c r="H37" s="264">
        <f>+'8.คำนวณ'!AC26</f>
        <v>772.71867835791159</v>
      </c>
      <c r="I37" s="264">
        <f>+'8.คำนวณ'!AD26</f>
        <v>871.67872682343557</v>
      </c>
      <c r="J37" s="264">
        <f>+'8.คำนวณ'!AE26</f>
        <v>165.82893981666001</v>
      </c>
      <c r="K37" s="264">
        <f>+'8.คำนวณ'!AF26</f>
        <v>356.98678899960146</v>
      </c>
      <c r="L37" s="264">
        <f>+'8.คำนวณ'!AG26</f>
        <v>18.682108888003189</v>
      </c>
      <c r="M37" s="264">
        <f>+'8.คำนวณ'!AH26</f>
        <v>149.08844958150658</v>
      </c>
      <c r="N37" s="14" t="str">
        <f t="shared" si="73"/>
        <v>กุดบาก,รพช.</v>
      </c>
      <c r="O37" s="50">
        <f>+(C37-C44)*100/C44</f>
        <v>4.0028561101648386</v>
      </c>
      <c r="P37" s="50">
        <f t="shared" ref="P37:Y37" si="97">+(D37-D44)*100/D44</f>
        <v>10.21114521893103</v>
      </c>
      <c r="Q37" s="50">
        <f t="shared" si="97"/>
        <v>-15.702555189965741</v>
      </c>
      <c r="R37" s="50">
        <f t="shared" si="97"/>
        <v>16.78718989908004</v>
      </c>
      <c r="S37" s="50">
        <f t="shared" si="97"/>
        <v>3.2865564957890454</v>
      </c>
      <c r="T37" s="50">
        <f t="shared" si="97"/>
        <v>8.8636629769664026</v>
      </c>
      <c r="U37" s="50">
        <f t="shared" si="97"/>
        <v>22.735420843358586</v>
      </c>
      <c r="V37" s="50">
        <f t="shared" si="97"/>
        <v>-25.006503401173408</v>
      </c>
      <c r="W37" s="50">
        <f t="shared" si="97"/>
        <v>-2.283031510011754</v>
      </c>
      <c r="X37" s="50">
        <f t="shared" si="97"/>
        <v>-67.967200075513105</v>
      </c>
      <c r="Y37" s="50">
        <f t="shared" si="97"/>
        <v>-68.143764164585306</v>
      </c>
      <c r="Z37" s="14" t="str">
        <f t="shared" si="75"/>
        <v>กุดบาก,รพช.</v>
      </c>
      <c r="AA37" s="15">
        <f t="shared" si="76"/>
        <v>4.0028561101648388E-2</v>
      </c>
      <c r="AB37" s="15">
        <f t="shared" si="77"/>
        <v>0.10211145218931029</v>
      </c>
      <c r="AC37" s="15">
        <f t="shared" si="78"/>
        <v>-0.15702555189965742</v>
      </c>
      <c r="AD37" s="15">
        <f t="shared" si="79"/>
        <v>0.16787189899080041</v>
      </c>
      <c r="AE37" s="15">
        <f t="shared" si="80"/>
        <v>3.2865564957890454E-2</v>
      </c>
      <c r="AF37" s="15">
        <f t="shared" si="81"/>
        <v>8.8636629769664022E-2</v>
      </c>
      <c r="AG37" s="15">
        <f t="shared" si="82"/>
        <v>0.22735420843358586</v>
      </c>
      <c r="AH37" s="15">
        <f t="shared" si="83"/>
        <v>-0.25006503401173408</v>
      </c>
      <c r="AI37" s="15">
        <f t="shared" si="84"/>
        <v>-2.283031510011754E-2</v>
      </c>
      <c r="AJ37" s="15">
        <f t="shared" si="85"/>
        <v>-0.67967200075513101</v>
      </c>
      <c r="AK37" s="15">
        <f t="shared" si="86"/>
        <v>-0.68143764164585308</v>
      </c>
      <c r="AL37" s="14" t="str">
        <f t="shared" si="87"/>
        <v>กุดบาก,รพช.</v>
      </c>
      <c r="AM37" s="17" t="str">
        <f>+IF(AND(C37&lt;C46),"OK","Not OK")</f>
        <v>OK</v>
      </c>
      <c r="AN37" s="17" t="str">
        <f t="shared" ref="AN37:AW37" si="98">+IF(AND(D37&lt;D46),"OK","Not OK")</f>
        <v>OK</v>
      </c>
      <c r="AO37" s="17" t="str">
        <f t="shared" si="98"/>
        <v>OK</v>
      </c>
      <c r="AP37" s="17" t="str">
        <f t="shared" si="98"/>
        <v>OK</v>
      </c>
      <c r="AQ37" s="17" t="str">
        <f t="shared" si="98"/>
        <v>OK</v>
      </c>
      <c r="AR37" s="17" t="str">
        <f t="shared" si="98"/>
        <v>OK</v>
      </c>
      <c r="AS37" s="17" t="str">
        <f t="shared" si="98"/>
        <v>OK</v>
      </c>
      <c r="AT37" s="17" t="str">
        <f t="shared" si="98"/>
        <v>OK</v>
      </c>
      <c r="AU37" s="17" t="str">
        <f t="shared" si="98"/>
        <v>OK</v>
      </c>
      <c r="AV37" s="17" t="str">
        <f t="shared" si="98"/>
        <v>OK</v>
      </c>
      <c r="AW37" s="17" t="str">
        <f t="shared" si="98"/>
        <v>OK</v>
      </c>
    </row>
    <row r="38" spans="1:49" ht="13.5" customHeight="1">
      <c r="A38" s="253" t="str">
        <f>+'8.คำนวณ'!E27</f>
        <v>สกลนคร</v>
      </c>
      <c r="B38" s="14" t="str">
        <f>+'8.คำนวณ'!G27</f>
        <v>ส่องดาว,รพช.</v>
      </c>
      <c r="C38" s="264">
        <f>+'8.คำนวณ'!X27</f>
        <v>10381.005325819269</v>
      </c>
      <c r="D38" s="264">
        <f>+'8.คำนวณ'!Y27</f>
        <v>47.327780311420938</v>
      </c>
      <c r="E38" s="264">
        <f>+'8.คำนวณ'!Z27</f>
        <v>1126.495725454427</v>
      </c>
      <c r="F38" s="264">
        <f>+'8.คำนวณ'!AA27</f>
        <v>617.08743944230889</v>
      </c>
      <c r="G38" s="264">
        <f>+'8.คำนวณ'!AB27</f>
        <v>650.74210046257087</v>
      </c>
      <c r="H38" s="264">
        <f>+'8.คำนวณ'!AC27</f>
        <v>718.37876610854119</v>
      </c>
      <c r="I38" s="264">
        <f>+'8.คำนวณ'!AD27</f>
        <v>615.74305909179748</v>
      </c>
      <c r="J38" s="264">
        <f>+'8.คำนวณ'!AE27</f>
        <v>161.71945533911003</v>
      </c>
      <c r="K38" s="264">
        <f>+'8.คำนวณ'!AF27</f>
        <v>300.79798690468436</v>
      </c>
      <c r="L38" s="264">
        <f>+'8.คำนวณ'!AG27</f>
        <v>101.40014522118705</v>
      </c>
      <c r="M38" s="264">
        <f>+'8.คำนวณ'!AH27</f>
        <v>115.46347403739658</v>
      </c>
      <c r="N38" s="14" t="str">
        <f t="shared" si="73"/>
        <v>ส่องดาว,รพช.</v>
      </c>
      <c r="O38" s="50">
        <f>+(C38-C44)*100/C44</f>
        <v>0.13017342102296614</v>
      </c>
      <c r="P38" s="50">
        <f t="shared" ref="P38:Y38" si="99">+(D38-D44)*100/D44</f>
        <v>-30.804083380055964</v>
      </c>
      <c r="Q38" s="50">
        <f t="shared" si="99"/>
        <v>-16.499345429754207</v>
      </c>
      <c r="R38" s="50">
        <f t="shared" si="99"/>
        <v>-8.8922598443275245</v>
      </c>
      <c r="S38" s="50">
        <f t="shared" si="99"/>
        <v>-0.6166981469269851</v>
      </c>
      <c r="T38" s="50">
        <f t="shared" si="99"/>
        <v>1.2080412623669892</v>
      </c>
      <c r="U38" s="50">
        <f t="shared" si="99"/>
        <v>-13.301218484001504</v>
      </c>
      <c r="V38" s="50">
        <f t="shared" si="99"/>
        <v>-26.864952297553035</v>
      </c>
      <c r="W38" s="50">
        <f t="shared" si="99"/>
        <v>-17.663430933715158</v>
      </c>
      <c r="X38" s="50">
        <f t="shared" si="99"/>
        <v>73.863164145778171</v>
      </c>
      <c r="Y38" s="50">
        <f t="shared" si="99"/>
        <v>-75.32852699430147</v>
      </c>
      <c r="Z38" s="14" t="str">
        <f t="shared" si="75"/>
        <v>ส่องดาว,รพช.</v>
      </c>
      <c r="AA38" s="15">
        <f t="shared" si="76"/>
        <v>1.3017342102296615E-3</v>
      </c>
      <c r="AB38" s="15">
        <f t="shared" si="77"/>
        <v>-0.30804083380055963</v>
      </c>
      <c r="AC38" s="15">
        <f t="shared" si="78"/>
        <v>-0.16499345429754209</v>
      </c>
      <c r="AD38" s="15">
        <f t="shared" si="79"/>
        <v>-8.8922598443275241E-2</v>
      </c>
      <c r="AE38" s="15">
        <f t="shared" si="80"/>
        <v>-6.1669814692698506E-3</v>
      </c>
      <c r="AF38" s="15">
        <f t="shared" si="81"/>
        <v>1.2080412623669892E-2</v>
      </c>
      <c r="AG38" s="15">
        <f t="shared" si="82"/>
        <v>-0.13301218484001504</v>
      </c>
      <c r="AH38" s="15">
        <f t="shared" si="83"/>
        <v>-0.26864952297553035</v>
      </c>
      <c r="AI38" s="15">
        <f t="shared" si="84"/>
        <v>-0.17663430933715157</v>
      </c>
      <c r="AJ38" s="15">
        <f t="shared" si="85"/>
        <v>0.73863164145778171</v>
      </c>
      <c r="AK38" s="15">
        <f t="shared" si="86"/>
        <v>-0.7532852699430147</v>
      </c>
      <c r="AL38" s="14" t="str">
        <f t="shared" si="87"/>
        <v>ส่องดาว,รพช.</v>
      </c>
      <c r="AM38" s="17" t="str">
        <f>+IF(AND(C38&lt;C46),"OK","Not OK")</f>
        <v>OK</v>
      </c>
      <c r="AN38" s="17" t="str">
        <f t="shared" ref="AN38:AW38" si="100">+IF(AND(D38&lt;D46),"OK","Not OK")</f>
        <v>OK</v>
      </c>
      <c r="AO38" s="17" t="str">
        <f t="shared" si="100"/>
        <v>OK</v>
      </c>
      <c r="AP38" s="17" t="str">
        <f t="shared" si="100"/>
        <v>OK</v>
      </c>
      <c r="AQ38" s="17" t="str">
        <f t="shared" si="100"/>
        <v>OK</v>
      </c>
      <c r="AR38" s="17" t="str">
        <f t="shared" si="100"/>
        <v>OK</v>
      </c>
      <c r="AS38" s="17" t="str">
        <f t="shared" si="100"/>
        <v>OK</v>
      </c>
      <c r="AT38" s="17" t="str">
        <f t="shared" si="100"/>
        <v>OK</v>
      </c>
      <c r="AU38" s="17" t="str">
        <f t="shared" si="100"/>
        <v>OK</v>
      </c>
      <c r="AV38" s="17" t="str">
        <f t="shared" si="100"/>
        <v>OK</v>
      </c>
      <c r="AW38" s="17" t="str">
        <f t="shared" si="100"/>
        <v>OK</v>
      </c>
    </row>
    <row r="39" spans="1:49" ht="13.5" customHeight="1">
      <c r="A39" s="253" t="str">
        <f>+'8.คำนวณ'!E28</f>
        <v>สกลนคร</v>
      </c>
      <c r="B39" s="14" t="str">
        <f>+'8.คำนวณ'!G28</f>
        <v>เจริญศิลป์,รพช.</v>
      </c>
      <c r="C39" s="264">
        <f>+'8.คำนวณ'!X28</f>
        <v>10729.917657877548</v>
      </c>
      <c r="D39" s="264">
        <f>+'8.คำนวณ'!Y28</f>
        <v>109.59559324830693</v>
      </c>
      <c r="E39" s="264">
        <f>+'8.คำนวณ'!Z28</f>
        <v>1726.0571748771015</v>
      </c>
      <c r="F39" s="264">
        <f>+'8.คำนวณ'!AA28</f>
        <v>962.22125470108972</v>
      </c>
      <c r="G39" s="264">
        <f>+'8.คำนวณ'!AB28</f>
        <v>756.53263432912786</v>
      </c>
      <c r="H39" s="264">
        <f>+'8.คำนวณ'!AC28</f>
        <v>812.10678627659956</v>
      </c>
      <c r="I39" s="264">
        <f>+'8.คำนวณ'!AD28</f>
        <v>823.95530839836374</v>
      </c>
      <c r="J39" s="264">
        <f>+'8.คำนวณ'!AE28</f>
        <v>186.41263020385713</v>
      </c>
      <c r="K39" s="264">
        <f>+'8.คำนวณ'!AF28</f>
        <v>321.4911376121558</v>
      </c>
      <c r="L39" s="264">
        <f>+'8.คำนวณ'!AG28</f>
        <v>23.695255319880367</v>
      </c>
      <c r="M39" s="264">
        <f>+'8.คำนวณ'!AH28</f>
        <v>213.62376155935235</v>
      </c>
      <c r="N39" s="14" t="str">
        <f t="shared" si="73"/>
        <v>เจริญศิลป์,รพช.</v>
      </c>
      <c r="O39" s="50">
        <f t="shared" ref="O39:Y39" si="101">+(C39-C44)*100/C44</f>
        <v>3.4956135899857705</v>
      </c>
      <c r="P39" s="50">
        <f t="shared" si="101"/>
        <v>60.235013821113284</v>
      </c>
      <c r="Q39" s="50">
        <f t="shared" si="101"/>
        <v>27.942699356241747</v>
      </c>
      <c r="R39" s="50">
        <f t="shared" si="101"/>
        <v>42.063828304137509</v>
      </c>
      <c r="S39" s="50">
        <f t="shared" si="101"/>
        <v>15.539952165054029</v>
      </c>
      <c r="T39" s="50">
        <f t="shared" si="101"/>
        <v>14.412815373376217</v>
      </c>
      <c r="U39" s="50">
        <f t="shared" si="101"/>
        <v>16.015796210748583</v>
      </c>
      <c r="V39" s="50">
        <f t="shared" si="101"/>
        <v>-15.697857294226006</v>
      </c>
      <c r="W39" s="50">
        <f t="shared" si="101"/>
        <v>-11.999154221103193</v>
      </c>
      <c r="X39" s="50">
        <f t="shared" si="101"/>
        <v>-59.371536833897096</v>
      </c>
      <c r="Y39" s="50">
        <f t="shared" si="101"/>
        <v>-54.354284672048344</v>
      </c>
      <c r="Z39" s="14" t="str">
        <f t="shared" si="75"/>
        <v>เจริญศิลป์,รพช.</v>
      </c>
      <c r="AA39" s="15">
        <f t="shared" si="76"/>
        <v>3.4956135899857708E-2</v>
      </c>
      <c r="AB39" s="15">
        <f t="shared" si="77"/>
        <v>0.60235013821113281</v>
      </c>
      <c r="AC39" s="15">
        <f t="shared" si="78"/>
        <v>0.27942699356241746</v>
      </c>
      <c r="AD39" s="15">
        <f t="shared" si="79"/>
        <v>0.42063828304137507</v>
      </c>
      <c r="AE39" s="15">
        <f t="shared" si="80"/>
        <v>0.15539952165054027</v>
      </c>
      <c r="AF39" s="15">
        <f t="shared" si="81"/>
        <v>0.14412815373376217</v>
      </c>
      <c r="AG39" s="15">
        <f t="shared" si="82"/>
        <v>0.16015796210748584</v>
      </c>
      <c r="AH39" s="15">
        <f t="shared" si="83"/>
        <v>-0.15697857294226006</v>
      </c>
      <c r="AI39" s="15">
        <f t="shared" si="84"/>
        <v>-0.11999154221103193</v>
      </c>
      <c r="AJ39" s="15">
        <f t="shared" si="85"/>
        <v>-0.59371536833897098</v>
      </c>
      <c r="AK39" s="15">
        <f t="shared" si="86"/>
        <v>-0.54354284672048347</v>
      </c>
      <c r="AL39" s="14" t="str">
        <f t="shared" si="87"/>
        <v>เจริญศิลป์,รพช.</v>
      </c>
      <c r="AM39" s="17" t="str">
        <f>+IF(AND(C39&lt;C46),"OK","Not OK")</f>
        <v>OK</v>
      </c>
      <c r="AN39" s="17" t="str">
        <f t="shared" ref="AN39:AW39" si="102">+IF(AND(D39&lt;D46),"OK","Not OK")</f>
        <v>Not OK</v>
      </c>
      <c r="AO39" s="17" t="str">
        <f t="shared" si="102"/>
        <v>Not OK</v>
      </c>
      <c r="AP39" s="17" t="str">
        <f t="shared" si="102"/>
        <v>Not OK</v>
      </c>
      <c r="AQ39" s="17" t="str">
        <f t="shared" si="102"/>
        <v>OK</v>
      </c>
      <c r="AR39" s="17" t="str">
        <f t="shared" si="102"/>
        <v>OK</v>
      </c>
      <c r="AS39" s="17" t="str">
        <f t="shared" si="102"/>
        <v>OK</v>
      </c>
      <c r="AT39" s="17" t="str">
        <f t="shared" si="102"/>
        <v>OK</v>
      </c>
      <c r="AU39" s="17" t="str">
        <f t="shared" si="102"/>
        <v>OK</v>
      </c>
      <c r="AV39" s="17" t="str">
        <f t="shared" si="102"/>
        <v>OK</v>
      </c>
      <c r="AW39" s="17" t="str">
        <f t="shared" si="102"/>
        <v>OK</v>
      </c>
    </row>
    <row r="40" spans="1:49" ht="13.5" customHeight="1">
      <c r="A40" s="253" t="str">
        <f>+'8.คำนวณ'!E29</f>
        <v>สกลนคร</v>
      </c>
      <c r="B40" s="14" t="str">
        <f>+'8.คำนวณ'!G29</f>
        <v>โพนนาแก้ว,รพช.</v>
      </c>
      <c r="C40" s="264">
        <f>+'8.คำนวณ'!X29</f>
        <v>11555.548150284301</v>
      </c>
      <c r="D40" s="264">
        <f>+'8.คำนวณ'!Y29</f>
        <v>61.72644210766758</v>
      </c>
      <c r="E40" s="264">
        <f>+'8.คำนวณ'!Z29</f>
        <v>1574.0341723431852</v>
      </c>
      <c r="F40" s="264">
        <f>+'8.คำนวณ'!AA29</f>
        <v>764.70386707564796</v>
      </c>
      <c r="G40" s="264">
        <f>+'8.คำนวณ'!AB29</f>
        <v>713.90746404418303</v>
      </c>
      <c r="H40" s="264">
        <f>+'8.คำนวณ'!AC29</f>
        <v>826.73974057969826</v>
      </c>
      <c r="I40" s="264">
        <f>+'8.คำนวณ'!AD29</f>
        <v>770.13224398560942</v>
      </c>
      <c r="J40" s="264">
        <f>+'8.คำนวณ'!AE29</f>
        <v>130.19705337695075</v>
      </c>
      <c r="K40" s="264">
        <f>+'8.คำนวณ'!AF29</f>
        <v>343.75053858265147</v>
      </c>
      <c r="L40" s="264">
        <f>+'8.คำนวณ'!AG29</f>
        <v>68.074674215416735</v>
      </c>
      <c r="M40" s="264">
        <f>+'8.คำนวณ'!AH29</f>
        <v>101.73455918943392</v>
      </c>
      <c r="N40" s="14" t="str">
        <f t="shared" si="73"/>
        <v>โพนนาแก้ว,รพช.</v>
      </c>
      <c r="O40" s="50">
        <f t="shared" ref="O40:Y40" si="103">+(C40-C44)*100/C44</f>
        <v>11.459247341406513</v>
      </c>
      <c r="P40" s="50">
        <f t="shared" si="103"/>
        <v>-9.7524178564263622</v>
      </c>
      <c r="Q40" s="50">
        <f t="shared" si="103"/>
        <v>16.674107798830025</v>
      </c>
      <c r="R40" s="50">
        <f t="shared" si="103"/>
        <v>12.90205692815675</v>
      </c>
      <c r="S40" s="50">
        <f t="shared" si="103"/>
        <v>9.0301072326974996</v>
      </c>
      <c r="T40" s="50">
        <f t="shared" si="103"/>
        <v>16.474363838847676</v>
      </c>
      <c r="U40" s="50">
        <f t="shared" si="103"/>
        <v>8.4373200377070354</v>
      </c>
      <c r="V40" s="50">
        <f t="shared" si="103"/>
        <v>-41.120456475229382</v>
      </c>
      <c r="W40" s="50">
        <f t="shared" si="103"/>
        <v>-5.9061523222503824</v>
      </c>
      <c r="X40" s="50">
        <f t="shared" si="103"/>
        <v>16.722498093744022</v>
      </c>
      <c r="Y40" s="50">
        <f t="shared" si="103"/>
        <v>-78.262030900128352</v>
      </c>
      <c r="Z40" s="14" t="str">
        <f t="shared" si="75"/>
        <v>โพนนาแก้ว,รพช.</v>
      </c>
      <c r="AA40" s="15">
        <f t="shared" si="76"/>
        <v>0.11459247341406513</v>
      </c>
      <c r="AB40" s="15">
        <f t="shared" si="77"/>
        <v>-9.7524178564263625E-2</v>
      </c>
      <c r="AC40" s="15">
        <f t="shared" si="78"/>
        <v>0.16674107798830026</v>
      </c>
      <c r="AD40" s="15">
        <f t="shared" si="79"/>
        <v>0.12902056928156749</v>
      </c>
      <c r="AE40" s="15">
        <f t="shared" si="80"/>
        <v>9.0301072326974999E-2</v>
      </c>
      <c r="AF40" s="15">
        <f t="shared" si="81"/>
        <v>0.16474363838847675</v>
      </c>
      <c r="AG40" s="15">
        <f t="shared" si="82"/>
        <v>8.4373200377070356E-2</v>
      </c>
      <c r="AH40" s="15">
        <f t="shared" si="83"/>
        <v>-0.41120456475229383</v>
      </c>
      <c r="AI40" s="15">
        <f t="shared" si="84"/>
        <v>-5.9061523222503826E-2</v>
      </c>
      <c r="AJ40" s="15">
        <f t="shared" si="85"/>
        <v>0.16722498093744023</v>
      </c>
      <c r="AK40" s="15">
        <f t="shared" si="86"/>
        <v>-0.78262030900128354</v>
      </c>
      <c r="AL40" s="14" t="str">
        <f t="shared" si="87"/>
        <v>โพนนาแก้ว,รพช.</v>
      </c>
      <c r="AM40" s="17" t="str">
        <f>+IF(AND(C40&lt;C46),"OK","Not OK")</f>
        <v>Not OK</v>
      </c>
      <c r="AN40" s="17" t="str">
        <f t="shared" ref="AN40:AW40" si="104">+IF(AND(D40&lt;D46),"OK","Not OK")</f>
        <v>OK</v>
      </c>
      <c r="AO40" s="17" t="str">
        <f t="shared" si="104"/>
        <v>OK</v>
      </c>
      <c r="AP40" s="17" t="str">
        <f t="shared" si="104"/>
        <v>OK</v>
      </c>
      <c r="AQ40" s="17" t="str">
        <f t="shared" si="104"/>
        <v>OK</v>
      </c>
      <c r="AR40" s="17" t="str">
        <f t="shared" si="104"/>
        <v>OK</v>
      </c>
      <c r="AS40" s="17" t="str">
        <f t="shared" si="104"/>
        <v>OK</v>
      </c>
      <c r="AT40" s="17" t="str">
        <f t="shared" si="104"/>
        <v>OK</v>
      </c>
      <c r="AU40" s="17" t="str">
        <f t="shared" si="104"/>
        <v>OK</v>
      </c>
      <c r="AV40" s="17" t="str">
        <f t="shared" si="104"/>
        <v>OK</v>
      </c>
      <c r="AW40" s="17" t="str">
        <f t="shared" si="104"/>
        <v>OK</v>
      </c>
    </row>
    <row r="41" spans="1:49" ht="13.5" customHeight="1">
      <c r="A41" s="253" t="str">
        <f>+'8.คำนวณ'!E30</f>
        <v>นครพนม</v>
      </c>
      <c r="B41" s="14" t="str">
        <f>+'8.คำนวณ'!G30</f>
        <v>ปลาปาก,รพช.</v>
      </c>
      <c r="C41" s="264">
        <f>+'8.คำนวณ'!X30</f>
        <v>11598.227908448631</v>
      </c>
      <c r="D41" s="264">
        <f>+'8.คำนวณ'!Y30</f>
        <v>97.927050338534002</v>
      </c>
      <c r="E41" s="264">
        <f>+'8.คำนวณ'!Z30</f>
        <v>1779.9247615543127</v>
      </c>
      <c r="F41" s="264">
        <f>+'8.คำนวณ'!AA30</f>
        <v>953.05431115690305</v>
      </c>
      <c r="G41" s="264">
        <f>+'8.คำนวณ'!AB30</f>
        <v>679.98874153664997</v>
      </c>
      <c r="H41" s="264">
        <f>+'8.คำนวณ'!AC30</f>
        <v>828.2620297321165</v>
      </c>
      <c r="I41" s="264">
        <f>+'8.คำนวณ'!AD30</f>
        <v>742.25182513982929</v>
      </c>
      <c r="J41" s="264">
        <f>+'8.คำนวณ'!AE30</f>
        <v>361.4947012069473</v>
      </c>
      <c r="K41" s="264">
        <f>+'8.คำนวณ'!AF30</f>
        <v>531.98169119811598</v>
      </c>
      <c r="L41" s="264">
        <f>+'8.คำนวณ'!AG30</f>
        <v>39.662474241978209</v>
      </c>
      <c r="M41" s="264">
        <f>+'8.คำนวณ'!AH30</f>
        <v>1496.0511362967325</v>
      </c>
      <c r="N41" s="14" t="str">
        <f t="shared" si="73"/>
        <v>ปลาปาก,รพช.</v>
      </c>
      <c r="O41" s="50">
        <f t="shared" ref="O41:Y41" si="105">+(C41-C44)*100/C44</f>
        <v>11.870915715752941</v>
      </c>
      <c r="P41" s="50">
        <f t="shared" si="105"/>
        <v>43.17493796401579</v>
      </c>
      <c r="Q41" s="50">
        <f t="shared" si="105"/>
        <v>31.93559399936354</v>
      </c>
      <c r="R41" s="50">
        <f t="shared" si="105"/>
        <v>40.710406637995241</v>
      </c>
      <c r="S41" s="50">
        <f t="shared" si="105"/>
        <v>3.8499373389091867</v>
      </c>
      <c r="T41" s="50">
        <f t="shared" si="105"/>
        <v>16.688829954244969</v>
      </c>
      <c r="U41" s="50">
        <f t="shared" si="105"/>
        <v>4.5116593154406521</v>
      </c>
      <c r="V41" s="50">
        <f t="shared" si="105"/>
        <v>63.480220493657498</v>
      </c>
      <c r="W41" s="50">
        <f t="shared" si="105"/>
        <v>45.61782048498997</v>
      </c>
      <c r="X41" s="50">
        <f t="shared" si="105"/>
        <v>-31.993753514665539</v>
      </c>
      <c r="Y41" s="50">
        <f t="shared" si="105"/>
        <v>219.66633198941358</v>
      </c>
      <c r="Z41" s="14" t="str">
        <f t="shared" si="75"/>
        <v>ปลาปาก,รพช.</v>
      </c>
      <c r="AA41" s="15">
        <f t="shared" si="76"/>
        <v>0.11870915715752942</v>
      </c>
      <c r="AB41" s="15">
        <f t="shared" si="77"/>
        <v>0.43174937964015792</v>
      </c>
      <c r="AC41" s="15">
        <f t="shared" si="78"/>
        <v>0.31935593999363543</v>
      </c>
      <c r="AD41" s="15">
        <f t="shared" si="79"/>
        <v>0.40710406637995239</v>
      </c>
      <c r="AE41" s="15">
        <f t="shared" si="80"/>
        <v>3.8499373389091866E-2</v>
      </c>
      <c r="AF41" s="15">
        <f t="shared" si="81"/>
        <v>0.16688829954244969</v>
      </c>
      <c r="AG41" s="15">
        <f t="shared" si="82"/>
        <v>4.5116593154406519E-2</v>
      </c>
      <c r="AH41" s="15">
        <f t="shared" si="83"/>
        <v>0.63480220493657502</v>
      </c>
      <c r="AI41" s="15">
        <f t="shared" si="84"/>
        <v>0.45617820484989968</v>
      </c>
      <c r="AJ41" s="15">
        <f t="shared" si="85"/>
        <v>-0.31993753514665541</v>
      </c>
      <c r="AK41" s="15">
        <f t="shared" si="86"/>
        <v>2.1966633198941357</v>
      </c>
      <c r="AL41" s="14" t="str">
        <f t="shared" si="87"/>
        <v>ปลาปาก,รพช.</v>
      </c>
      <c r="AM41" s="17" t="str">
        <f>+IF(AND(C41&lt;C46),"OK","Not OK")</f>
        <v>Not OK</v>
      </c>
      <c r="AN41" s="17" t="str">
        <f t="shared" ref="AN41:AW41" si="106">+IF(AND(D41&lt;D46),"OK","Not OK")</f>
        <v>Not OK</v>
      </c>
      <c r="AO41" s="17" t="str">
        <f t="shared" si="106"/>
        <v>Not OK</v>
      </c>
      <c r="AP41" s="17" t="str">
        <f t="shared" si="106"/>
        <v>Not OK</v>
      </c>
      <c r="AQ41" s="17" t="str">
        <f t="shared" si="106"/>
        <v>OK</v>
      </c>
      <c r="AR41" s="17" t="str">
        <f t="shared" si="106"/>
        <v>OK</v>
      </c>
      <c r="AS41" s="17" t="str">
        <f t="shared" si="106"/>
        <v>OK</v>
      </c>
      <c r="AT41" s="17" t="str">
        <f t="shared" si="106"/>
        <v>OK</v>
      </c>
      <c r="AU41" s="17" t="str">
        <f t="shared" si="106"/>
        <v>Not OK</v>
      </c>
      <c r="AV41" s="17" t="str">
        <f t="shared" si="106"/>
        <v>OK</v>
      </c>
      <c r="AW41" s="17" t="str">
        <f t="shared" si="106"/>
        <v>Not OK</v>
      </c>
    </row>
    <row r="42" spans="1:49" ht="13.5" customHeight="1">
      <c r="A42" s="253" t="str">
        <f>+'8.คำนวณ'!E31</f>
        <v>นครพนม</v>
      </c>
      <c r="B42" s="14" t="str">
        <f>+'8.คำนวณ'!G31</f>
        <v>ท่าอุเทน,รพช.</v>
      </c>
      <c r="C42" s="264">
        <f>+'8.คำนวณ'!X31</f>
        <v>10689.90594559505</v>
      </c>
      <c r="D42" s="264">
        <f>+'8.คำนวณ'!Y31</f>
        <v>86.168329799796965</v>
      </c>
      <c r="E42" s="264">
        <f>+'8.คำนวณ'!Z31</f>
        <v>1463.4312621285471</v>
      </c>
      <c r="F42" s="264">
        <f>+'8.คำนวณ'!AA31</f>
        <v>573.93233344613031</v>
      </c>
      <c r="G42" s="264">
        <f>+'8.คำนวณ'!AB31</f>
        <v>1180.163801854934</v>
      </c>
      <c r="H42" s="264">
        <f>+'8.คำนวณ'!AC31</f>
        <v>852.88678328487674</v>
      </c>
      <c r="I42" s="264">
        <f>+'8.คำนวณ'!AD31</f>
        <v>923.0196712775288</v>
      </c>
      <c r="J42" s="264">
        <f>+'8.คำนวณ'!AE31</f>
        <v>923.94750108768471</v>
      </c>
      <c r="K42" s="264">
        <f>+'8.คำนวณ'!AF31</f>
        <v>458.02173104148392</v>
      </c>
      <c r="L42" s="264">
        <f>+'8.คำนวณ'!AG31</f>
        <v>9.8123048555623846</v>
      </c>
      <c r="M42" s="264">
        <f>+'8.คำนวณ'!AH31</f>
        <v>1028.5398876404495</v>
      </c>
      <c r="N42" s="14" t="str">
        <f t="shared" si="73"/>
        <v>ท่าอุเทน,รพช.</v>
      </c>
      <c r="O42" s="50">
        <f t="shared" ref="O42:Y42" si="107">+(C42-C44)*100/C44</f>
        <v>3.1096799001384068</v>
      </c>
      <c r="P42" s="50">
        <f t="shared" si="107"/>
        <v>25.983017265395503</v>
      </c>
      <c r="Q42" s="50">
        <f t="shared" si="107"/>
        <v>8.475749658970372</v>
      </c>
      <c r="R42" s="50">
        <f t="shared" si="107"/>
        <v>-15.263746172170563</v>
      </c>
      <c r="S42" s="50">
        <f t="shared" si="107"/>
        <v>80.238185407777095</v>
      </c>
      <c r="T42" s="50">
        <f t="shared" si="107"/>
        <v>20.158062608689576</v>
      </c>
      <c r="U42" s="50">
        <f t="shared" si="107"/>
        <v>29.964405823905221</v>
      </c>
      <c r="V42" s="50">
        <f t="shared" si="107"/>
        <v>317.84054011875423</v>
      </c>
      <c r="W42" s="50">
        <f t="shared" si="107"/>
        <v>25.372973003660707</v>
      </c>
      <c r="X42" s="50">
        <f t="shared" si="107"/>
        <v>-83.175582579002082</v>
      </c>
      <c r="Y42" s="50">
        <f t="shared" si="107"/>
        <v>119.77161422483134</v>
      </c>
      <c r="Z42" s="14" t="str">
        <f t="shared" si="75"/>
        <v>ท่าอุเทน,รพช.</v>
      </c>
      <c r="AA42" s="15">
        <f t="shared" si="76"/>
        <v>3.1096799001384068E-2</v>
      </c>
      <c r="AB42" s="15">
        <f t="shared" si="77"/>
        <v>0.25983017265395503</v>
      </c>
      <c r="AC42" s="15">
        <f t="shared" si="78"/>
        <v>8.4757496589703718E-2</v>
      </c>
      <c r="AD42" s="15">
        <f t="shared" si="79"/>
        <v>-0.15263746172170564</v>
      </c>
      <c r="AE42" s="15">
        <f t="shared" si="80"/>
        <v>0.80238185407777096</v>
      </c>
      <c r="AF42" s="15">
        <f t="shared" si="81"/>
        <v>0.20158062608689575</v>
      </c>
      <c r="AG42" s="15">
        <f t="shared" si="82"/>
        <v>0.29964405823905221</v>
      </c>
      <c r="AH42" s="15">
        <f t="shared" si="83"/>
        <v>3.1784054011875424</v>
      </c>
      <c r="AI42" s="15">
        <f t="shared" si="84"/>
        <v>0.25372973003660709</v>
      </c>
      <c r="AJ42" s="15">
        <f t="shared" si="85"/>
        <v>-0.83175582579002083</v>
      </c>
      <c r="AK42" s="15">
        <f t="shared" si="86"/>
        <v>1.1977161422483134</v>
      </c>
      <c r="AL42" s="14" t="str">
        <f t="shared" si="87"/>
        <v>ท่าอุเทน,รพช.</v>
      </c>
      <c r="AM42" s="17" t="str">
        <f>+IF(AND(C42&lt;C46),"OK","Not OK")</f>
        <v>OK</v>
      </c>
      <c r="AN42" s="17" t="str">
        <f t="shared" ref="AN42:AW42" si="108">+IF(AND(D42&lt;D46),"OK","Not OK")</f>
        <v>OK</v>
      </c>
      <c r="AO42" s="17" t="str">
        <f t="shared" si="108"/>
        <v>OK</v>
      </c>
      <c r="AP42" s="17" t="str">
        <f t="shared" si="108"/>
        <v>OK</v>
      </c>
      <c r="AQ42" s="17" t="str">
        <f t="shared" si="108"/>
        <v>Not OK</v>
      </c>
      <c r="AR42" s="17" t="str">
        <f t="shared" si="108"/>
        <v>OK</v>
      </c>
      <c r="AS42" s="17" t="str">
        <f t="shared" si="108"/>
        <v>Not OK</v>
      </c>
      <c r="AT42" s="17" t="str">
        <f t="shared" si="108"/>
        <v>Not OK</v>
      </c>
      <c r="AU42" s="17" t="str">
        <f t="shared" si="108"/>
        <v>Not OK</v>
      </c>
      <c r="AV42" s="17" t="str">
        <f t="shared" si="108"/>
        <v>OK</v>
      </c>
      <c r="AW42" s="17" t="str">
        <f t="shared" si="108"/>
        <v>Not OK</v>
      </c>
    </row>
    <row r="43" spans="1:49" ht="13.5" customHeight="1">
      <c r="A43" s="253" t="str">
        <f>+'8.คำนวณ'!E32</f>
        <v>สกลนคร</v>
      </c>
      <c r="B43" s="14" t="str">
        <f>+'8.คำนวณ'!G32</f>
        <v>พระอาจารย์แบน  ธนากโร,รพช.</v>
      </c>
      <c r="C43" s="264">
        <f>+'8.คำนวณ'!X32</f>
        <v>11693.101572839407</v>
      </c>
      <c r="D43" s="264">
        <f>+'8.คำนวณ'!Y32</f>
        <v>105.90679588575173</v>
      </c>
      <c r="E43" s="264">
        <f>+'8.คำนวณ'!Z32</f>
        <v>1602.2507782649673</v>
      </c>
      <c r="F43" s="264">
        <f>+'8.คำนวณ'!AA32</f>
        <v>801.13518133016441</v>
      </c>
      <c r="G43" s="264">
        <f>+'8.คำนวณ'!AB32</f>
        <v>765.88582551325658</v>
      </c>
      <c r="H43" s="264">
        <f>+'8.คำนวณ'!AC32</f>
        <v>1020.603206409048</v>
      </c>
      <c r="I43" s="264">
        <f>+'8.คำนวณ'!AD32</f>
        <v>811.36237151169939</v>
      </c>
      <c r="J43" s="264">
        <f>+'8.คำนวณ'!AE32</f>
        <v>148.99432446830306</v>
      </c>
      <c r="K43" s="264">
        <f>+'8.คำนวณ'!AF32</f>
        <v>393.39225218210873</v>
      </c>
      <c r="L43" s="264">
        <f>+'8.คำนวณ'!AG32</f>
        <v>13.13035003892964</v>
      </c>
      <c r="M43" s="264">
        <f>+'8.คำนวณ'!AH32</f>
        <v>117.69122345613245</v>
      </c>
      <c r="N43" s="14" t="str">
        <f t="shared" si="73"/>
        <v>พระอาจารย์แบน  ธนากโร,รพช.</v>
      </c>
      <c r="O43" s="50">
        <f t="shared" ref="O43:Y43" si="109">+(C43-C44)*100/C44</f>
        <v>12.786021350552009</v>
      </c>
      <c r="P43" s="50">
        <f t="shared" si="109"/>
        <v>54.841781494397921</v>
      </c>
      <c r="Q43" s="50">
        <f t="shared" si="109"/>
        <v>18.765642645328466</v>
      </c>
      <c r="R43" s="50">
        <f t="shared" si="109"/>
        <v>18.280832285551522</v>
      </c>
      <c r="S43" s="50">
        <f t="shared" si="109"/>
        <v>16.968399812871816</v>
      </c>
      <c r="T43" s="50">
        <f t="shared" si="109"/>
        <v>43.786615501305356</v>
      </c>
      <c r="U43" s="50">
        <f t="shared" si="109"/>
        <v>14.242666546255034</v>
      </c>
      <c r="V43" s="50">
        <f t="shared" si="109"/>
        <v>-32.619690039557284</v>
      </c>
      <c r="W43" s="50">
        <f t="shared" si="109"/>
        <v>7.6821313707705432</v>
      </c>
      <c r="X43" s="50">
        <f t="shared" si="109"/>
        <v>-77.486381315034322</v>
      </c>
      <c r="Y43" s="50">
        <f t="shared" si="109"/>
        <v>-74.852516202958043</v>
      </c>
      <c r="Z43" s="14" t="str">
        <f t="shared" si="75"/>
        <v>พระอาจารย์แบน  ธนากโร,รพช.</v>
      </c>
      <c r="AA43" s="15">
        <f t="shared" si="76"/>
        <v>0.1278602135055201</v>
      </c>
      <c r="AB43" s="15">
        <f t="shared" si="77"/>
        <v>0.54841781494397923</v>
      </c>
      <c r="AC43" s="15">
        <f t="shared" si="78"/>
        <v>0.18765642645328465</v>
      </c>
      <c r="AD43" s="15">
        <f t="shared" si="79"/>
        <v>0.18280832285551521</v>
      </c>
      <c r="AE43" s="15">
        <f t="shared" si="80"/>
        <v>0.16968399812871815</v>
      </c>
      <c r="AF43" s="15">
        <f t="shared" si="81"/>
        <v>0.43786615501305354</v>
      </c>
      <c r="AG43" s="15">
        <f t="shared" si="82"/>
        <v>0.14242666546255034</v>
      </c>
      <c r="AH43" s="15">
        <f t="shared" si="83"/>
        <v>-0.32619690039557286</v>
      </c>
      <c r="AI43" s="15">
        <f t="shared" si="84"/>
        <v>7.6821313707705438E-2</v>
      </c>
      <c r="AJ43" s="15">
        <f t="shared" si="85"/>
        <v>-0.77486381315034325</v>
      </c>
      <c r="AK43" s="15">
        <f t="shared" si="86"/>
        <v>-0.74852516202958042</v>
      </c>
      <c r="AL43" s="14" t="str">
        <f t="shared" si="87"/>
        <v>พระอาจารย์แบน  ธนากโร,รพช.</v>
      </c>
      <c r="AM43" s="17" t="str">
        <f>+IF(AND(C43&lt;C46),"OK","Not OK")</f>
        <v>Not OK</v>
      </c>
      <c r="AN43" s="17" t="str">
        <f t="shared" ref="AN43:AW43" si="110">+IF(AND(D43&lt;D46),"OK","Not OK")</f>
        <v>Not OK</v>
      </c>
      <c r="AO43" s="17" t="str">
        <f t="shared" si="110"/>
        <v>OK</v>
      </c>
      <c r="AP43" s="17" t="str">
        <f t="shared" si="110"/>
        <v>OK</v>
      </c>
      <c r="AQ43" s="17" t="str">
        <f t="shared" si="110"/>
        <v>OK</v>
      </c>
      <c r="AR43" s="17" t="str">
        <f t="shared" si="110"/>
        <v>Not OK</v>
      </c>
      <c r="AS43" s="17" t="str">
        <f t="shared" si="110"/>
        <v>OK</v>
      </c>
      <c r="AT43" s="17" t="str">
        <f t="shared" si="110"/>
        <v>OK</v>
      </c>
      <c r="AU43" s="17" t="str">
        <f t="shared" si="110"/>
        <v>OK</v>
      </c>
      <c r="AV43" s="17" t="str">
        <f t="shared" si="110"/>
        <v>OK</v>
      </c>
      <c r="AW43" s="17" t="str">
        <f t="shared" si="110"/>
        <v>OK</v>
      </c>
    </row>
    <row r="44" spans="1:49" ht="13.5" customHeight="1">
      <c r="B44" s="18" t="s">
        <v>144</v>
      </c>
      <c r="C44" s="19">
        <f>AVERAGE(C31:C43)</f>
        <v>10367.509583918998</v>
      </c>
      <c r="D44" s="19">
        <f t="shared" ref="D44:M44" si="111">AVERAGE(D31:D43)</f>
        <v>68.396782098237082</v>
      </c>
      <c r="E44" s="19">
        <f t="shared" si="111"/>
        <v>1349.086101482894</v>
      </c>
      <c r="F44" s="19">
        <f t="shared" si="111"/>
        <v>677.31615161117384</v>
      </c>
      <c r="G44" s="19">
        <f t="shared" si="111"/>
        <v>654.7801173124833</v>
      </c>
      <c r="H44" s="19">
        <f t="shared" si="111"/>
        <v>709.80404041833958</v>
      </c>
      <c r="I44" s="19">
        <f t="shared" si="111"/>
        <v>710.2095880991991</v>
      </c>
      <c r="J44" s="19">
        <f t="shared" si="111"/>
        <v>221.12442723367388</v>
      </c>
      <c r="K44" s="19">
        <f t="shared" si="111"/>
        <v>365.32732698945438</v>
      </c>
      <c r="L44" s="19">
        <f t="shared" si="111"/>
        <v>58.321810556816153</v>
      </c>
      <c r="M44" s="19">
        <f t="shared" si="111"/>
        <v>468.00397370164006</v>
      </c>
      <c r="V44" s="49"/>
      <c r="W44" s="49"/>
      <c r="X44" s="49"/>
      <c r="Y44" s="49"/>
    </row>
    <row r="45" spans="1:49" ht="13.2" customHeight="1">
      <c r="B45" s="20" t="s">
        <v>268</v>
      </c>
      <c r="C45" s="21">
        <f>STDEV(C31:C43)</f>
        <v>1077.1760544581007</v>
      </c>
      <c r="D45" s="21">
        <f t="shared" ref="D45:M45" si="112">STDEV(D31:D43)</f>
        <v>27.252801170616429</v>
      </c>
      <c r="E45" s="21">
        <f t="shared" si="112"/>
        <v>284.83435915441231</v>
      </c>
      <c r="F45" s="21">
        <f t="shared" si="112"/>
        <v>173.33223735797611</v>
      </c>
      <c r="G45" s="21">
        <f t="shared" si="112"/>
        <v>222.89617492681128</v>
      </c>
      <c r="H45" s="21">
        <f t="shared" si="112"/>
        <v>172.90541953453598</v>
      </c>
      <c r="I45" s="21">
        <f t="shared" si="112"/>
        <v>167.0453438659523</v>
      </c>
      <c r="J45" s="21">
        <f t="shared" si="112"/>
        <v>222.01826143213739</v>
      </c>
      <c r="K45" s="21">
        <f t="shared" si="112"/>
        <v>80.07501263913872</v>
      </c>
      <c r="L45" s="21">
        <f t="shared" si="112"/>
        <v>51.555273562321482</v>
      </c>
      <c r="M45" s="21">
        <f t="shared" si="112"/>
        <v>433.88427683723808</v>
      </c>
      <c r="V45" s="173"/>
      <c r="W45" s="173"/>
      <c r="X45" s="173"/>
      <c r="Y45" s="173"/>
    </row>
    <row r="46" spans="1:49" ht="13.2" customHeight="1">
      <c r="B46" s="20" t="s">
        <v>269</v>
      </c>
      <c r="C46" s="21">
        <f>+C44+C45</f>
        <v>11444.685638377099</v>
      </c>
      <c r="D46" s="21">
        <f t="shared" ref="D46:M46" si="113">+D44+D45</f>
        <v>95.649583268853519</v>
      </c>
      <c r="E46" s="21">
        <f t="shared" si="113"/>
        <v>1633.9204606373064</v>
      </c>
      <c r="F46" s="21">
        <f t="shared" si="113"/>
        <v>850.64838896914989</v>
      </c>
      <c r="G46" s="21">
        <f t="shared" si="113"/>
        <v>877.67629223929453</v>
      </c>
      <c r="H46" s="21">
        <f t="shared" si="113"/>
        <v>882.70945995287559</v>
      </c>
      <c r="I46" s="21">
        <f t="shared" si="113"/>
        <v>877.2549319651514</v>
      </c>
      <c r="J46" s="21">
        <f t="shared" si="113"/>
        <v>443.14268866581131</v>
      </c>
      <c r="K46" s="21">
        <f t="shared" si="113"/>
        <v>445.4023396285931</v>
      </c>
      <c r="L46" s="21">
        <f t="shared" si="113"/>
        <v>109.87708411913763</v>
      </c>
      <c r="M46" s="21">
        <f t="shared" si="113"/>
        <v>901.88825053887808</v>
      </c>
      <c r="V46" s="173"/>
      <c r="W46" s="173"/>
      <c r="X46" s="173"/>
      <c r="Y46" s="173"/>
    </row>
    <row r="47" spans="1:49" ht="13.5" customHeight="1">
      <c r="B47" s="420" t="s">
        <v>148</v>
      </c>
      <c r="C47" s="429" t="s">
        <v>248</v>
      </c>
      <c r="D47" s="430"/>
      <c r="E47" s="430"/>
      <c r="F47" s="430"/>
      <c r="G47" s="430"/>
      <c r="H47" s="430"/>
      <c r="I47" s="430"/>
      <c r="J47" s="430"/>
      <c r="K47" s="430"/>
      <c r="L47" s="430"/>
      <c r="M47" s="431"/>
      <c r="N47" s="420" t="s">
        <v>148</v>
      </c>
      <c r="O47" s="429" t="s">
        <v>719</v>
      </c>
      <c r="P47" s="430"/>
      <c r="Q47" s="430"/>
      <c r="R47" s="430"/>
      <c r="S47" s="430"/>
      <c r="T47" s="430"/>
      <c r="U47" s="430"/>
      <c r="V47" s="430"/>
      <c r="W47" s="430"/>
      <c r="X47" s="430"/>
      <c r="Y47" s="431"/>
      <c r="Z47" s="420" t="s">
        <v>148</v>
      </c>
      <c r="AA47" s="429" t="s">
        <v>719</v>
      </c>
      <c r="AB47" s="430"/>
      <c r="AC47" s="430"/>
      <c r="AD47" s="430"/>
      <c r="AE47" s="430"/>
      <c r="AF47" s="430"/>
      <c r="AG47" s="430"/>
      <c r="AH47" s="430"/>
      <c r="AI47" s="430"/>
      <c r="AJ47" s="430"/>
      <c r="AK47" s="431"/>
      <c r="AL47" s="420" t="s">
        <v>148</v>
      </c>
      <c r="AM47" s="429" t="s">
        <v>720</v>
      </c>
      <c r="AN47" s="430"/>
      <c r="AO47" s="430"/>
      <c r="AP47" s="430"/>
      <c r="AQ47" s="430"/>
      <c r="AR47" s="430"/>
      <c r="AS47" s="430"/>
      <c r="AT47" s="430"/>
      <c r="AU47" s="430"/>
      <c r="AV47" s="430"/>
      <c r="AW47" s="431"/>
    </row>
    <row r="48" spans="1:49" ht="13.5" customHeight="1">
      <c r="B48" s="420"/>
      <c r="C48" s="38" t="s">
        <v>5</v>
      </c>
      <c r="D48" s="38" t="s">
        <v>8</v>
      </c>
      <c r="E48" s="38" t="s">
        <v>11</v>
      </c>
      <c r="F48" s="38" t="s">
        <v>17</v>
      </c>
      <c r="G48" s="38" t="s">
        <v>20</v>
      </c>
      <c r="H48" s="38" t="s">
        <v>23</v>
      </c>
      <c r="I48" s="38" t="s">
        <v>26</v>
      </c>
      <c r="J48" s="38" t="s">
        <v>29</v>
      </c>
      <c r="K48" s="38" t="s">
        <v>32</v>
      </c>
      <c r="L48" s="38" t="s">
        <v>35</v>
      </c>
      <c r="M48" s="38" t="s">
        <v>38</v>
      </c>
      <c r="N48" s="420"/>
      <c r="O48" s="38" t="s">
        <v>5</v>
      </c>
      <c r="P48" s="38" t="s">
        <v>8</v>
      </c>
      <c r="Q48" s="38" t="s">
        <v>11</v>
      </c>
      <c r="R48" s="38" t="s">
        <v>17</v>
      </c>
      <c r="S48" s="38" t="s">
        <v>20</v>
      </c>
      <c r="T48" s="38" t="s">
        <v>23</v>
      </c>
      <c r="U48" s="38" t="s">
        <v>26</v>
      </c>
      <c r="V48" s="38" t="s">
        <v>29</v>
      </c>
      <c r="W48" s="38" t="s">
        <v>32</v>
      </c>
      <c r="X48" s="38" t="s">
        <v>35</v>
      </c>
      <c r="Y48" s="38" t="s">
        <v>38</v>
      </c>
      <c r="Z48" s="420"/>
      <c r="AA48" s="38" t="s">
        <v>5</v>
      </c>
      <c r="AB48" s="38" t="s">
        <v>8</v>
      </c>
      <c r="AC48" s="38" t="s">
        <v>11</v>
      </c>
      <c r="AD48" s="38" t="s">
        <v>17</v>
      </c>
      <c r="AE48" s="38" t="s">
        <v>20</v>
      </c>
      <c r="AF48" s="38" t="s">
        <v>23</v>
      </c>
      <c r="AG48" s="38" t="s">
        <v>26</v>
      </c>
      <c r="AH48" s="38" t="s">
        <v>29</v>
      </c>
      <c r="AI48" s="38" t="s">
        <v>32</v>
      </c>
      <c r="AJ48" s="38" t="s">
        <v>35</v>
      </c>
      <c r="AK48" s="38" t="s">
        <v>38</v>
      </c>
      <c r="AL48" s="420"/>
      <c r="AM48" s="12" t="s">
        <v>5</v>
      </c>
      <c r="AN48" s="13" t="s">
        <v>8</v>
      </c>
      <c r="AO48" s="12" t="s">
        <v>11</v>
      </c>
      <c r="AP48" s="12" t="s">
        <v>17</v>
      </c>
      <c r="AQ48" s="12" t="s">
        <v>20</v>
      </c>
      <c r="AR48" s="12" t="s">
        <v>23</v>
      </c>
      <c r="AS48" s="12" t="s">
        <v>26</v>
      </c>
      <c r="AT48" s="38" t="s">
        <v>29</v>
      </c>
      <c r="AU48" s="38" t="s">
        <v>32</v>
      </c>
      <c r="AV48" s="38" t="s">
        <v>35</v>
      </c>
      <c r="AW48" s="38" t="s">
        <v>38</v>
      </c>
    </row>
    <row r="49" spans="1:49" ht="13.5" customHeight="1">
      <c r="A49" s="253" t="str">
        <f>+'8.คำนวณ'!E33</f>
        <v>เลย</v>
      </c>
      <c r="B49" s="14" t="str">
        <f>++'8.คำนวณ'!G33</f>
        <v>ท่าลี่,รพช.</v>
      </c>
      <c r="C49" s="264">
        <f>+'8.คำนวณ'!X33</f>
        <v>11350.201334989941</v>
      </c>
      <c r="D49" s="264">
        <f>+'8.คำนวณ'!Y33</f>
        <v>140.91753259969235</v>
      </c>
      <c r="E49" s="264">
        <f>+'8.คำนวณ'!Z33</f>
        <v>1694.1881128860489</v>
      </c>
      <c r="F49" s="264">
        <f>+'8.คำนวณ'!AA33</f>
        <v>711.80742705005332</v>
      </c>
      <c r="G49" s="264">
        <f>+'8.คำนวณ'!AB33</f>
        <v>664.52524908294879</v>
      </c>
      <c r="H49" s="264">
        <f>+'8.คำนวณ'!AC33</f>
        <v>746.90329665128388</v>
      </c>
      <c r="I49" s="264">
        <f>+'8.คำนวณ'!AD33</f>
        <v>610.75416305762633</v>
      </c>
      <c r="J49" s="264">
        <f>+'8.คำนวณ'!AE33</f>
        <v>118.52488462903798</v>
      </c>
      <c r="K49" s="264">
        <f>+'8.คำนวณ'!AF33</f>
        <v>507.65141403384212</v>
      </c>
      <c r="L49" s="264">
        <f>+'8.คำนวณ'!AG33</f>
        <v>45.59161708673529</v>
      </c>
      <c r="M49" s="264">
        <f>+'8.คำนวณ'!AH33</f>
        <v>826.46940007099749</v>
      </c>
      <c r="N49" s="14" t="str">
        <f>+B49</f>
        <v>ท่าลี่,รพช.</v>
      </c>
      <c r="O49" s="50">
        <f t="shared" ref="O49:Y49" si="114">+(C49-C61)*100/C61</f>
        <v>9.8318410695672345</v>
      </c>
      <c r="P49" s="50">
        <f t="shared" si="114"/>
        <v>45.387724248854695</v>
      </c>
      <c r="Q49" s="50">
        <f t="shared" si="114"/>
        <v>13.155855394353829</v>
      </c>
      <c r="R49" s="50">
        <f t="shared" si="114"/>
        <v>10.315658222398222</v>
      </c>
      <c r="S49" s="50">
        <f t="shared" si="114"/>
        <v>-5.8669904574148601</v>
      </c>
      <c r="T49" s="50">
        <f t="shared" si="114"/>
        <v>-5.7499354300880618</v>
      </c>
      <c r="U49" s="50">
        <f t="shared" si="114"/>
        <v>-2.5932069063428989</v>
      </c>
      <c r="V49" s="50">
        <f t="shared" si="114"/>
        <v>-55.739503435910116</v>
      </c>
      <c r="W49" s="50">
        <f t="shared" si="114"/>
        <v>31.086391068980202</v>
      </c>
      <c r="X49" s="50">
        <f t="shared" si="114"/>
        <v>-31.51954723708532</v>
      </c>
      <c r="Y49" s="50">
        <f t="shared" si="114"/>
        <v>122.27739807985725</v>
      </c>
      <c r="Z49" s="14" t="str">
        <f>+N49</f>
        <v>ท่าลี่,รพช.</v>
      </c>
      <c r="AA49" s="15">
        <f t="shared" ref="AA49:AK49" si="115">+O49/100</f>
        <v>9.8318410695672348E-2</v>
      </c>
      <c r="AB49" s="15">
        <f t="shared" si="115"/>
        <v>0.45387724248854694</v>
      </c>
      <c r="AC49" s="15">
        <f t="shared" si="115"/>
        <v>0.1315585539435383</v>
      </c>
      <c r="AD49" s="15">
        <f t="shared" si="115"/>
        <v>0.10315658222398222</v>
      </c>
      <c r="AE49" s="15">
        <f t="shared" si="115"/>
        <v>-5.8669904574148599E-2</v>
      </c>
      <c r="AF49" s="15">
        <f t="shared" si="115"/>
        <v>-5.7499354300880622E-2</v>
      </c>
      <c r="AG49" s="15">
        <f t="shared" si="115"/>
        <v>-2.593206906342899E-2</v>
      </c>
      <c r="AH49" s="15">
        <f t="shared" si="115"/>
        <v>-0.5573950343591012</v>
      </c>
      <c r="AI49" s="15">
        <f t="shared" si="115"/>
        <v>0.31086391068980201</v>
      </c>
      <c r="AJ49" s="15">
        <f t="shared" si="115"/>
        <v>-0.31519547237085321</v>
      </c>
      <c r="AK49" s="15">
        <f t="shared" si="115"/>
        <v>1.2227739807985725</v>
      </c>
      <c r="AL49" s="14" t="str">
        <f>+Z49</f>
        <v>ท่าลี่,รพช.</v>
      </c>
      <c r="AM49" s="16" t="str">
        <f>+IF(AND(C49&lt;C63),"OK","Not OK")</f>
        <v>Not OK</v>
      </c>
      <c r="AN49" s="16" t="str">
        <f t="shared" ref="AN49:AW49" si="116">+IF(AND(D49&lt;D63),"OK","Not OK")</f>
        <v>OK</v>
      </c>
      <c r="AO49" s="16" t="str">
        <f t="shared" si="116"/>
        <v>OK</v>
      </c>
      <c r="AP49" s="16" t="str">
        <f t="shared" si="116"/>
        <v>OK</v>
      </c>
      <c r="AQ49" s="16" t="str">
        <f t="shared" si="116"/>
        <v>OK</v>
      </c>
      <c r="AR49" s="16" t="str">
        <f t="shared" si="116"/>
        <v>OK</v>
      </c>
      <c r="AS49" s="16" t="str">
        <f t="shared" si="116"/>
        <v>OK</v>
      </c>
      <c r="AT49" s="16" t="str">
        <f t="shared" si="116"/>
        <v>OK</v>
      </c>
      <c r="AU49" s="16" t="str">
        <f t="shared" si="116"/>
        <v>Not OK</v>
      </c>
      <c r="AV49" s="16" t="str">
        <f t="shared" si="116"/>
        <v>OK</v>
      </c>
      <c r="AW49" s="16" t="str">
        <f t="shared" si="116"/>
        <v>Not OK</v>
      </c>
    </row>
    <row r="50" spans="1:49" ht="13.5" customHeight="1">
      <c r="A50" s="253" t="str">
        <f>+'8.คำนวณ'!E34</f>
        <v>เลย</v>
      </c>
      <c r="B50" s="14" t="str">
        <f>++'8.คำนวณ'!G34</f>
        <v>ภูกระดึง,รพช.</v>
      </c>
      <c r="C50" s="264">
        <f>+'8.คำนวณ'!X34</f>
        <v>9114.3759194416434</v>
      </c>
      <c r="D50" s="264">
        <f>+'8.คำนวณ'!Y34</f>
        <v>17.97851283931541</v>
      </c>
      <c r="E50" s="264">
        <f>+'8.คำนวณ'!Z34</f>
        <v>922.95061872274664</v>
      </c>
      <c r="F50" s="264">
        <f>+'8.คำนวณ'!AA34</f>
        <v>603.80691424306315</v>
      </c>
      <c r="G50" s="264">
        <f>+'8.คำนวณ'!AB34</f>
        <v>456.10020362198333</v>
      </c>
      <c r="H50" s="264">
        <f>+'8.คำนวณ'!AC34</f>
        <v>822.21948943915561</v>
      </c>
      <c r="I50" s="264">
        <f>+'8.คำนวณ'!AD34</f>
        <v>278.09630926971073</v>
      </c>
      <c r="J50" s="264">
        <f>+'8.คำนวณ'!AE34</f>
        <v>204.12680870009297</v>
      </c>
      <c r="K50" s="264">
        <f>+'8.คำนวณ'!AF34</f>
        <v>346.16120117328165</v>
      </c>
      <c r="L50" s="264">
        <f>+'8.คำนวณ'!AG34</f>
        <v>12.760422433773751</v>
      </c>
      <c r="M50" s="264">
        <f>+'8.คำนวณ'!AH34</f>
        <v>374.35479081278555</v>
      </c>
      <c r="N50" s="14" t="str">
        <f t="shared" ref="N50:N60" si="117">+B50</f>
        <v>ภูกระดึง,รพช.</v>
      </c>
      <c r="O50" s="50">
        <f t="shared" ref="O50:Y50" si="118">+(C50-C61)*100/C61</f>
        <v>-11.803442257326926</v>
      </c>
      <c r="P50" s="50">
        <f t="shared" si="118"/>
        <v>-81.451172051726729</v>
      </c>
      <c r="Q50" s="50">
        <f t="shared" si="118"/>
        <v>-38.355566330581986</v>
      </c>
      <c r="R50" s="50">
        <f t="shared" si="118"/>
        <v>-6.4222222855862547</v>
      </c>
      <c r="S50" s="50">
        <f t="shared" si="118"/>
        <v>-35.391341594359837</v>
      </c>
      <c r="T50" s="50">
        <f t="shared" si="118"/>
        <v>3.7540473013351168</v>
      </c>
      <c r="U50" s="50">
        <f t="shared" si="118"/>
        <v>-55.647507138500643</v>
      </c>
      <c r="V50" s="50">
        <f t="shared" si="118"/>
        <v>-23.773358283483788</v>
      </c>
      <c r="W50" s="50">
        <f t="shared" si="118"/>
        <v>-10.613816222161237</v>
      </c>
      <c r="X50" s="50">
        <f t="shared" si="118"/>
        <v>-80.83332942438841</v>
      </c>
      <c r="Y50" s="50">
        <f t="shared" si="118"/>
        <v>0.68202023383691135</v>
      </c>
      <c r="Z50" s="14" t="str">
        <f t="shared" ref="Z50:Z60" si="119">+N50</f>
        <v>ภูกระดึง,รพช.</v>
      </c>
      <c r="AA50" s="15">
        <f t="shared" ref="AA50:AA60" si="120">+O50/100</f>
        <v>-0.11803442257326927</v>
      </c>
      <c r="AB50" s="15">
        <f t="shared" ref="AB50:AB60" si="121">+P50/100</f>
        <v>-0.81451172051726728</v>
      </c>
      <c r="AC50" s="15">
        <f t="shared" ref="AC50:AC60" si="122">+Q50/100</f>
        <v>-0.38355566330581986</v>
      </c>
      <c r="AD50" s="15">
        <f t="shared" ref="AD50:AD60" si="123">+R50/100</f>
        <v>-6.4222222855862543E-2</v>
      </c>
      <c r="AE50" s="15">
        <f t="shared" ref="AE50:AE60" si="124">+S50/100</f>
        <v>-0.35391341594359838</v>
      </c>
      <c r="AF50" s="15">
        <f t="shared" ref="AF50:AF60" si="125">+T50/100</f>
        <v>3.7540473013351165E-2</v>
      </c>
      <c r="AG50" s="15">
        <f t="shared" ref="AG50:AG60" si="126">+U50/100</f>
        <v>-0.5564750713850064</v>
      </c>
      <c r="AH50" s="15">
        <f t="shared" ref="AH50:AH60" si="127">+V50/100</f>
        <v>-0.23773358283483786</v>
      </c>
      <c r="AI50" s="15">
        <f t="shared" ref="AI50:AI60" si="128">+W50/100</f>
        <v>-0.10613816222161238</v>
      </c>
      <c r="AJ50" s="15">
        <f t="shared" ref="AJ50:AJ60" si="129">+X50/100</f>
        <v>-0.80833329424388412</v>
      </c>
      <c r="AK50" s="15">
        <f t="shared" ref="AK50:AK60" si="130">+Y50/100</f>
        <v>6.8202023383691131E-3</v>
      </c>
      <c r="AL50" s="14" t="str">
        <f t="shared" ref="AL50:AL60" si="131">+Z50</f>
        <v>ภูกระดึง,รพช.</v>
      </c>
      <c r="AM50" s="16" t="str">
        <f>+IF(AND(C50&lt;C63),"OK","Not OK")</f>
        <v>OK</v>
      </c>
      <c r="AN50" s="16" t="str">
        <f t="shared" ref="AN50:AW50" si="132">+IF(AND(D50&lt;D63),"OK","Not OK")</f>
        <v>OK</v>
      </c>
      <c r="AO50" s="16" t="str">
        <f t="shared" si="132"/>
        <v>OK</v>
      </c>
      <c r="AP50" s="16" t="str">
        <f t="shared" si="132"/>
        <v>OK</v>
      </c>
      <c r="AQ50" s="16" t="str">
        <f t="shared" si="132"/>
        <v>OK</v>
      </c>
      <c r="AR50" s="16" t="str">
        <f t="shared" si="132"/>
        <v>OK</v>
      </c>
      <c r="AS50" s="16" t="str">
        <f t="shared" si="132"/>
        <v>OK</v>
      </c>
      <c r="AT50" s="16" t="str">
        <f t="shared" si="132"/>
        <v>OK</v>
      </c>
      <c r="AU50" s="16" t="str">
        <f t="shared" si="132"/>
        <v>OK</v>
      </c>
      <c r="AV50" s="16" t="str">
        <f t="shared" si="132"/>
        <v>OK</v>
      </c>
      <c r="AW50" s="16" t="str">
        <f t="shared" si="132"/>
        <v>OK</v>
      </c>
    </row>
    <row r="51" spans="1:49" ht="13.5" customHeight="1">
      <c r="A51" s="253" t="str">
        <f>+'8.คำนวณ'!E35</f>
        <v>เลย</v>
      </c>
      <c r="B51" s="14" t="str">
        <f>++'8.คำนวณ'!G35</f>
        <v>ภูหลวง,รพช.</v>
      </c>
      <c r="C51" s="264">
        <f>+'8.คำนวณ'!X35</f>
        <v>9306.7447304583984</v>
      </c>
      <c r="D51" s="264">
        <f>+'8.คำนวณ'!Y35</f>
        <v>56.435784943979435</v>
      </c>
      <c r="E51" s="264">
        <f>+'8.คำนวณ'!Z35</f>
        <v>1083.2095251370995</v>
      </c>
      <c r="F51" s="264">
        <f>+'8.คำนวณ'!AA35</f>
        <v>518.27836070950639</v>
      </c>
      <c r="G51" s="264">
        <f>+'8.คำนวณ'!AB35</f>
        <v>521.99245847655527</v>
      </c>
      <c r="H51" s="264">
        <f>+'8.คำนวณ'!AC35</f>
        <v>734.21570832568023</v>
      </c>
      <c r="I51" s="264">
        <f>+'8.คำนวณ'!AD35</f>
        <v>394.46261197554509</v>
      </c>
      <c r="J51" s="264">
        <f>+'8.คำนวณ'!AE35</f>
        <v>186.52259124662169</v>
      </c>
      <c r="K51" s="264">
        <f>+'8.คำนวณ'!AF35</f>
        <v>303.57321127758394</v>
      </c>
      <c r="L51" s="264">
        <f>+'8.คำนวณ'!AG35</f>
        <v>48.120758048857283</v>
      </c>
      <c r="M51" s="264">
        <f>+'8.คำนวณ'!AH35</f>
        <v>229.3608252210648</v>
      </c>
      <c r="N51" s="14" t="str">
        <f t="shared" si="117"/>
        <v>ภูหลวง,รพช.</v>
      </c>
      <c r="O51" s="50">
        <f t="shared" ref="O51:Y51" si="133">+(C51-C61)*100/C61</f>
        <v>-9.9419580373773986</v>
      </c>
      <c r="P51" s="50">
        <f t="shared" si="133"/>
        <v>-41.773956811241661</v>
      </c>
      <c r="Q51" s="50">
        <f t="shared" si="133"/>
        <v>-27.651776413777451</v>
      </c>
      <c r="R51" s="50">
        <f t="shared" si="133"/>
        <v>-19.677406653310577</v>
      </c>
      <c r="S51" s="50">
        <f t="shared" si="133"/>
        <v>-26.057405429304303</v>
      </c>
      <c r="T51" s="50">
        <f t="shared" si="133"/>
        <v>-7.3509539612499442</v>
      </c>
      <c r="U51" s="50">
        <f t="shared" si="133"/>
        <v>-37.088700573850829</v>
      </c>
      <c r="V51" s="50">
        <f t="shared" si="133"/>
        <v>-30.347263911416064</v>
      </c>
      <c r="W51" s="50">
        <f t="shared" si="133"/>
        <v>-21.610940910436099</v>
      </c>
      <c r="X51" s="50">
        <f t="shared" si="133"/>
        <v>-27.720675223884925</v>
      </c>
      <c r="Y51" s="50">
        <f t="shared" si="133"/>
        <v>-38.313835397647367</v>
      </c>
      <c r="Z51" s="14" t="str">
        <f t="shared" si="119"/>
        <v>ภูหลวง,รพช.</v>
      </c>
      <c r="AA51" s="15">
        <f t="shared" si="120"/>
        <v>-9.9419580373773991E-2</v>
      </c>
      <c r="AB51" s="15">
        <f t="shared" si="121"/>
        <v>-0.41773956811241658</v>
      </c>
      <c r="AC51" s="15">
        <f t="shared" si="122"/>
        <v>-0.27651776413777451</v>
      </c>
      <c r="AD51" s="15">
        <f t="shared" si="123"/>
        <v>-0.19677406653310578</v>
      </c>
      <c r="AE51" s="15">
        <f t="shared" si="124"/>
        <v>-0.26057405429304303</v>
      </c>
      <c r="AF51" s="15">
        <f t="shared" si="125"/>
        <v>-7.3509539612499439E-2</v>
      </c>
      <c r="AG51" s="15">
        <f t="shared" si="126"/>
        <v>-0.3708870057385083</v>
      </c>
      <c r="AH51" s="15">
        <f t="shared" si="127"/>
        <v>-0.30347263911416067</v>
      </c>
      <c r="AI51" s="15">
        <f t="shared" si="128"/>
        <v>-0.21610940910436099</v>
      </c>
      <c r="AJ51" s="15">
        <f t="shared" si="129"/>
        <v>-0.27720675223884927</v>
      </c>
      <c r="AK51" s="15">
        <f t="shared" si="130"/>
        <v>-0.38313835397647367</v>
      </c>
      <c r="AL51" s="14" t="str">
        <f t="shared" si="131"/>
        <v>ภูหลวง,รพช.</v>
      </c>
      <c r="AM51" s="16" t="str">
        <f>+IF(AND(C51&lt;C63),"OK","Not OK")</f>
        <v>OK</v>
      </c>
      <c r="AN51" s="16" t="str">
        <f t="shared" ref="AN51:AW51" si="134">+IF(AND(D51&lt;D63),"OK","Not OK")</f>
        <v>OK</v>
      </c>
      <c r="AO51" s="16" t="str">
        <f t="shared" si="134"/>
        <v>OK</v>
      </c>
      <c r="AP51" s="16" t="str">
        <f t="shared" si="134"/>
        <v>OK</v>
      </c>
      <c r="AQ51" s="16" t="str">
        <f t="shared" si="134"/>
        <v>OK</v>
      </c>
      <c r="AR51" s="16" t="str">
        <f t="shared" si="134"/>
        <v>OK</v>
      </c>
      <c r="AS51" s="16" t="str">
        <f t="shared" si="134"/>
        <v>OK</v>
      </c>
      <c r="AT51" s="16" t="str">
        <f t="shared" si="134"/>
        <v>OK</v>
      </c>
      <c r="AU51" s="16" t="str">
        <f t="shared" si="134"/>
        <v>OK</v>
      </c>
      <c r="AV51" s="16" t="str">
        <f t="shared" si="134"/>
        <v>OK</v>
      </c>
      <c r="AW51" s="16" t="str">
        <f t="shared" si="134"/>
        <v>OK</v>
      </c>
    </row>
    <row r="52" spans="1:49" ht="13.5" customHeight="1">
      <c r="A52" s="253" t="str">
        <f>+'8.คำนวณ'!E36</f>
        <v>หนองคาย</v>
      </c>
      <c r="B52" s="14" t="str">
        <f>++'8.คำนวณ'!G36</f>
        <v>สังคม,รพช.</v>
      </c>
      <c r="C52" s="264">
        <f>+'8.คำนวณ'!X36</f>
        <v>8733.1637416002741</v>
      </c>
      <c r="D52" s="264">
        <f>+'8.คำนวณ'!Y36</f>
        <v>58.421581465988112</v>
      </c>
      <c r="E52" s="264">
        <f>+'8.คำนวณ'!Z36</f>
        <v>1109.5838772747861</v>
      </c>
      <c r="F52" s="264">
        <f>+'8.คำนวณ'!AA36</f>
        <v>460.98228083451011</v>
      </c>
      <c r="G52" s="264">
        <f>+'8.คำนวณ'!AB36</f>
        <v>560.60848317390958</v>
      </c>
      <c r="H52" s="264">
        <f>+'8.คำนวณ'!AC36</f>
        <v>542.15717177799684</v>
      </c>
      <c r="I52" s="264">
        <f>+'8.คำนวณ'!AD36</f>
        <v>335.54273592496867</v>
      </c>
      <c r="J52" s="264">
        <f>+'8.คำนวณ'!AE36</f>
        <v>52.001508086648364</v>
      </c>
      <c r="K52" s="264">
        <f>+'8.คำนวณ'!AF36</f>
        <v>375.34284506141591</v>
      </c>
      <c r="L52" s="264">
        <f>+'8.คำนวณ'!AG36</f>
        <v>1.3093176307585727E-2</v>
      </c>
      <c r="M52" s="264">
        <f>+'8.คำนวณ'!AH36</f>
        <v>369.64266473048946</v>
      </c>
      <c r="N52" s="14" t="str">
        <f t="shared" si="117"/>
        <v>สังคม,รพช.</v>
      </c>
      <c r="O52" s="50">
        <f t="shared" ref="O52:Y52" si="135">+(C52-C61)*100/C61</f>
        <v>-15.492296233985833</v>
      </c>
      <c r="P52" s="50">
        <f t="shared" si="135"/>
        <v>-39.725166771919312</v>
      </c>
      <c r="Q52" s="50">
        <f t="shared" si="135"/>
        <v>-25.890217379150602</v>
      </c>
      <c r="R52" s="50">
        <f t="shared" si="135"/>
        <v>-28.557132439775092</v>
      </c>
      <c r="S52" s="50">
        <f t="shared" si="135"/>
        <v>-20.587270733370403</v>
      </c>
      <c r="T52" s="50">
        <f t="shared" si="135"/>
        <v>-31.586393210185591</v>
      </c>
      <c r="U52" s="50">
        <f t="shared" si="135"/>
        <v>-46.485601197221463</v>
      </c>
      <c r="V52" s="50">
        <f t="shared" si="135"/>
        <v>-80.58118700389177</v>
      </c>
      <c r="W52" s="50">
        <f t="shared" si="135"/>
        <v>-3.0784951790080459</v>
      </c>
      <c r="X52" s="50">
        <f t="shared" si="135"/>
        <v>-99.980333519648084</v>
      </c>
      <c r="Y52" s="50">
        <f t="shared" si="135"/>
        <v>-0.58529725536115318</v>
      </c>
      <c r="Z52" s="14" t="str">
        <f t="shared" si="119"/>
        <v>สังคม,รพช.</v>
      </c>
      <c r="AA52" s="15">
        <f t="shared" si="120"/>
        <v>-0.15492296233985833</v>
      </c>
      <c r="AB52" s="15">
        <f t="shared" si="121"/>
        <v>-0.39725166771919312</v>
      </c>
      <c r="AC52" s="15">
        <f t="shared" si="122"/>
        <v>-0.25890217379150604</v>
      </c>
      <c r="AD52" s="15">
        <f t="shared" si="123"/>
        <v>-0.2855713243977509</v>
      </c>
      <c r="AE52" s="15">
        <f t="shared" si="124"/>
        <v>-0.20587270733370402</v>
      </c>
      <c r="AF52" s="15">
        <f t="shared" si="125"/>
        <v>-0.31586393210185593</v>
      </c>
      <c r="AG52" s="15">
        <f t="shared" si="126"/>
        <v>-0.46485601197221466</v>
      </c>
      <c r="AH52" s="15">
        <f t="shared" si="127"/>
        <v>-0.80581187003891774</v>
      </c>
      <c r="AI52" s="15">
        <f t="shared" si="128"/>
        <v>-3.0784951790080461E-2</v>
      </c>
      <c r="AJ52" s="15">
        <f t="shared" si="129"/>
        <v>-0.99980333519648079</v>
      </c>
      <c r="AK52" s="15">
        <f t="shared" si="130"/>
        <v>-5.8529725536115322E-3</v>
      </c>
      <c r="AL52" s="14" t="str">
        <f t="shared" si="131"/>
        <v>สังคม,รพช.</v>
      </c>
      <c r="AM52" s="16" t="str">
        <f>+IF(AND(C52&lt;C63),"OK","Not OK")</f>
        <v>OK</v>
      </c>
      <c r="AN52" s="16" t="str">
        <f t="shared" ref="AN52:AW52" si="136">+IF(AND(D52&lt;D63),"OK","Not OK")</f>
        <v>OK</v>
      </c>
      <c r="AO52" s="16" t="str">
        <f t="shared" si="136"/>
        <v>OK</v>
      </c>
      <c r="AP52" s="16" t="str">
        <f t="shared" si="136"/>
        <v>OK</v>
      </c>
      <c r="AQ52" s="16" t="str">
        <f t="shared" si="136"/>
        <v>OK</v>
      </c>
      <c r="AR52" s="16" t="str">
        <f t="shared" si="136"/>
        <v>OK</v>
      </c>
      <c r="AS52" s="16" t="str">
        <f t="shared" si="136"/>
        <v>OK</v>
      </c>
      <c r="AT52" s="16" t="str">
        <f t="shared" si="136"/>
        <v>OK</v>
      </c>
      <c r="AU52" s="16" t="str">
        <f t="shared" si="136"/>
        <v>OK</v>
      </c>
      <c r="AV52" s="16" t="str">
        <f t="shared" si="136"/>
        <v>OK</v>
      </c>
      <c r="AW52" s="16" t="str">
        <f t="shared" si="136"/>
        <v>OK</v>
      </c>
    </row>
    <row r="53" spans="1:49" ht="13.5" customHeight="1">
      <c r="A53" s="253" t="str">
        <f>+'8.คำนวณ'!E37</f>
        <v>บึงกาฬ</v>
      </c>
      <c r="B53" s="14" t="str">
        <f>++'8.คำนวณ'!G37</f>
        <v>ศรีวิไล,รพช.</v>
      </c>
      <c r="C53" s="264">
        <f>+'8.คำนวณ'!X37</f>
        <v>11158.327345411744</v>
      </c>
      <c r="D53" s="264">
        <f>+'8.คำนวณ'!Y37</f>
        <v>77.365355626550084</v>
      </c>
      <c r="E53" s="264">
        <f>+'8.คำนวณ'!Z37</f>
        <v>1497.0194776997771</v>
      </c>
      <c r="F53" s="264">
        <f>+'8.คำนวณ'!AA37</f>
        <v>649.81844066585381</v>
      </c>
      <c r="G53" s="264">
        <f>+'8.คำนวณ'!AB37</f>
        <v>590.43847996973386</v>
      </c>
      <c r="H53" s="264">
        <f>+'8.คำนวณ'!AC37</f>
        <v>715.9987017108748</v>
      </c>
      <c r="I53" s="264">
        <f>+'8.คำนวณ'!AD37</f>
        <v>484.32610555298669</v>
      </c>
      <c r="J53" s="264">
        <f>+'8.คำนวณ'!AE37</f>
        <v>318.93733006851903</v>
      </c>
      <c r="K53" s="264">
        <f>+'8.คำนวณ'!AF37</f>
        <v>351.77467022573455</v>
      </c>
      <c r="L53" s="264">
        <f>+'8.คำนวณ'!AG37</f>
        <v>22.842909117659421</v>
      </c>
      <c r="M53" s="264">
        <f>+'8.คำนวณ'!AH37</f>
        <v>747.86807242843327</v>
      </c>
      <c r="N53" s="14" t="str">
        <f t="shared" si="117"/>
        <v>ศรีวิไล,รพช.</v>
      </c>
      <c r="O53" s="50">
        <f>+(C53-C61)*100/C61</f>
        <v>7.9751450597994955</v>
      </c>
      <c r="P53" s="50">
        <f t="shared" ref="P53:Y53" si="137">+(D53-D61)*100/D61</f>
        <v>-20.18045744385962</v>
      </c>
      <c r="Q53" s="50">
        <f t="shared" si="137"/>
        <v>-1.3157775874038009E-2</v>
      </c>
      <c r="R53" s="50">
        <f t="shared" si="137"/>
        <v>0.70862747834926276</v>
      </c>
      <c r="S53" s="50">
        <f t="shared" si="137"/>
        <v>-16.361716660125389</v>
      </c>
      <c r="T53" s="50">
        <f t="shared" si="137"/>
        <v>-9.6497174791160862</v>
      </c>
      <c r="U53" s="50">
        <f t="shared" si="137"/>
        <v>-22.756723397061386</v>
      </c>
      <c r="V53" s="50">
        <f t="shared" si="137"/>
        <v>19.100091477323925</v>
      </c>
      <c r="W53" s="50">
        <f t="shared" si="137"/>
        <v>-9.1642991340153852</v>
      </c>
      <c r="X53" s="50">
        <f t="shared" si="137"/>
        <v>-65.689026651029806</v>
      </c>
      <c r="Y53" s="50">
        <f t="shared" si="137"/>
        <v>101.13771814432586</v>
      </c>
      <c r="Z53" s="14" t="str">
        <f t="shared" si="119"/>
        <v>ศรีวิไล,รพช.</v>
      </c>
      <c r="AA53" s="15">
        <f t="shared" si="120"/>
        <v>7.9751450597994961E-2</v>
      </c>
      <c r="AB53" s="15">
        <f t="shared" si="121"/>
        <v>-0.2018045744385962</v>
      </c>
      <c r="AC53" s="15">
        <f t="shared" si="122"/>
        <v>-1.3157775874038009E-4</v>
      </c>
      <c r="AD53" s="15">
        <f t="shared" si="123"/>
        <v>7.0862747834926276E-3</v>
      </c>
      <c r="AE53" s="15">
        <f t="shared" si="124"/>
        <v>-0.16361716660125389</v>
      </c>
      <c r="AF53" s="15">
        <f t="shared" si="125"/>
        <v>-9.6497174791160864E-2</v>
      </c>
      <c r="AG53" s="15">
        <f t="shared" si="126"/>
        <v>-0.22756723397061385</v>
      </c>
      <c r="AH53" s="15">
        <f t="shared" si="127"/>
        <v>0.19100091477323924</v>
      </c>
      <c r="AI53" s="15">
        <f t="shared" si="128"/>
        <v>-9.1642991340153857E-2</v>
      </c>
      <c r="AJ53" s="15">
        <f t="shared" si="129"/>
        <v>-0.65689026651029803</v>
      </c>
      <c r="AK53" s="15">
        <f t="shared" si="130"/>
        <v>1.0113771814432586</v>
      </c>
      <c r="AL53" s="14" t="str">
        <f t="shared" si="131"/>
        <v>ศรีวิไล,รพช.</v>
      </c>
      <c r="AM53" s="16" t="str">
        <f>+IF(AND(C53&lt;C63),"OK","Not OK")</f>
        <v>OK</v>
      </c>
      <c r="AN53" s="16" t="str">
        <f t="shared" ref="AN53:AW53" si="138">+IF(AND(D53&lt;D63),"OK","Not OK")</f>
        <v>OK</v>
      </c>
      <c r="AO53" s="16" t="str">
        <f t="shared" si="138"/>
        <v>OK</v>
      </c>
      <c r="AP53" s="16" t="str">
        <f t="shared" si="138"/>
        <v>OK</v>
      </c>
      <c r="AQ53" s="16" t="str">
        <f t="shared" si="138"/>
        <v>OK</v>
      </c>
      <c r="AR53" s="16" t="str">
        <f t="shared" si="138"/>
        <v>OK</v>
      </c>
      <c r="AS53" s="16" t="str">
        <f t="shared" si="138"/>
        <v>OK</v>
      </c>
      <c r="AT53" s="16" t="str">
        <f t="shared" si="138"/>
        <v>OK</v>
      </c>
      <c r="AU53" s="16" t="str">
        <f t="shared" si="138"/>
        <v>OK</v>
      </c>
      <c r="AV53" s="16" t="str">
        <f t="shared" si="138"/>
        <v>OK</v>
      </c>
      <c r="AW53" s="16" t="str">
        <f t="shared" si="138"/>
        <v>Not OK</v>
      </c>
    </row>
    <row r="54" spans="1:49" ht="13.5" customHeight="1">
      <c r="A54" s="253" t="str">
        <f>+'8.คำนวณ'!E38</f>
        <v>สกลนคร</v>
      </c>
      <c r="B54" s="14" t="str">
        <f>++'8.คำนวณ'!G38</f>
        <v>กุสุมาลย์,รพช.</v>
      </c>
      <c r="C54" s="264">
        <f>+'8.คำนวณ'!X38</f>
        <v>11050.997227035832</v>
      </c>
      <c r="D54" s="264">
        <f>+'8.คำนวณ'!Y38</f>
        <v>157.77067973941368</v>
      </c>
      <c r="E54" s="264">
        <f>+'8.คำนวณ'!Z38</f>
        <v>1518.5079300977197</v>
      </c>
      <c r="F54" s="264">
        <f>+'8.คำนวณ'!AA38</f>
        <v>1049.2942522475569</v>
      </c>
      <c r="G54" s="264">
        <f>+'8.คำนวณ'!AB38</f>
        <v>539.96749348534206</v>
      </c>
      <c r="H54" s="264">
        <f>+'8.คำนวณ'!AC38</f>
        <v>1358.1310422801303</v>
      </c>
      <c r="I54" s="264">
        <f>+'8.คำนวณ'!AD38</f>
        <v>559.55311543973949</v>
      </c>
      <c r="J54" s="264">
        <f>+'8.คำนวณ'!AE38</f>
        <v>236.87366579804561</v>
      </c>
      <c r="K54" s="264">
        <f>+'8.คำนวณ'!AF38</f>
        <v>433.35278775244302</v>
      </c>
      <c r="L54" s="264">
        <f>+'8.คำนวณ'!AG38</f>
        <v>158.26636592833879</v>
      </c>
      <c r="M54" s="264">
        <f>+'8.คำนวณ'!AH38</f>
        <v>96.101882736156355</v>
      </c>
      <c r="N54" s="14" t="str">
        <f t="shared" si="117"/>
        <v>กุสุมาลย์,รพช.</v>
      </c>
      <c r="O54" s="50">
        <f>+(C54-C61)*100/C61</f>
        <v>6.9365498705581707</v>
      </c>
      <c r="P54" s="50">
        <f t="shared" ref="P54:Y54" si="139">+(D54-D61)*100/D61</f>
        <v>62.775487601450671</v>
      </c>
      <c r="Q54" s="50">
        <f t="shared" si="139"/>
        <v>1.4220690408505334</v>
      </c>
      <c r="R54" s="50">
        <f t="shared" si="139"/>
        <v>62.619244625455075</v>
      </c>
      <c r="S54" s="50">
        <f t="shared" si="139"/>
        <v>-23.51116035532786</v>
      </c>
      <c r="T54" s="50">
        <f t="shared" si="139"/>
        <v>71.379533338794303</v>
      </c>
      <c r="U54" s="50">
        <f t="shared" si="139"/>
        <v>-10.759061767693094</v>
      </c>
      <c r="V54" s="50">
        <f t="shared" si="139"/>
        <v>-11.544768813812356</v>
      </c>
      <c r="W54" s="50">
        <f t="shared" si="139"/>
        <v>11.900905691878082</v>
      </c>
      <c r="X54" s="50">
        <f t="shared" si="139"/>
        <v>137.72248251898685</v>
      </c>
      <c r="Y54" s="50">
        <f t="shared" si="139"/>
        <v>-74.153578531360793</v>
      </c>
      <c r="Z54" s="14" t="str">
        <f t="shared" si="119"/>
        <v>กุสุมาลย์,รพช.</v>
      </c>
      <c r="AA54" s="15">
        <f t="shared" si="120"/>
        <v>6.9365498705581702E-2</v>
      </c>
      <c r="AB54" s="15">
        <f t="shared" si="121"/>
        <v>0.62775487601450675</v>
      </c>
      <c r="AC54" s="15">
        <f t="shared" si="122"/>
        <v>1.4220690408505335E-2</v>
      </c>
      <c r="AD54" s="15">
        <f t="shared" si="123"/>
        <v>0.62619244625455073</v>
      </c>
      <c r="AE54" s="15">
        <f t="shared" si="124"/>
        <v>-0.23511160355327859</v>
      </c>
      <c r="AF54" s="15">
        <f t="shared" si="125"/>
        <v>0.71379533338794299</v>
      </c>
      <c r="AG54" s="15">
        <f t="shared" si="126"/>
        <v>-0.10759061767693094</v>
      </c>
      <c r="AH54" s="15">
        <f t="shared" si="127"/>
        <v>-0.11544768813812356</v>
      </c>
      <c r="AI54" s="15">
        <f t="shared" si="128"/>
        <v>0.11900905691878082</v>
      </c>
      <c r="AJ54" s="15">
        <f t="shared" si="129"/>
        <v>1.3772248251898684</v>
      </c>
      <c r="AK54" s="15">
        <f t="shared" si="130"/>
        <v>-0.74153578531360798</v>
      </c>
      <c r="AL54" s="14" t="str">
        <f t="shared" si="131"/>
        <v>กุสุมาลย์,รพช.</v>
      </c>
      <c r="AM54" s="16" t="str">
        <f>+IF(AND(C54&lt;C63),"OK","Not OK")</f>
        <v>OK</v>
      </c>
      <c r="AN54" s="16" t="str">
        <f t="shared" ref="AN54:AW54" si="140">+IF(AND(D54&lt;D63),"OK","Not OK")</f>
        <v>Not OK</v>
      </c>
      <c r="AO54" s="16" t="str">
        <f t="shared" si="140"/>
        <v>OK</v>
      </c>
      <c r="AP54" s="16" t="str">
        <f t="shared" si="140"/>
        <v>Not OK</v>
      </c>
      <c r="AQ54" s="16" t="str">
        <f t="shared" si="140"/>
        <v>OK</v>
      </c>
      <c r="AR54" s="16" t="str">
        <f t="shared" si="140"/>
        <v>Not OK</v>
      </c>
      <c r="AS54" s="16" t="str">
        <f t="shared" si="140"/>
        <v>OK</v>
      </c>
      <c r="AT54" s="16" t="str">
        <f t="shared" si="140"/>
        <v>OK</v>
      </c>
      <c r="AU54" s="16" t="str">
        <f t="shared" si="140"/>
        <v>OK</v>
      </c>
      <c r="AV54" s="16" t="str">
        <f t="shared" si="140"/>
        <v>Not OK</v>
      </c>
      <c r="AW54" s="16" t="str">
        <f t="shared" si="140"/>
        <v>OK</v>
      </c>
    </row>
    <row r="55" spans="1:49" ht="13.5" customHeight="1">
      <c r="A55" s="253" t="str">
        <f>+'8.คำนวณ'!E39</f>
        <v>สกลนคร</v>
      </c>
      <c r="B55" s="14" t="str">
        <f>++'8.คำนวณ'!G39</f>
        <v>วาริชภูมิ,รพช.</v>
      </c>
      <c r="C55" s="264">
        <f>+'8.คำนวณ'!X39</f>
        <v>10761.777268425203</v>
      </c>
      <c r="D55" s="264">
        <f>+'8.คำนวณ'!Y39</f>
        <v>83.656106826746125</v>
      </c>
      <c r="E55" s="264">
        <f>+'8.คำนวณ'!Z39</f>
        <v>1788.9619205152924</v>
      </c>
      <c r="F55" s="264">
        <f>+'8.คำนวณ'!AA39</f>
        <v>577.62663701691349</v>
      </c>
      <c r="G55" s="264">
        <f>+'8.คำนวณ'!AB39</f>
        <v>607.570079747612</v>
      </c>
      <c r="H55" s="264">
        <f>+'8.คำนวณ'!AC39</f>
        <v>1005.2566746998511</v>
      </c>
      <c r="I55" s="264">
        <f>+'8.คำนวณ'!AD39</f>
        <v>863.58972482692138</v>
      </c>
      <c r="J55" s="264">
        <f>+'8.คำนวณ'!AE39</f>
        <v>229.7414775216896</v>
      </c>
      <c r="K55" s="264">
        <f>+'8.คำนวณ'!AF39</f>
        <v>392.70530277802118</v>
      </c>
      <c r="L55" s="264">
        <f>+'8.คำนวณ'!AG39</f>
        <v>27.785478923845414</v>
      </c>
      <c r="M55" s="264">
        <f>+'8.คำนวณ'!AH39</f>
        <v>170.14648146525283</v>
      </c>
      <c r="N55" s="14" t="str">
        <f t="shared" si="117"/>
        <v>วาริชภูมิ,รพช.</v>
      </c>
      <c r="O55" s="50">
        <f>+(C55-C61)*100/C61</f>
        <v>4.1378717158065159</v>
      </c>
      <c r="P55" s="50">
        <f t="shared" ref="P55:Y55" si="141">+(D55-D61)*100/D61</f>
        <v>-13.690150780526441</v>
      </c>
      <c r="Q55" s="50">
        <f t="shared" si="141"/>
        <v>19.485855699336664</v>
      </c>
      <c r="R55" s="50">
        <f t="shared" si="141"/>
        <v>-10.479632204188402</v>
      </c>
      <c r="S55" s="50">
        <f t="shared" si="141"/>
        <v>-13.934948004462983</v>
      </c>
      <c r="T55" s="50">
        <f t="shared" si="141"/>
        <v>26.851102310813541</v>
      </c>
      <c r="U55" s="50">
        <f t="shared" si="141"/>
        <v>37.730548119223045</v>
      </c>
      <c r="V55" s="50">
        <f t="shared" si="141"/>
        <v>-14.208126771831902</v>
      </c>
      <c r="W55" s="50">
        <f t="shared" si="141"/>
        <v>1.4048606420117382</v>
      </c>
      <c r="X55" s="50">
        <f t="shared" si="141"/>
        <v>-58.265086905790866</v>
      </c>
      <c r="Y55" s="50">
        <f t="shared" si="141"/>
        <v>-54.239422307359263</v>
      </c>
      <c r="Z55" s="14" t="str">
        <f t="shared" si="119"/>
        <v>วาริชภูมิ,รพช.</v>
      </c>
      <c r="AA55" s="15">
        <f t="shared" si="120"/>
        <v>4.1378717158065161E-2</v>
      </c>
      <c r="AB55" s="15">
        <f t="shared" si="121"/>
        <v>-0.13690150780526442</v>
      </c>
      <c r="AC55" s="15">
        <f t="shared" si="122"/>
        <v>0.19485855699336663</v>
      </c>
      <c r="AD55" s="15">
        <f t="shared" si="123"/>
        <v>-0.10479632204188402</v>
      </c>
      <c r="AE55" s="15">
        <f t="shared" si="124"/>
        <v>-0.13934948004462983</v>
      </c>
      <c r="AF55" s="15">
        <f t="shared" si="125"/>
        <v>0.2685110231081354</v>
      </c>
      <c r="AG55" s="15">
        <f t="shared" si="126"/>
        <v>0.37730548119223045</v>
      </c>
      <c r="AH55" s="15">
        <f t="shared" si="127"/>
        <v>-0.14208126771831903</v>
      </c>
      <c r="AI55" s="15">
        <f t="shared" si="128"/>
        <v>1.4048606420117382E-2</v>
      </c>
      <c r="AJ55" s="15">
        <f t="shared" si="129"/>
        <v>-0.58265086905790864</v>
      </c>
      <c r="AK55" s="15">
        <f t="shared" si="130"/>
        <v>-0.54239422307359264</v>
      </c>
      <c r="AL55" s="14" t="str">
        <f t="shared" si="131"/>
        <v>วาริชภูมิ,รพช.</v>
      </c>
      <c r="AM55" s="16" t="str">
        <f>+IF(AND(C55&lt;C63),"OK","Not OK")</f>
        <v>OK</v>
      </c>
      <c r="AN55" s="16" t="str">
        <f t="shared" ref="AN55:AW55" si="142">+IF(AND(D55&lt;D63),"OK","Not OK")</f>
        <v>OK</v>
      </c>
      <c r="AO55" s="16" t="str">
        <f t="shared" si="142"/>
        <v>OK</v>
      </c>
      <c r="AP55" s="16" t="str">
        <f t="shared" si="142"/>
        <v>OK</v>
      </c>
      <c r="AQ55" s="16" t="str">
        <f t="shared" si="142"/>
        <v>OK</v>
      </c>
      <c r="AR55" s="16" t="str">
        <f t="shared" si="142"/>
        <v>Not OK</v>
      </c>
      <c r="AS55" s="16" t="str">
        <f t="shared" si="142"/>
        <v>Not OK</v>
      </c>
      <c r="AT55" s="16" t="str">
        <f t="shared" si="142"/>
        <v>OK</v>
      </c>
      <c r="AU55" s="16" t="str">
        <f t="shared" si="142"/>
        <v>OK</v>
      </c>
      <c r="AV55" s="16" t="str">
        <f t="shared" si="142"/>
        <v>OK</v>
      </c>
      <c r="AW55" s="16" t="str">
        <f t="shared" si="142"/>
        <v>OK</v>
      </c>
    </row>
    <row r="56" spans="1:49" ht="13.5" customHeight="1">
      <c r="A56" s="253" t="str">
        <f>+'8.คำนวณ'!E40</f>
        <v>สกลนคร</v>
      </c>
      <c r="B56" s="14" t="str">
        <f>++'8.คำนวณ'!G40</f>
        <v>คำตากล้า,รพช.</v>
      </c>
      <c r="C56" s="264">
        <f>+'8.คำนวณ'!X40</f>
        <v>10139.298997485452</v>
      </c>
      <c r="D56" s="264">
        <f>+'8.คำนวณ'!Y40</f>
        <v>121.23645907897875</v>
      </c>
      <c r="E56" s="264">
        <f>+'8.คำนวณ'!Z40</f>
        <v>1585.3358533854596</v>
      </c>
      <c r="F56" s="264">
        <f>+'8.คำนวณ'!AA40</f>
        <v>729.14689224161657</v>
      </c>
      <c r="G56" s="264">
        <f>+'8.คำนวณ'!AB40</f>
        <v>828.42932107262811</v>
      </c>
      <c r="H56" s="264">
        <f>+'8.คำนวณ'!AC40</f>
        <v>733.34214360442706</v>
      </c>
      <c r="I56" s="264">
        <f>+'8.คำนวณ'!AD40</f>
        <v>854.30881430905049</v>
      </c>
      <c r="J56" s="264">
        <f>+'8.คำนวณ'!AE40</f>
        <v>613.53275150046807</v>
      </c>
      <c r="K56" s="264">
        <f>+'8.คำนวณ'!AF40</f>
        <v>402.53078905346615</v>
      </c>
      <c r="L56" s="264">
        <f>+'8.คำนวณ'!AG40</f>
        <v>22.914800579997429</v>
      </c>
      <c r="M56" s="264">
        <f>+'8.คำนวณ'!AH40</f>
        <v>161.57964979901988</v>
      </c>
      <c r="N56" s="14" t="str">
        <f t="shared" si="117"/>
        <v>คำตากล้า,รพช.</v>
      </c>
      <c r="O56" s="50">
        <f t="shared" ref="O56:Y56" si="143">+(C56-C61)*100/C61</f>
        <v>-1.8856280006568287</v>
      </c>
      <c r="P56" s="50">
        <f t="shared" si="143"/>
        <v>25.082326920621952</v>
      </c>
      <c r="Q56" s="50">
        <f t="shared" si="143"/>
        <v>5.8855467186455028</v>
      </c>
      <c r="R56" s="50">
        <f t="shared" si="143"/>
        <v>13.002922281666258</v>
      </c>
      <c r="S56" s="50">
        <f t="shared" si="143"/>
        <v>17.350763260694293</v>
      </c>
      <c r="T56" s="50">
        <f t="shared" si="143"/>
        <v>-7.4611871490712414</v>
      </c>
      <c r="U56" s="50">
        <f t="shared" si="143"/>
        <v>36.250371994005711</v>
      </c>
      <c r="V56" s="50">
        <f t="shared" si="143"/>
        <v>129.11023558246248</v>
      </c>
      <c r="W56" s="50">
        <f t="shared" si="143"/>
        <v>3.9420101519705839</v>
      </c>
      <c r="X56" s="50">
        <f t="shared" si="143"/>
        <v>-65.581042767033551</v>
      </c>
      <c r="Y56" s="50">
        <f t="shared" si="143"/>
        <v>-56.543455647728322</v>
      </c>
      <c r="Z56" s="14" t="str">
        <f t="shared" si="119"/>
        <v>คำตากล้า,รพช.</v>
      </c>
      <c r="AA56" s="15">
        <f t="shared" si="120"/>
        <v>-1.8856280006568287E-2</v>
      </c>
      <c r="AB56" s="15">
        <f t="shared" si="121"/>
        <v>0.2508232692062195</v>
      </c>
      <c r="AC56" s="15">
        <f t="shared" si="122"/>
        <v>5.8855467186455027E-2</v>
      </c>
      <c r="AD56" s="15">
        <f t="shared" si="123"/>
        <v>0.13002922281666257</v>
      </c>
      <c r="AE56" s="15">
        <f t="shared" si="124"/>
        <v>0.17350763260694294</v>
      </c>
      <c r="AF56" s="15">
        <f t="shared" si="125"/>
        <v>-7.4611871490712411E-2</v>
      </c>
      <c r="AG56" s="15">
        <f t="shared" si="126"/>
        <v>0.36250371994005709</v>
      </c>
      <c r="AH56" s="15">
        <f t="shared" si="127"/>
        <v>1.2911023558246248</v>
      </c>
      <c r="AI56" s="15">
        <f t="shared" si="128"/>
        <v>3.942010151970584E-2</v>
      </c>
      <c r="AJ56" s="15">
        <f t="shared" si="129"/>
        <v>-0.65581042767033548</v>
      </c>
      <c r="AK56" s="15">
        <f t="shared" si="130"/>
        <v>-0.56543455647728325</v>
      </c>
      <c r="AL56" s="14" t="str">
        <f t="shared" si="131"/>
        <v>คำตากล้า,รพช.</v>
      </c>
      <c r="AM56" s="16" t="str">
        <f>+IF(AND(C56&lt;C63),"OK","Not OK")</f>
        <v>OK</v>
      </c>
      <c r="AN56" s="16" t="str">
        <f t="shared" ref="AN56:AW56" si="144">+IF(AND(D56&lt;D63),"OK","Not OK")</f>
        <v>OK</v>
      </c>
      <c r="AO56" s="16" t="str">
        <f t="shared" si="144"/>
        <v>OK</v>
      </c>
      <c r="AP56" s="16" t="str">
        <f t="shared" si="144"/>
        <v>OK</v>
      </c>
      <c r="AQ56" s="16" t="str">
        <f t="shared" si="144"/>
        <v>OK</v>
      </c>
      <c r="AR56" s="16" t="str">
        <f t="shared" si="144"/>
        <v>OK</v>
      </c>
      <c r="AS56" s="16" t="str">
        <f t="shared" si="144"/>
        <v>OK</v>
      </c>
      <c r="AT56" s="16" t="str">
        <f t="shared" si="144"/>
        <v>Not OK</v>
      </c>
      <c r="AU56" s="16" t="str">
        <f t="shared" si="144"/>
        <v>OK</v>
      </c>
      <c r="AV56" s="16" t="str">
        <f t="shared" si="144"/>
        <v>OK</v>
      </c>
      <c r="AW56" s="16" t="str">
        <f t="shared" si="144"/>
        <v>OK</v>
      </c>
    </row>
    <row r="57" spans="1:49" ht="13.5" customHeight="1">
      <c r="A57" s="253" t="str">
        <f>+'8.คำนวณ'!E41</f>
        <v>นครพนม</v>
      </c>
      <c r="B57" s="14" t="str">
        <f>++'8.คำนวณ'!G41</f>
        <v>บ้านแพง,รพช.</v>
      </c>
      <c r="C57" s="264">
        <f>+'8.คำนวณ'!X41</f>
        <v>9932.9706035799245</v>
      </c>
      <c r="D57" s="264">
        <f>+'8.คำนวณ'!Y41</f>
        <v>57.359750683666583</v>
      </c>
      <c r="E57" s="264">
        <f>+'8.คำนวณ'!Z41</f>
        <v>1505.6824310118266</v>
      </c>
      <c r="F57" s="264">
        <f>+'8.คำนวณ'!AA41</f>
        <v>432.15025801754445</v>
      </c>
      <c r="G57" s="264">
        <f>+'8.คำนวณ'!AB41</f>
        <v>891.70552970842061</v>
      </c>
      <c r="H57" s="264">
        <f>+'8.คำนวณ'!AC41</f>
        <v>645.38013016301454</v>
      </c>
      <c r="I57" s="264">
        <f>+'8.คำนวณ'!AD41</f>
        <v>661.24194072521925</v>
      </c>
      <c r="J57" s="264">
        <f>+'8.คำนวณ'!AE41</f>
        <v>256.68423482615333</v>
      </c>
      <c r="K57" s="264">
        <f>+'8.คำนวณ'!AF41</f>
        <v>335.29116205561672</v>
      </c>
      <c r="L57" s="264">
        <f>+'8.คำนวณ'!AG41</f>
        <v>66.94386990801577</v>
      </c>
      <c r="M57" s="264">
        <f>+'8.คำนวณ'!AH41</f>
        <v>279.13322637354833</v>
      </c>
      <c r="N57" s="14" t="str">
        <f t="shared" si="117"/>
        <v>บ้านแพง,รพช.</v>
      </c>
      <c r="O57" s="50">
        <f t="shared" ref="O57:Y57" si="145">+(C57-C61)*100/C61</f>
        <v>-3.8821941142209297</v>
      </c>
      <c r="P57" s="50">
        <f t="shared" si="145"/>
        <v>-40.820680993117399</v>
      </c>
      <c r="Q57" s="50">
        <f t="shared" si="145"/>
        <v>0.56544614939871629</v>
      </c>
      <c r="R57" s="50">
        <f t="shared" si="145"/>
        <v>-33.025508933285764</v>
      </c>
      <c r="S57" s="50">
        <f t="shared" si="145"/>
        <v>26.314124637183035</v>
      </c>
      <c r="T57" s="50">
        <f t="shared" si="145"/>
        <v>-18.560917842083896</v>
      </c>
      <c r="U57" s="50">
        <f t="shared" si="145"/>
        <v>5.4588913198983731</v>
      </c>
      <c r="V57" s="50">
        <f t="shared" si="145"/>
        <v>-4.1469499916676469</v>
      </c>
      <c r="W57" s="50">
        <f t="shared" si="145"/>
        <v>-13.420691489957392</v>
      </c>
      <c r="X57" s="50">
        <f t="shared" si="145"/>
        <v>0.55240006690567156</v>
      </c>
      <c r="Y57" s="50">
        <f t="shared" si="145"/>
        <v>-24.927641276714951</v>
      </c>
      <c r="Z57" s="14" t="str">
        <f t="shared" si="119"/>
        <v>บ้านแพง,รพช.</v>
      </c>
      <c r="AA57" s="15">
        <f t="shared" si="120"/>
        <v>-3.8821941142209299E-2</v>
      </c>
      <c r="AB57" s="15">
        <f t="shared" si="121"/>
        <v>-0.40820680993117398</v>
      </c>
      <c r="AC57" s="15">
        <f t="shared" si="122"/>
        <v>5.6544614939871632E-3</v>
      </c>
      <c r="AD57" s="15">
        <f t="shared" si="123"/>
        <v>-0.33025508933285763</v>
      </c>
      <c r="AE57" s="15">
        <f t="shared" si="124"/>
        <v>0.26314124637183034</v>
      </c>
      <c r="AF57" s="15">
        <f t="shared" si="125"/>
        <v>-0.18560917842083896</v>
      </c>
      <c r="AG57" s="15">
        <f t="shared" si="126"/>
        <v>5.4588913198983728E-2</v>
      </c>
      <c r="AH57" s="15">
        <f t="shared" si="127"/>
        <v>-4.1469499916676471E-2</v>
      </c>
      <c r="AI57" s="15">
        <f t="shared" si="128"/>
        <v>-0.13420691489957393</v>
      </c>
      <c r="AJ57" s="15">
        <f t="shared" si="129"/>
        <v>5.5240006690567157E-3</v>
      </c>
      <c r="AK57" s="15">
        <f t="shared" si="130"/>
        <v>-0.24927641276714951</v>
      </c>
      <c r="AL57" s="14" t="str">
        <f t="shared" si="131"/>
        <v>บ้านแพง,รพช.</v>
      </c>
      <c r="AM57" s="16" t="str">
        <f>+IF(AND(C57&lt;C63),"OK","Not OK")</f>
        <v>OK</v>
      </c>
      <c r="AN57" s="16" t="str">
        <f t="shared" ref="AN57:AW57" si="146">+IF(AND(D57&lt;D63),"OK","Not OK")</f>
        <v>OK</v>
      </c>
      <c r="AO57" s="16" t="str">
        <f t="shared" si="146"/>
        <v>OK</v>
      </c>
      <c r="AP57" s="16" t="str">
        <f t="shared" si="146"/>
        <v>OK</v>
      </c>
      <c r="AQ57" s="16" t="str">
        <f t="shared" si="146"/>
        <v>OK</v>
      </c>
      <c r="AR57" s="16" t="str">
        <f t="shared" si="146"/>
        <v>OK</v>
      </c>
      <c r="AS57" s="16" t="str">
        <f t="shared" si="146"/>
        <v>OK</v>
      </c>
      <c r="AT57" s="16" t="str">
        <f t="shared" si="146"/>
        <v>OK</v>
      </c>
      <c r="AU57" s="16" t="str">
        <f t="shared" si="146"/>
        <v>OK</v>
      </c>
      <c r="AV57" s="16" t="str">
        <f t="shared" si="146"/>
        <v>OK</v>
      </c>
      <c r="AW57" s="16" t="str">
        <f t="shared" si="146"/>
        <v>OK</v>
      </c>
    </row>
    <row r="58" spans="1:49" ht="13.5" customHeight="1">
      <c r="A58" s="253" t="str">
        <f>+'8.คำนวณ'!E42</f>
        <v>นครพนม</v>
      </c>
      <c r="B58" s="14" t="str">
        <f>++'8.คำนวณ'!G42</f>
        <v>นาหว้า,รพช.</v>
      </c>
      <c r="C58" s="264">
        <f>+'8.คำนวณ'!X42</f>
        <v>9784.0947951976996</v>
      </c>
      <c r="D58" s="264">
        <f>+'8.คำนวณ'!Y42</f>
        <v>48.369837328621188</v>
      </c>
      <c r="E58" s="264">
        <f>+'8.คำนวณ'!Z42</f>
        <v>1516.8325677418622</v>
      </c>
      <c r="F58" s="264">
        <f>+'8.คำนวณ'!AA42</f>
        <v>415.29000017045553</v>
      </c>
      <c r="G58" s="264">
        <f>+'8.คำนวณ'!AB42</f>
        <v>687.74973153256553</v>
      </c>
      <c r="H58" s="264">
        <f>+'8.คำนวณ'!AC42</f>
        <v>782.82936584866968</v>
      </c>
      <c r="I58" s="264">
        <f>+'8.คำนวณ'!AD42</f>
        <v>1077.2908780731709</v>
      </c>
      <c r="J58" s="264">
        <f>+'8.คำนวณ'!AE42</f>
        <v>304.61377053278716</v>
      </c>
      <c r="K58" s="264">
        <f>+'8.คำนวณ'!AF42</f>
        <v>240.96262723083655</v>
      </c>
      <c r="L58" s="264">
        <f>+'8.คำนวณ'!AG42</f>
        <v>27.001159949772443</v>
      </c>
      <c r="M58" s="264">
        <f>+'8.คำนวณ'!AH42</f>
        <v>290.43277893624395</v>
      </c>
      <c r="N58" s="14" t="str">
        <f t="shared" si="117"/>
        <v>นาหว้า,รพช.</v>
      </c>
      <c r="O58" s="50">
        <f t="shared" ref="O58:Y58" si="147">+(C58-C61)*100/C61</f>
        <v>-5.3228120947084419</v>
      </c>
      <c r="P58" s="50">
        <f t="shared" si="147"/>
        <v>-50.095772741972567</v>
      </c>
      <c r="Q58" s="50">
        <f t="shared" si="147"/>
        <v>1.310170569228271</v>
      </c>
      <c r="R58" s="50">
        <f t="shared" si="147"/>
        <v>-35.638505611206327</v>
      </c>
      <c r="S58" s="50">
        <f t="shared" si="147"/>
        <v>-2.5771373915331077</v>
      </c>
      <c r="T58" s="50">
        <f t="shared" si="147"/>
        <v>-1.2165047212159656</v>
      </c>
      <c r="U58" s="50">
        <f t="shared" si="147"/>
        <v>71.812909365722305</v>
      </c>
      <c r="V58" s="50">
        <f t="shared" si="147"/>
        <v>13.751274985318846</v>
      </c>
      <c r="W58" s="50">
        <f t="shared" si="147"/>
        <v>-37.778325218878194</v>
      </c>
      <c r="X58" s="50">
        <f t="shared" si="147"/>
        <v>-59.443165725694996</v>
      </c>
      <c r="Y58" s="50">
        <f t="shared" si="147"/>
        <v>-21.888647766626367</v>
      </c>
      <c r="Z58" s="14" t="str">
        <f t="shared" si="119"/>
        <v>นาหว้า,รพช.</v>
      </c>
      <c r="AA58" s="15">
        <f t="shared" si="120"/>
        <v>-5.3228120947084422E-2</v>
      </c>
      <c r="AB58" s="15">
        <f t="shared" si="121"/>
        <v>-0.50095772741972566</v>
      </c>
      <c r="AC58" s="15">
        <f t="shared" si="122"/>
        <v>1.310170569228271E-2</v>
      </c>
      <c r="AD58" s="15">
        <f t="shared" si="123"/>
        <v>-0.35638505611206328</v>
      </c>
      <c r="AE58" s="15">
        <f t="shared" si="124"/>
        <v>-2.5771373915331078E-2</v>
      </c>
      <c r="AF58" s="15">
        <f t="shared" si="125"/>
        <v>-1.2165047212159656E-2</v>
      </c>
      <c r="AG58" s="15">
        <f t="shared" si="126"/>
        <v>0.71812909365722311</v>
      </c>
      <c r="AH58" s="15">
        <f t="shared" si="127"/>
        <v>0.13751274985318845</v>
      </c>
      <c r="AI58" s="15">
        <f t="shared" si="128"/>
        <v>-0.37778325218878195</v>
      </c>
      <c r="AJ58" s="15">
        <f t="shared" si="129"/>
        <v>-0.59443165725694991</v>
      </c>
      <c r="AK58" s="15">
        <f t="shared" si="130"/>
        <v>-0.21888647766626368</v>
      </c>
      <c r="AL58" s="14" t="str">
        <f t="shared" si="131"/>
        <v>นาหว้า,รพช.</v>
      </c>
      <c r="AM58" s="16" t="str">
        <f>+IF(AND(C58&lt;C63),"OK","Not OK")</f>
        <v>OK</v>
      </c>
      <c r="AN58" s="16" t="str">
        <f t="shared" ref="AN58:AW58" si="148">+IF(AND(D58&lt;D63),"OK","Not OK")</f>
        <v>OK</v>
      </c>
      <c r="AO58" s="16" t="str">
        <f t="shared" si="148"/>
        <v>OK</v>
      </c>
      <c r="AP58" s="16" t="str">
        <f t="shared" si="148"/>
        <v>OK</v>
      </c>
      <c r="AQ58" s="16" t="str">
        <f t="shared" si="148"/>
        <v>OK</v>
      </c>
      <c r="AR58" s="16" t="str">
        <f t="shared" si="148"/>
        <v>OK</v>
      </c>
      <c r="AS58" s="16" t="str">
        <f t="shared" si="148"/>
        <v>Not OK</v>
      </c>
      <c r="AT58" s="16" t="str">
        <f t="shared" si="148"/>
        <v>OK</v>
      </c>
      <c r="AU58" s="16" t="str">
        <f t="shared" si="148"/>
        <v>OK</v>
      </c>
      <c r="AV58" s="16" t="str">
        <f t="shared" si="148"/>
        <v>OK</v>
      </c>
      <c r="AW58" s="16" t="str">
        <f t="shared" si="148"/>
        <v>OK</v>
      </c>
    </row>
    <row r="59" spans="1:49" ht="13.5" customHeight="1">
      <c r="A59" s="253" t="str">
        <f>+'8.คำนวณ'!E43</f>
        <v>เลย</v>
      </c>
      <c r="B59" s="14" t="str">
        <f>++'8.คำนวณ'!G43</f>
        <v>เอราวัณ,รพช.</v>
      </c>
      <c r="C59" s="264">
        <f>+'8.คำนวณ'!X43</f>
        <v>10789.132040165716</v>
      </c>
      <c r="D59" s="264">
        <f>+'8.คำนวณ'!Y43</f>
        <v>98.536393017202869</v>
      </c>
      <c r="E59" s="264">
        <f>+'8.คำนวณ'!Z43</f>
        <v>1856.4369960419524</v>
      </c>
      <c r="F59" s="264">
        <f>+'8.คำนวณ'!AA43</f>
        <v>842.76440544578099</v>
      </c>
      <c r="G59" s="264">
        <f>+'8.คำนวณ'!AB43</f>
        <v>740.30968720641908</v>
      </c>
      <c r="H59" s="264">
        <f>+'8.คำนวณ'!AC43</f>
        <v>665.47715859912842</v>
      </c>
      <c r="I59" s="264">
        <f>+'8.คำนวณ'!AD43</f>
        <v>780.30600013860874</v>
      </c>
      <c r="J59" s="264">
        <f>+'8.คำนวณ'!AE43</f>
        <v>341.79939397206266</v>
      </c>
      <c r="K59" s="264">
        <f>+'8.คำนวณ'!AF43</f>
        <v>447.47335972031857</v>
      </c>
      <c r="L59" s="264">
        <f>+'8.คำนวณ'!AG43</f>
        <v>161.44896282207267</v>
      </c>
      <c r="M59" s="264">
        <f>+'8.คำนวณ'!AH43</f>
        <v>645.71513044616597</v>
      </c>
      <c r="N59" s="14" t="str">
        <f t="shared" si="117"/>
        <v>เอราวัณ,รพช.</v>
      </c>
      <c r="O59" s="50">
        <f t="shared" ref="O59:Y59" si="149">+(C59-C61)*100/C61</f>
        <v>4.4025740636879016</v>
      </c>
      <c r="P59" s="50">
        <f t="shared" si="149"/>
        <v>1.6621684482512624</v>
      </c>
      <c r="Q59" s="50">
        <f t="shared" si="149"/>
        <v>23.992557069122153</v>
      </c>
      <c r="R59" s="50">
        <f t="shared" si="149"/>
        <v>30.611323484577646</v>
      </c>
      <c r="S59" s="50">
        <f t="shared" si="149"/>
        <v>4.8682182451902234</v>
      </c>
      <c r="T59" s="50">
        <f t="shared" si="149"/>
        <v>-16.024918555081911</v>
      </c>
      <c r="U59" s="50">
        <f t="shared" si="149"/>
        <v>24.447952552177938</v>
      </c>
      <c r="V59" s="50">
        <f t="shared" si="149"/>
        <v>27.637423566005737</v>
      </c>
      <c r="W59" s="50">
        <f t="shared" si="149"/>
        <v>15.547137669034001</v>
      </c>
      <c r="X59" s="50">
        <f t="shared" si="149"/>
        <v>142.502871769715</v>
      </c>
      <c r="Y59" s="50">
        <f t="shared" si="149"/>
        <v>73.663875618431476</v>
      </c>
      <c r="Z59" s="14" t="str">
        <f t="shared" si="119"/>
        <v>เอราวัณ,รพช.</v>
      </c>
      <c r="AA59" s="15">
        <f t="shared" si="120"/>
        <v>4.4025740636879016E-2</v>
      </c>
      <c r="AB59" s="15">
        <f t="shared" si="121"/>
        <v>1.6621684482512625E-2</v>
      </c>
      <c r="AC59" s="15">
        <f t="shared" si="122"/>
        <v>0.23992557069122153</v>
      </c>
      <c r="AD59" s="15">
        <f t="shared" si="123"/>
        <v>0.30611323484577646</v>
      </c>
      <c r="AE59" s="15">
        <f t="shared" si="124"/>
        <v>4.8682182451902235E-2</v>
      </c>
      <c r="AF59" s="15">
        <f t="shared" si="125"/>
        <v>-0.1602491855508191</v>
      </c>
      <c r="AG59" s="15">
        <f t="shared" si="126"/>
        <v>0.24447952552177937</v>
      </c>
      <c r="AH59" s="15">
        <f t="shared" si="127"/>
        <v>0.27637423566005737</v>
      </c>
      <c r="AI59" s="15">
        <f t="shared" si="128"/>
        <v>0.15547137669034</v>
      </c>
      <c r="AJ59" s="15">
        <f t="shared" si="129"/>
        <v>1.4250287176971499</v>
      </c>
      <c r="AK59" s="15">
        <f t="shared" si="130"/>
        <v>0.73663875618431474</v>
      </c>
      <c r="AL59" s="14" t="str">
        <f t="shared" si="131"/>
        <v>เอราวัณ,รพช.</v>
      </c>
      <c r="AM59" s="16" t="str">
        <f>+IF(AND(C59&lt;C63),"OK","Not OK")</f>
        <v>OK</v>
      </c>
      <c r="AN59" s="16" t="str">
        <f t="shared" ref="AN59:AW59" si="150">+IF(AND(D59&lt;D63),"OK","Not OK")</f>
        <v>OK</v>
      </c>
      <c r="AO59" s="16" t="str">
        <f t="shared" si="150"/>
        <v>Not OK</v>
      </c>
      <c r="AP59" s="16" t="str">
        <f t="shared" si="150"/>
        <v>Not OK</v>
      </c>
      <c r="AQ59" s="16" t="str">
        <f t="shared" si="150"/>
        <v>OK</v>
      </c>
      <c r="AR59" s="16" t="str">
        <f t="shared" si="150"/>
        <v>OK</v>
      </c>
      <c r="AS59" s="16" t="str">
        <f t="shared" si="150"/>
        <v>OK</v>
      </c>
      <c r="AT59" s="16" t="str">
        <f t="shared" si="150"/>
        <v>OK</v>
      </c>
      <c r="AU59" s="16" t="str">
        <f t="shared" si="150"/>
        <v>OK</v>
      </c>
      <c r="AV59" s="16" t="str">
        <f t="shared" si="150"/>
        <v>Not OK</v>
      </c>
      <c r="AW59" s="16" t="str">
        <f t="shared" si="150"/>
        <v>Not OK</v>
      </c>
    </row>
    <row r="60" spans="1:49" ht="13.5" customHeight="1">
      <c r="A60" s="253" t="str">
        <f>+'8.คำนวณ'!E44</f>
        <v>หนองบัวลำภู</v>
      </c>
      <c r="B60" s="14" t="str">
        <f>++'8.คำนวณ'!G44</f>
        <v>นาวัง เฉลิมพระเกียรติ 80 พรรษา,รพช.</v>
      </c>
      <c r="C60" s="264">
        <f>+'8.คำนวณ'!X44</f>
        <v>11888.870389678614</v>
      </c>
      <c r="D60" s="264">
        <f>+'8.คำนวณ'!Y44</f>
        <v>245.05597486298524</v>
      </c>
      <c r="E60" s="264">
        <f>+'8.คำนวณ'!Z44</f>
        <v>1887.8884265451893</v>
      </c>
      <c r="F60" s="264">
        <f>+'8.คำนวณ'!AA44</f>
        <v>751.98672960067745</v>
      </c>
      <c r="G60" s="264">
        <f>+'8.คำนวณ'!AB44</f>
        <v>1381.9174666969839</v>
      </c>
      <c r="H60" s="264">
        <f>+'8.คำนวณ'!AC44</f>
        <v>757.72669721893362</v>
      </c>
      <c r="I60" s="264">
        <f>+'8.คำนวณ'!AD44</f>
        <v>624.69478034514395</v>
      </c>
      <c r="J60" s="264">
        <f>+'8.คำนวณ'!AE44</f>
        <v>350.11347331446359</v>
      </c>
      <c r="K60" s="264">
        <f>+'8.คำนวณ'!AF44</f>
        <v>510.35789855811078</v>
      </c>
      <c r="L60" s="264">
        <f>+'8.คำนวณ'!AG44</f>
        <v>205.22380363961395</v>
      </c>
      <c r="M60" s="264">
        <f>+'8.คำนวณ'!AH44</f>
        <v>271.02202429022822</v>
      </c>
      <c r="N60" s="14" t="str">
        <f t="shared" si="117"/>
        <v>นาวัง เฉลิมพระเกียรติ 80 พรรษา,รพช.</v>
      </c>
      <c r="O60" s="50">
        <f t="shared" ref="O60:Y60" si="151">+(C60-C61)*100/C61</f>
        <v>15.04434895885683</v>
      </c>
      <c r="P60" s="50">
        <f t="shared" si="151"/>
        <v>152.82965037518514</v>
      </c>
      <c r="Q60" s="50">
        <f t="shared" si="151"/>
        <v>26.093217258448611</v>
      </c>
      <c r="R60" s="50">
        <f t="shared" si="151"/>
        <v>16.542632034905665</v>
      </c>
      <c r="S60" s="50">
        <f t="shared" si="151"/>
        <v>95.754864482831152</v>
      </c>
      <c r="T60" s="50">
        <f t="shared" si="151"/>
        <v>-4.3841546028502902</v>
      </c>
      <c r="U60" s="50">
        <f t="shared" si="151"/>
        <v>-0.36987237035715576</v>
      </c>
      <c r="V60" s="50">
        <f t="shared" si="151"/>
        <v>30.742132600902806</v>
      </c>
      <c r="W60" s="50">
        <f t="shared" si="151"/>
        <v>31.78526293058162</v>
      </c>
      <c r="X60" s="50">
        <f t="shared" si="151"/>
        <v>208.25445309894846</v>
      </c>
      <c r="Y60" s="50">
        <f t="shared" si="151"/>
        <v>-27.109133893653258</v>
      </c>
      <c r="Z60" s="14" t="str">
        <f t="shared" si="119"/>
        <v>นาวัง เฉลิมพระเกียรติ 80 พรรษา,รพช.</v>
      </c>
      <c r="AA60" s="15">
        <f t="shared" si="120"/>
        <v>0.15044348958856829</v>
      </c>
      <c r="AB60" s="15">
        <f t="shared" si="121"/>
        <v>1.5282965037518514</v>
      </c>
      <c r="AC60" s="15">
        <f t="shared" si="122"/>
        <v>0.26093217258448609</v>
      </c>
      <c r="AD60" s="15">
        <f t="shared" si="123"/>
        <v>0.16542632034905666</v>
      </c>
      <c r="AE60" s="15">
        <f t="shared" si="124"/>
        <v>0.95754864482831148</v>
      </c>
      <c r="AF60" s="15">
        <f t="shared" si="125"/>
        <v>-4.3841546028502903E-2</v>
      </c>
      <c r="AG60" s="15">
        <f t="shared" si="126"/>
        <v>-3.6987237035715575E-3</v>
      </c>
      <c r="AH60" s="15">
        <f t="shared" si="127"/>
        <v>0.30742132600902805</v>
      </c>
      <c r="AI60" s="15">
        <f t="shared" si="128"/>
        <v>0.3178526293058162</v>
      </c>
      <c r="AJ60" s="15">
        <f t="shared" si="129"/>
        <v>2.0825445309894848</v>
      </c>
      <c r="AK60" s="15">
        <f t="shared" si="130"/>
        <v>-0.27109133893653259</v>
      </c>
      <c r="AL60" s="14" t="str">
        <f t="shared" si="131"/>
        <v>นาวัง เฉลิมพระเกียรติ 80 พรรษา,รพช.</v>
      </c>
      <c r="AM60" s="16" t="str">
        <f>+IF(AND(C60&lt;C63),"OK","Not OK")</f>
        <v>Not OK</v>
      </c>
      <c r="AN60" s="16" t="str">
        <f t="shared" ref="AN60:AW60" si="152">+IF(AND(D60&lt;D63),"OK","Not OK")</f>
        <v>Not OK</v>
      </c>
      <c r="AO60" s="16" t="str">
        <f t="shared" si="152"/>
        <v>Not OK</v>
      </c>
      <c r="AP60" s="16" t="str">
        <f t="shared" si="152"/>
        <v>OK</v>
      </c>
      <c r="AQ60" s="16" t="str">
        <f t="shared" si="152"/>
        <v>Not OK</v>
      </c>
      <c r="AR60" s="16" t="str">
        <f t="shared" si="152"/>
        <v>OK</v>
      </c>
      <c r="AS60" s="16" t="str">
        <f t="shared" si="152"/>
        <v>OK</v>
      </c>
      <c r="AT60" s="16" t="str">
        <f t="shared" si="152"/>
        <v>OK</v>
      </c>
      <c r="AU60" s="16" t="str">
        <f t="shared" si="152"/>
        <v>Not OK</v>
      </c>
      <c r="AV60" s="16" t="str">
        <f t="shared" si="152"/>
        <v>Not OK</v>
      </c>
      <c r="AW60" s="16" t="str">
        <f t="shared" si="152"/>
        <v>OK</v>
      </c>
    </row>
    <row r="61" spans="1:49" ht="13.5" customHeight="1">
      <c r="B61" s="18" t="s">
        <v>144</v>
      </c>
      <c r="C61" s="19">
        <f>AVERAGE(C49:C60)</f>
        <v>10334.162866122539</v>
      </c>
      <c r="D61" s="19">
        <f t="shared" ref="D61:M61" si="153">AVERAGE(D49:D60)</f>
        <v>96.92533075109499</v>
      </c>
      <c r="E61" s="19">
        <f t="shared" si="153"/>
        <v>1497.2164780883131</v>
      </c>
      <c r="F61" s="19">
        <f t="shared" si="153"/>
        <v>645.24604985362782</v>
      </c>
      <c r="G61" s="19">
        <f t="shared" si="153"/>
        <v>705.94284864792519</v>
      </c>
      <c r="H61" s="19">
        <f t="shared" si="153"/>
        <v>792.46979835992886</v>
      </c>
      <c r="I61" s="19">
        <f t="shared" si="153"/>
        <v>627.01393163655769</v>
      </c>
      <c r="J61" s="19">
        <f t="shared" si="153"/>
        <v>267.78932418304913</v>
      </c>
      <c r="K61" s="19">
        <f t="shared" si="153"/>
        <v>387.26477241005597</v>
      </c>
      <c r="L61" s="19">
        <f t="shared" si="153"/>
        <v>66.576103467915814</v>
      </c>
      <c r="M61" s="19">
        <f t="shared" si="153"/>
        <v>371.81891060919884</v>
      </c>
      <c r="N61" s="23"/>
      <c r="V61" s="49"/>
      <c r="W61" s="49"/>
      <c r="X61" s="49"/>
      <c r="Y61" s="49"/>
      <c r="Z61" s="23"/>
      <c r="AL61" s="23"/>
    </row>
    <row r="62" spans="1:49" ht="13.5" customHeight="1">
      <c r="B62" s="20" t="s">
        <v>268</v>
      </c>
      <c r="C62" s="21">
        <f>+STDEV(C49:C61)</f>
        <v>941.65491420227283</v>
      </c>
      <c r="D62" s="21">
        <f t="shared" ref="D62:M62" si="154">+STDEV(D49:D61)</f>
        <v>59.167884454092054</v>
      </c>
      <c r="E62" s="21">
        <f t="shared" si="154"/>
        <v>298.00644565636043</v>
      </c>
      <c r="F62" s="21">
        <f t="shared" si="154"/>
        <v>177.90583120204627</v>
      </c>
      <c r="G62" s="21">
        <f t="shared" si="154"/>
        <v>237.63195123564262</v>
      </c>
      <c r="H62" s="21">
        <f t="shared" si="154"/>
        <v>200.55519358445434</v>
      </c>
      <c r="I62" s="21">
        <f t="shared" si="154"/>
        <v>227.48810048585472</v>
      </c>
      <c r="J62" s="21">
        <f t="shared" si="154"/>
        <v>134.71996377609273</v>
      </c>
      <c r="K62" s="21">
        <f t="shared" si="154"/>
        <v>76.298605000668502</v>
      </c>
      <c r="L62" s="21">
        <f t="shared" si="154"/>
        <v>65.592672583369634</v>
      </c>
      <c r="M62" s="21">
        <f t="shared" si="154"/>
        <v>229.07626049077683</v>
      </c>
      <c r="N62" s="23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23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23"/>
      <c r="AM62" s="26"/>
      <c r="AN62" s="26"/>
      <c r="AO62" s="26"/>
      <c r="AP62" s="26"/>
      <c r="AQ62" s="26"/>
      <c r="AR62" s="26"/>
      <c r="AS62" s="26"/>
      <c r="AT62" s="61"/>
      <c r="AU62" s="61"/>
      <c r="AV62" s="61"/>
      <c r="AW62" s="61"/>
    </row>
    <row r="63" spans="1:49" ht="13.5" customHeight="1">
      <c r="B63" s="20" t="s">
        <v>269</v>
      </c>
      <c r="C63" s="21">
        <f>+C61+C62</f>
        <v>11275.817780324811</v>
      </c>
      <c r="D63" s="21">
        <f t="shared" ref="D63:M63" si="155">+D61+D62</f>
        <v>156.09321520518705</v>
      </c>
      <c r="E63" s="21">
        <f t="shared" si="155"/>
        <v>1795.2229237446736</v>
      </c>
      <c r="F63" s="21">
        <f t="shared" si="155"/>
        <v>823.15188105567404</v>
      </c>
      <c r="G63" s="21">
        <f t="shared" si="155"/>
        <v>943.57479988356783</v>
      </c>
      <c r="H63" s="21">
        <f t="shared" si="155"/>
        <v>993.02499194438315</v>
      </c>
      <c r="I63" s="21">
        <f t="shared" si="155"/>
        <v>854.5020321224124</v>
      </c>
      <c r="J63" s="21">
        <f t="shared" si="155"/>
        <v>402.50928795914183</v>
      </c>
      <c r="K63" s="21">
        <f t="shared" si="155"/>
        <v>463.56337741072446</v>
      </c>
      <c r="L63" s="21">
        <f t="shared" si="155"/>
        <v>132.16877605128545</v>
      </c>
      <c r="M63" s="21">
        <f t="shared" si="155"/>
        <v>600.89517109997564</v>
      </c>
      <c r="N63" s="23"/>
      <c r="O63" s="51"/>
      <c r="P63" s="51"/>
      <c r="Q63" s="51"/>
      <c r="R63" s="51"/>
      <c r="S63" s="51"/>
      <c r="T63" s="51"/>
      <c r="U63" s="51"/>
      <c r="V63" s="173"/>
      <c r="W63" s="173"/>
      <c r="X63" s="173"/>
      <c r="Y63" s="173"/>
      <c r="Z63" s="23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23"/>
      <c r="AM63" s="26"/>
      <c r="AN63" s="26"/>
      <c r="AO63" s="26"/>
      <c r="AP63" s="26"/>
      <c r="AQ63" s="26"/>
      <c r="AR63" s="26"/>
      <c r="AS63" s="26"/>
      <c r="AT63" s="61"/>
      <c r="AU63" s="61"/>
      <c r="AV63" s="61"/>
      <c r="AW63" s="61"/>
    </row>
    <row r="64" spans="1:49" ht="13.5" customHeight="1">
      <c r="B64" s="420" t="s">
        <v>149</v>
      </c>
      <c r="C64" s="429" t="s">
        <v>248</v>
      </c>
      <c r="D64" s="430"/>
      <c r="E64" s="430"/>
      <c r="F64" s="430"/>
      <c r="G64" s="430"/>
      <c r="H64" s="430"/>
      <c r="I64" s="430"/>
      <c r="J64" s="430"/>
      <c r="K64" s="430"/>
      <c r="L64" s="430"/>
      <c r="M64" s="431"/>
      <c r="N64" s="420" t="s">
        <v>149</v>
      </c>
      <c r="O64" s="429" t="s">
        <v>719</v>
      </c>
      <c r="P64" s="430"/>
      <c r="Q64" s="430"/>
      <c r="R64" s="430"/>
      <c r="S64" s="430"/>
      <c r="T64" s="430"/>
      <c r="U64" s="430"/>
      <c r="V64" s="430"/>
      <c r="W64" s="430"/>
      <c r="X64" s="430"/>
      <c r="Y64" s="431"/>
      <c r="Z64" s="420" t="s">
        <v>149</v>
      </c>
      <c r="AA64" s="429" t="s">
        <v>719</v>
      </c>
      <c r="AB64" s="430"/>
      <c r="AC64" s="430"/>
      <c r="AD64" s="430"/>
      <c r="AE64" s="430"/>
      <c r="AF64" s="430"/>
      <c r="AG64" s="430"/>
      <c r="AH64" s="430"/>
      <c r="AI64" s="430"/>
      <c r="AJ64" s="430"/>
      <c r="AK64" s="431"/>
      <c r="AL64" s="420" t="s">
        <v>149</v>
      </c>
      <c r="AM64" s="429" t="s">
        <v>720</v>
      </c>
      <c r="AN64" s="430"/>
      <c r="AO64" s="430"/>
      <c r="AP64" s="430"/>
      <c r="AQ64" s="430"/>
      <c r="AR64" s="430"/>
      <c r="AS64" s="430"/>
      <c r="AT64" s="430"/>
      <c r="AU64" s="430"/>
      <c r="AV64" s="430"/>
      <c r="AW64" s="431"/>
    </row>
    <row r="65" spans="1:49" ht="13.5" customHeight="1">
      <c r="B65" s="420"/>
      <c r="C65" s="38" t="s">
        <v>5</v>
      </c>
      <c r="D65" s="38" t="s">
        <v>8</v>
      </c>
      <c r="E65" s="38" t="s">
        <v>11</v>
      </c>
      <c r="F65" s="38" t="s">
        <v>17</v>
      </c>
      <c r="G65" s="38" t="s">
        <v>20</v>
      </c>
      <c r="H65" s="38" t="s">
        <v>23</v>
      </c>
      <c r="I65" s="38" t="s">
        <v>26</v>
      </c>
      <c r="J65" s="38" t="s">
        <v>29</v>
      </c>
      <c r="K65" s="38" t="s">
        <v>32</v>
      </c>
      <c r="L65" s="38" t="s">
        <v>35</v>
      </c>
      <c r="M65" s="38" t="s">
        <v>38</v>
      </c>
      <c r="N65" s="420"/>
      <c r="O65" s="38" t="s">
        <v>5</v>
      </c>
      <c r="P65" s="38" t="s">
        <v>8</v>
      </c>
      <c r="Q65" s="38" t="s">
        <v>11</v>
      </c>
      <c r="R65" s="38" t="s">
        <v>17</v>
      </c>
      <c r="S65" s="38" t="s">
        <v>20</v>
      </c>
      <c r="T65" s="38" t="s">
        <v>23</v>
      </c>
      <c r="U65" s="38" t="s">
        <v>26</v>
      </c>
      <c r="V65" s="38" t="s">
        <v>29</v>
      </c>
      <c r="W65" s="38" t="s">
        <v>32</v>
      </c>
      <c r="X65" s="38" t="s">
        <v>35</v>
      </c>
      <c r="Y65" s="38" t="s">
        <v>38</v>
      </c>
      <c r="Z65" s="420"/>
      <c r="AA65" s="38" t="s">
        <v>5</v>
      </c>
      <c r="AB65" s="38" t="s">
        <v>8</v>
      </c>
      <c r="AC65" s="38" t="s">
        <v>11</v>
      </c>
      <c r="AD65" s="38" t="s">
        <v>17</v>
      </c>
      <c r="AE65" s="38" t="s">
        <v>20</v>
      </c>
      <c r="AF65" s="38" t="s">
        <v>23</v>
      </c>
      <c r="AG65" s="38" t="s">
        <v>26</v>
      </c>
      <c r="AH65" s="38" t="s">
        <v>29</v>
      </c>
      <c r="AI65" s="38" t="s">
        <v>32</v>
      </c>
      <c r="AJ65" s="38" t="s">
        <v>35</v>
      </c>
      <c r="AK65" s="38" t="s">
        <v>38</v>
      </c>
      <c r="AL65" s="420"/>
      <c r="AM65" s="12" t="s">
        <v>5</v>
      </c>
      <c r="AN65" s="13" t="s">
        <v>8</v>
      </c>
      <c r="AO65" s="12" t="s">
        <v>11</v>
      </c>
      <c r="AP65" s="12" t="s">
        <v>17</v>
      </c>
      <c r="AQ65" s="12" t="s">
        <v>20</v>
      </c>
      <c r="AR65" s="12" t="s">
        <v>23</v>
      </c>
      <c r="AS65" s="12" t="s">
        <v>26</v>
      </c>
      <c r="AT65" s="38" t="s">
        <v>29</v>
      </c>
      <c r="AU65" s="38" t="s">
        <v>32</v>
      </c>
      <c r="AV65" s="38" t="s">
        <v>35</v>
      </c>
      <c r="AW65" s="38" t="s">
        <v>38</v>
      </c>
    </row>
    <row r="66" spans="1:49" ht="13.5" customHeight="1">
      <c r="A66" s="253" t="str">
        <f>+'8.คำนวณ'!E45</f>
        <v>อุดรธานี</v>
      </c>
      <c r="B66" s="14" t="str">
        <f>+'8.คำนวณ'!G45</f>
        <v>ศรีธาตุ,รพช.</v>
      </c>
      <c r="C66" s="264">
        <f>+'8.คำนวณ'!X45</f>
        <v>10262.8232206786</v>
      </c>
      <c r="D66" s="264">
        <f>+'8.คำนวณ'!Y45</f>
        <v>51.83015362009084</v>
      </c>
      <c r="E66" s="264">
        <f>+'8.คำนวณ'!Z45</f>
        <v>1501.4219650013358</v>
      </c>
      <c r="F66" s="264">
        <f>+'8.คำนวณ'!AA45</f>
        <v>714.09234036868816</v>
      </c>
      <c r="G66" s="264">
        <f>+'8.คำนวณ'!AB45</f>
        <v>816.4425474218541</v>
      </c>
      <c r="H66" s="264">
        <f>+'8.คำนวณ'!AC45</f>
        <v>751.95715869623302</v>
      </c>
      <c r="I66" s="264">
        <f>+'8.คำนวณ'!AD45</f>
        <v>630.11164573871224</v>
      </c>
      <c r="J66" s="264">
        <f>+'8.คำนวณ'!AE45</f>
        <v>193.9099652685012</v>
      </c>
      <c r="K66" s="264">
        <f>+'8.คำนวณ'!AF45</f>
        <v>327.06822067860008</v>
      </c>
      <c r="L66" s="264">
        <f>+'8.คำนวณ'!AG45</f>
        <v>16.150321934277319</v>
      </c>
      <c r="M66" s="264">
        <f>+'8.คำนวณ'!AH45</f>
        <v>543.16492252204114</v>
      </c>
      <c r="N66" s="14" t="str">
        <f t="shared" ref="N66:N71" si="156">+B66</f>
        <v>ศรีธาตุ,รพช.</v>
      </c>
      <c r="O66" s="50">
        <f>+(C66-C72)*100/C72</f>
        <v>1.8762008302428157</v>
      </c>
      <c r="P66" s="50">
        <f t="shared" ref="P66:Y66" si="157">+(D66-D72)*100/D72</f>
        <v>-16.056349106355871</v>
      </c>
      <c r="Q66" s="50">
        <f t="shared" si="157"/>
        <v>-11.166631962126548</v>
      </c>
      <c r="R66" s="50">
        <f t="shared" si="157"/>
        <v>4.1727369582276674</v>
      </c>
      <c r="S66" s="50">
        <f t="shared" si="157"/>
        <v>6.4713418440006043</v>
      </c>
      <c r="T66" s="50">
        <f t="shared" si="157"/>
        <v>10.65348713433553</v>
      </c>
      <c r="U66" s="50">
        <f t="shared" si="157"/>
        <v>-22.433085942458554</v>
      </c>
      <c r="V66" s="50">
        <f t="shared" si="157"/>
        <v>-36.623065503434844</v>
      </c>
      <c r="W66" s="50">
        <f t="shared" si="157"/>
        <v>-4.5627614723982735</v>
      </c>
      <c r="X66" s="50">
        <f t="shared" si="157"/>
        <v>-55.352081484850252</v>
      </c>
      <c r="Y66" s="50">
        <f t="shared" si="157"/>
        <v>35.236513482554095</v>
      </c>
      <c r="Z66" s="14" t="str">
        <f t="shared" ref="Z66:Z71" si="158">+N66</f>
        <v>ศรีธาตุ,รพช.</v>
      </c>
      <c r="AA66" s="15">
        <f t="shared" ref="AA66:AK71" si="159">+O66/100</f>
        <v>1.8762008302428156E-2</v>
      </c>
      <c r="AB66" s="15">
        <f t="shared" si="159"/>
        <v>-0.16056349106355872</v>
      </c>
      <c r="AC66" s="15">
        <f t="shared" si="159"/>
        <v>-0.11166631962126548</v>
      </c>
      <c r="AD66" s="15">
        <f t="shared" si="159"/>
        <v>4.1727369582276672E-2</v>
      </c>
      <c r="AE66" s="15">
        <f t="shared" si="159"/>
        <v>6.471341844000604E-2</v>
      </c>
      <c r="AF66" s="15">
        <f t="shared" si="159"/>
        <v>0.10653487134335529</v>
      </c>
      <c r="AG66" s="15">
        <f t="shared" si="159"/>
        <v>-0.22433085942458553</v>
      </c>
      <c r="AH66" s="15">
        <f t="shared" si="159"/>
        <v>-0.36623065503434843</v>
      </c>
      <c r="AI66" s="15">
        <f t="shared" si="159"/>
        <v>-4.5627614723982732E-2</v>
      </c>
      <c r="AJ66" s="15">
        <f t="shared" si="159"/>
        <v>-0.55352081484850257</v>
      </c>
      <c r="AK66" s="15">
        <f t="shared" si="159"/>
        <v>0.35236513482554094</v>
      </c>
      <c r="AL66" s="14" t="str">
        <f t="shared" ref="AL66:AL71" si="160">+Z66</f>
        <v>ศรีธาตุ,รพช.</v>
      </c>
      <c r="AM66" s="16" t="str">
        <f>+IF(AND(C66&lt;C74),"OK","Not OK")</f>
        <v>OK</v>
      </c>
      <c r="AN66" s="16" t="str">
        <f t="shared" ref="AN66:AW66" si="161">+IF(AND(D66&lt;D74),"OK","Not OK")</f>
        <v>OK</v>
      </c>
      <c r="AO66" s="16" t="str">
        <f t="shared" si="161"/>
        <v>OK</v>
      </c>
      <c r="AP66" s="16" t="str">
        <f t="shared" si="161"/>
        <v>OK</v>
      </c>
      <c r="AQ66" s="16" t="str">
        <f t="shared" si="161"/>
        <v>OK</v>
      </c>
      <c r="AR66" s="16" t="str">
        <f t="shared" si="161"/>
        <v>OK</v>
      </c>
      <c r="AS66" s="16" t="str">
        <f t="shared" si="161"/>
        <v>OK</v>
      </c>
      <c r="AT66" s="16" t="str">
        <f t="shared" si="161"/>
        <v>OK</v>
      </c>
      <c r="AU66" s="16" t="str">
        <f t="shared" si="161"/>
        <v>OK</v>
      </c>
      <c r="AV66" s="16" t="str">
        <f t="shared" si="161"/>
        <v>OK</v>
      </c>
      <c r="AW66" s="16" t="str">
        <f t="shared" si="161"/>
        <v>OK</v>
      </c>
    </row>
    <row r="67" spans="1:49" ht="13.5" customHeight="1">
      <c r="A67" s="253" t="str">
        <f>+'8.คำนวณ'!E46</f>
        <v>บึงกาฬ</v>
      </c>
      <c r="B67" s="14" t="str">
        <f>+'8.คำนวณ'!G46</f>
        <v>ปากคาด,รพช.</v>
      </c>
      <c r="C67" s="264">
        <f>+'8.คำนวณ'!X46</f>
        <v>9026.2704824841385</v>
      </c>
      <c r="D67" s="264">
        <f>+'8.คำนวณ'!Y46</f>
        <v>41.418278166649088</v>
      </c>
      <c r="E67" s="264">
        <f>+'8.คำนวณ'!Z46</f>
        <v>1333.3564640773573</v>
      </c>
      <c r="F67" s="264">
        <f>+'8.คำนวณ'!AA46</f>
        <v>433.57750814594431</v>
      </c>
      <c r="G67" s="264">
        <f>+'8.คำนวณ'!AB46</f>
        <v>675.78832884635665</v>
      </c>
      <c r="H67" s="264">
        <f>+'8.คำนวณ'!AC46</f>
        <v>683.2644458815106</v>
      </c>
      <c r="I67" s="264">
        <f>+'8.คำนวณ'!AD46</f>
        <v>780.13217661850331</v>
      </c>
      <c r="J67" s="264">
        <f>+'8.คำนวณ'!AE46</f>
        <v>358.80471937430269</v>
      </c>
      <c r="K67" s="264">
        <f>+'8.คำนวณ'!AF46</f>
        <v>385.88615156174541</v>
      </c>
      <c r="L67" s="264">
        <f>+'8.คำนวณ'!AG46</f>
        <v>47.451901960022433</v>
      </c>
      <c r="M67" s="264">
        <f>+'8.คำนวณ'!AH46</f>
        <v>99.232892295907334</v>
      </c>
      <c r="N67" s="14" t="str">
        <f t="shared" si="156"/>
        <v>ปากคาด,รพช.</v>
      </c>
      <c r="O67" s="50">
        <f>+(C67-C72)*100/C72</f>
        <v>-10.398715377965615</v>
      </c>
      <c r="P67" s="50">
        <f t="shared" ref="P67:Y67" si="162">+(D67-D72)*100/D72</f>
        <v>-32.919328996753606</v>
      </c>
      <c r="Q67" s="50">
        <f t="shared" si="162"/>
        <v>-21.110421813393351</v>
      </c>
      <c r="R67" s="50">
        <f t="shared" si="162"/>
        <v>-36.749138516495748</v>
      </c>
      <c r="S67" s="50">
        <f t="shared" si="162"/>
        <v>-11.871214451041043</v>
      </c>
      <c r="T67" s="50">
        <f t="shared" si="162"/>
        <v>0.54508118891504798</v>
      </c>
      <c r="U67" s="50">
        <f t="shared" si="162"/>
        <v>-3.9655180053872159</v>
      </c>
      <c r="V67" s="50">
        <f t="shared" si="162"/>
        <v>17.270626939447496</v>
      </c>
      <c r="W67" s="50">
        <f t="shared" si="162"/>
        <v>12.600082682096541</v>
      </c>
      <c r="X67" s="50">
        <f t="shared" si="162"/>
        <v>31.181821682662246</v>
      </c>
      <c r="Y67" s="50">
        <f t="shared" si="162"/>
        <v>-75.293120338889807</v>
      </c>
      <c r="Z67" s="14" t="str">
        <f t="shared" si="158"/>
        <v>ปากคาด,รพช.</v>
      </c>
      <c r="AA67" s="15">
        <f t="shared" si="159"/>
        <v>-0.10398715377965616</v>
      </c>
      <c r="AB67" s="15">
        <f t="shared" si="159"/>
        <v>-0.32919328996753605</v>
      </c>
      <c r="AC67" s="15">
        <f t="shared" si="159"/>
        <v>-0.21110421813393351</v>
      </c>
      <c r="AD67" s="15">
        <f t="shared" si="159"/>
        <v>-0.3674913851649575</v>
      </c>
      <c r="AE67" s="15">
        <f t="shared" si="159"/>
        <v>-0.11871214451041043</v>
      </c>
      <c r="AF67" s="15">
        <f t="shared" si="159"/>
        <v>5.4508118891504797E-3</v>
      </c>
      <c r="AG67" s="15">
        <f t="shared" si="159"/>
        <v>-3.9655180053872162E-2</v>
      </c>
      <c r="AH67" s="15">
        <f t="shared" si="159"/>
        <v>0.17270626939447495</v>
      </c>
      <c r="AI67" s="15">
        <f t="shared" si="159"/>
        <v>0.12600082682096542</v>
      </c>
      <c r="AJ67" s="15">
        <f t="shared" si="159"/>
        <v>0.31181821682662247</v>
      </c>
      <c r="AK67" s="15">
        <f t="shared" si="159"/>
        <v>-0.75293120338889807</v>
      </c>
      <c r="AL67" s="14" t="str">
        <f t="shared" si="160"/>
        <v>ปากคาด,รพช.</v>
      </c>
      <c r="AM67" s="16" t="str">
        <f>+IF(AND(C67&lt;C74),"OK","Not OK")</f>
        <v>OK</v>
      </c>
      <c r="AN67" s="16" t="str">
        <f t="shared" ref="AN67:AW67" si="163">+IF(AND(D67&lt;D74),"OK","Not OK")</f>
        <v>OK</v>
      </c>
      <c r="AO67" s="16" t="str">
        <f t="shared" si="163"/>
        <v>OK</v>
      </c>
      <c r="AP67" s="16" t="str">
        <f t="shared" si="163"/>
        <v>OK</v>
      </c>
      <c r="AQ67" s="16" t="str">
        <f t="shared" si="163"/>
        <v>OK</v>
      </c>
      <c r="AR67" s="16" t="str">
        <f t="shared" si="163"/>
        <v>OK</v>
      </c>
      <c r="AS67" s="16" t="str">
        <f t="shared" si="163"/>
        <v>OK</v>
      </c>
      <c r="AT67" s="16" t="str">
        <f t="shared" si="163"/>
        <v>OK</v>
      </c>
      <c r="AU67" s="16" t="str">
        <f t="shared" si="163"/>
        <v>OK</v>
      </c>
      <c r="AV67" s="16" t="str">
        <f t="shared" si="163"/>
        <v>OK</v>
      </c>
      <c r="AW67" s="16" t="str">
        <f t="shared" si="163"/>
        <v>OK</v>
      </c>
    </row>
    <row r="68" spans="1:49" ht="13.5" customHeight="1">
      <c r="A68" s="253" t="str">
        <f>+'8.คำนวณ'!E47</f>
        <v>บึงกาฬ</v>
      </c>
      <c r="B68" s="14" t="str">
        <f>+'8.คำนวณ'!G47</f>
        <v>บึงโขงหลง,รพช.</v>
      </c>
      <c r="C68" s="264">
        <f>+'8.คำนวณ'!X47</f>
        <v>11053.356741441568</v>
      </c>
      <c r="D68" s="264">
        <f>+'8.คำนวณ'!Y47</f>
        <v>47.62232555324686</v>
      </c>
      <c r="E68" s="264">
        <f>+'8.คำนวณ'!Z47</f>
        <v>2086.2226920982025</v>
      </c>
      <c r="F68" s="264">
        <f>+'8.คำนวณ'!AA47</f>
        <v>980.87476770692547</v>
      </c>
      <c r="G68" s="264">
        <f>+'8.คำนวณ'!AB47</f>
        <v>640.83760162191606</v>
      </c>
      <c r="H68" s="264">
        <f>+'8.คำนวณ'!AC47</f>
        <v>699.02316878820284</v>
      </c>
      <c r="I68" s="264">
        <f>+'8.คำนวณ'!AD47</f>
        <v>1059.0750761533961</v>
      </c>
      <c r="J68" s="264">
        <f>+'8.คำนวณ'!AE47</f>
        <v>553.66948417421474</v>
      </c>
      <c r="K68" s="264">
        <f>+'8.คำนวณ'!AF47</f>
        <v>253.84940307841276</v>
      </c>
      <c r="L68" s="264">
        <f>+'8.คำนวณ'!AG47</f>
        <v>42.244273466341205</v>
      </c>
      <c r="M68" s="264">
        <f>+'8.คำนวณ'!AH47</f>
        <v>441.75296282100425</v>
      </c>
      <c r="N68" s="14" t="str">
        <f t="shared" si="156"/>
        <v>บึงโขงหลง,รพช.</v>
      </c>
      <c r="O68" s="50">
        <f>+(C68-C72)*100/C72</f>
        <v>9.7236079220860958</v>
      </c>
      <c r="P68" s="50">
        <f t="shared" ref="P68:Y68" si="164">+(D68-D72)*100/D72</f>
        <v>-22.871309618583837</v>
      </c>
      <c r="Q68" s="50">
        <f t="shared" si="164"/>
        <v>23.433779800842256</v>
      </c>
      <c r="R68" s="50">
        <f t="shared" si="164"/>
        <v>43.09131100963797</v>
      </c>
      <c r="S68" s="50">
        <f t="shared" si="164"/>
        <v>-16.429098943661771</v>
      </c>
      <c r="T68" s="50">
        <f t="shared" si="164"/>
        <v>2.8640399517155917</v>
      </c>
      <c r="U68" s="50">
        <f t="shared" si="164"/>
        <v>30.37242839110985</v>
      </c>
      <c r="V68" s="50">
        <f t="shared" si="164"/>
        <v>80.959625167630506</v>
      </c>
      <c r="W68" s="50">
        <f t="shared" si="164"/>
        <v>-25.927728528872827</v>
      </c>
      <c r="X68" s="50">
        <f t="shared" si="164"/>
        <v>16.785218717765645</v>
      </c>
      <c r="Y68" s="50">
        <f t="shared" si="164"/>
        <v>9.9870923827499496</v>
      </c>
      <c r="Z68" s="14" t="str">
        <f t="shared" si="158"/>
        <v>บึงโขงหลง,รพช.</v>
      </c>
      <c r="AA68" s="15">
        <f t="shared" si="159"/>
        <v>9.7236079220860958E-2</v>
      </c>
      <c r="AB68" s="15">
        <f t="shared" si="159"/>
        <v>-0.22871309618583838</v>
      </c>
      <c r="AC68" s="15">
        <f t="shared" si="159"/>
        <v>0.23433779800842255</v>
      </c>
      <c r="AD68" s="15">
        <f t="shared" si="159"/>
        <v>0.43091311009637967</v>
      </c>
      <c r="AE68" s="15">
        <f t="shared" si="159"/>
        <v>-0.16429098943661771</v>
      </c>
      <c r="AF68" s="15">
        <f t="shared" si="159"/>
        <v>2.8640399517155916E-2</v>
      </c>
      <c r="AG68" s="15">
        <f t="shared" si="159"/>
        <v>0.30372428391109851</v>
      </c>
      <c r="AH68" s="15">
        <f t="shared" si="159"/>
        <v>0.80959625167630511</v>
      </c>
      <c r="AI68" s="15">
        <f t="shared" si="159"/>
        <v>-0.25927728528872829</v>
      </c>
      <c r="AJ68" s="15">
        <f t="shared" si="159"/>
        <v>0.16785218717765646</v>
      </c>
      <c r="AK68" s="15">
        <f t="shared" si="159"/>
        <v>9.98709238274995E-2</v>
      </c>
      <c r="AL68" s="14" t="str">
        <f t="shared" si="160"/>
        <v>บึงโขงหลง,รพช.</v>
      </c>
      <c r="AM68" s="16" t="str">
        <f>+IF(AND(C68&lt;C74),"OK","Not OK")</f>
        <v>Not OK</v>
      </c>
      <c r="AN68" s="16" t="str">
        <f t="shared" ref="AN68:AW68" si="165">+IF(AND(D68&lt;D74),"OK","Not OK")</f>
        <v>OK</v>
      </c>
      <c r="AO68" s="16" t="str">
        <f t="shared" si="165"/>
        <v>Not OK</v>
      </c>
      <c r="AP68" s="16" t="str">
        <f t="shared" si="165"/>
        <v>OK</v>
      </c>
      <c r="AQ68" s="16" t="str">
        <f t="shared" si="165"/>
        <v>OK</v>
      </c>
      <c r="AR68" s="16" t="str">
        <f t="shared" si="165"/>
        <v>OK</v>
      </c>
      <c r="AS68" s="16" t="str">
        <f t="shared" si="165"/>
        <v>OK</v>
      </c>
      <c r="AT68" s="16" t="str">
        <f t="shared" si="165"/>
        <v>Not OK</v>
      </c>
      <c r="AU68" s="16" t="str">
        <f t="shared" si="165"/>
        <v>OK</v>
      </c>
      <c r="AV68" s="16" t="str">
        <f t="shared" si="165"/>
        <v>OK</v>
      </c>
      <c r="AW68" s="16" t="str">
        <f t="shared" si="165"/>
        <v>OK</v>
      </c>
    </row>
    <row r="69" spans="1:49" ht="13.5" customHeight="1">
      <c r="A69" s="253" t="str">
        <f>+'8.คำนวณ'!E48</f>
        <v>สกลนคร</v>
      </c>
      <c r="B69" s="14" t="str">
        <f>+'8.คำนวณ'!G48</f>
        <v>โคกศรีสุพรรณ,รพช.</v>
      </c>
      <c r="C69" s="264">
        <f>+'8.คำนวณ'!X48</f>
        <v>10214.8658473245</v>
      </c>
      <c r="D69" s="264">
        <f>+'8.คำนวณ'!Y48</f>
        <v>54.95049258638511</v>
      </c>
      <c r="E69" s="264">
        <f>+'8.คำนวณ'!Z48</f>
        <v>1560.3424552234012</v>
      </c>
      <c r="F69" s="264">
        <f>+'8.คำนวณ'!AA48</f>
        <v>524.64574740567275</v>
      </c>
      <c r="G69" s="264">
        <f>+'8.คำนวณ'!AB48</f>
        <v>699.5902000128475</v>
      </c>
      <c r="H69" s="264">
        <f>+'8.คำนวณ'!AC48</f>
        <v>687.39419606514866</v>
      </c>
      <c r="I69" s="264">
        <f>+'8.คำนวณ'!AD48</f>
        <v>1373.353021975134</v>
      </c>
      <c r="J69" s="264">
        <f>+'8.คำนวณ'!AE48</f>
        <v>213.33575003357879</v>
      </c>
      <c r="K69" s="264">
        <f>+'8.คำนวณ'!AF48</f>
        <v>390.71785773100748</v>
      </c>
      <c r="L69" s="264">
        <f>+'8.คำนวณ'!AG48</f>
        <v>75.868922733723039</v>
      </c>
      <c r="M69" s="264">
        <f>+'8.คำนวณ'!AH48</f>
        <v>13.271748842261401</v>
      </c>
      <c r="N69" s="14" t="str">
        <f t="shared" si="156"/>
        <v>โคกศรีสุพรรณ,รพช.</v>
      </c>
      <c r="O69" s="50">
        <f>+(C69-C72)*100/C72</f>
        <v>1.400141280735133</v>
      </c>
      <c r="P69" s="50">
        <f t="shared" ref="P69:Y69" si="166">+(D69-D72)*100/D72</f>
        <v>-11.002676165766553</v>
      </c>
      <c r="Q69" s="50">
        <f t="shared" si="166"/>
        <v>-7.6805329740489334</v>
      </c>
      <c r="R69" s="50">
        <f t="shared" si="166"/>
        <v>-23.463983085820551</v>
      </c>
      <c r="S69" s="50">
        <f t="shared" si="166"/>
        <v>-8.7672395669578833</v>
      </c>
      <c r="T69" s="50">
        <f t="shared" si="166"/>
        <v>1.1527903562903885</v>
      </c>
      <c r="U69" s="50">
        <f t="shared" si="166"/>
        <v>69.06012854487598</v>
      </c>
      <c r="V69" s="50">
        <f t="shared" si="166"/>
        <v>-30.274001973378688</v>
      </c>
      <c r="W69" s="50">
        <f t="shared" si="166"/>
        <v>14.009955806469218</v>
      </c>
      <c r="X69" s="50">
        <f t="shared" si="166"/>
        <v>109.74129765537917</v>
      </c>
      <c r="Y69" s="50">
        <f t="shared" si="166"/>
        <v>-96.69561680656814</v>
      </c>
      <c r="Z69" s="14" t="str">
        <f t="shared" si="158"/>
        <v>โคกศรีสุพรรณ,รพช.</v>
      </c>
      <c r="AA69" s="15">
        <f t="shared" si="159"/>
        <v>1.4001412807351329E-2</v>
      </c>
      <c r="AB69" s="15">
        <f t="shared" si="159"/>
        <v>-0.11002676165766553</v>
      </c>
      <c r="AC69" s="15">
        <f t="shared" si="159"/>
        <v>-7.6805329740489328E-2</v>
      </c>
      <c r="AD69" s="15">
        <f t="shared" si="159"/>
        <v>-0.2346398308582055</v>
      </c>
      <c r="AE69" s="15">
        <f t="shared" si="159"/>
        <v>-8.7672395669578837E-2</v>
      </c>
      <c r="AF69" s="15">
        <f t="shared" si="159"/>
        <v>1.1527903562903886E-2</v>
      </c>
      <c r="AG69" s="15">
        <f t="shared" si="159"/>
        <v>0.69060128544875976</v>
      </c>
      <c r="AH69" s="15">
        <f t="shared" si="159"/>
        <v>-0.30274001973378689</v>
      </c>
      <c r="AI69" s="15">
        <f t="shared" si="159"/>
        <v>0.14009955806469218</v>
      </c>
      <c r="AJ69" s="15">
        <f t="shared" si="159"/>
        <v>1.0974129765537917</v>
      </c>
      <c r="AK69" s="15">
        <f t="shared" si="159"/>
        <v>-0.96695616806568141</v>
      </c>
      <c r="AL69" s="14" t="str">
        <f t="shared" si="160"/>
        <v>โคกศรีสุพรรณ,รพช.</v>
      </c>
      <c r="AM69" s="16" t="str">
        <f>+IF(AND(C69&lt;C74),"OK","Not OK")</f>
        <v>OK</v>
      </c>
      <c r="AN69" s="16" t="str">
        <f t="shared" ref="AN69:AW69" si="167">+IF(AND(D69&lt;D74),"OK","Not OK")</f>
        <v>OK</v>
      </c>
      <c r="AO69" s="16" t="str">
        <f t="shared" si="167"/>
        <v>OK</v>
      </c>
      <c r="AP69" s="16" t="str">
        <f t="shared" si="167"/>
        <v>OK</v>
      </c>
      <c r="AQ69" s="16" t="str">
        <f t="shared" si="167"/>
        <v>OK</v>
      </c>
      <c r="AR69" s="16" t="str">
        <f t="shared" si="167"/>
        <v>OK</v>
      </c>
      <c r="AS69" s="16" t="str">
        <f t="shared" si="167"/>
        <v>Not OK</v>
      </c>
      <c r="AT69" s="16" t="str">
        <f t="shared" si="167"/>
        <v>OK</v>
      </c>
      <c r="AU69" s="16" t="str">
        <f t="shared" si="167"/>
        <v>OK</v>
      </c>
      <c r="AV69" s="16" t="str">
        <f t="shared" si="167"/>
        <v>Not OK</v>
      </c>
      <c r="AW69" s="16" t="str">
        <f t="shared" si="167"/>
        <v>OK</v>
      </c>
    </row>
    <row r="70" spans="1:49" ht="12" customHeight="1">
      <c r="A70" s="253" t="str">
        <f>+'8.คำนวณ'!E49</f>
        <v>นครพนม</v>
      </c>
      <c r="B70" s="14" t="str">
        <f>+'8.คำนวณ'!G49</f>
        <v>เรณูนคร,รพช.</v>
      </c>
      <c r="C70" s="264">
        <f>+'8.คำนวณ'!X49</f>
        <v>9626.0236665481571</v>
      </c>
      <c r="D70" s="264">
        <f>+'8.คำนวณ'!Y49</f>
        <v>47.334662637379623</v>
      </c>
      <c r="E70" s="264">
        <f>+'8.คำนวณ'!Z49</f>
        <v>2148.2854488120815</v>
      </c>
      <c r="F70" s="264">
        <f>+'8.คำนวณ'!AA49</f>
        <v>1108.4004547632662</v>
      </c>
      <c r="G70" s="264">
        <f>+'8.คำนวณ'!AB49</f>
        <v>629.38381756913418</v>
      </c>
      <c r="H70" s="264">
        <f>+'8.คำนวณ'!AC49</f>
        <v>474.43481350377931</v>
      </c>
      <c r="I70" s="264">
        <f>+'8.คำนวณ'!AD49</f>
        <v>462.17156075618692</v>
      </c>
      <c r="J70" s="264">
        <f>+'8.คำนวณ'!AE49</f>
        <v>185.44313913406395</v>
      </c>
      <c r="K70" s="264">
        <f>+'8.คำนวณ'!AF49</f>
        <v>311.96830198012151</v>
      </c>
      <c r="L70" s="264">
        <f>+'8.คำนวณ'!AG49</f>
        <v>11.493647689858253</v>
      </c>
      <c r="M70" s="264">
        <f>+'8.คำนวณ'!AH49</f>
        <v>838.04244323187982</v>
      </c>
      <c r="N70" s="14" t="str">
        <f t="shared" si="156"/>
        <v>เรณูนคร,รพช.</v>
      </c>
      <c r="O70" s="50">
        <f t="shared" ref="O70:Y70" si="168">+(C70-C72)*100/C72</f>
        <v>-4.4451317962888144</v>
      </c>
      <c r="P70" s="50">
        <f t="shared" si="168"/>
        <v>-23.337205891274934</v>
      </c>
      <c r="Q70" s="50">
        <f t="shared" si="168"/>
        <v>27.105794622208023</v>
      </c>
      <c r="R70" s="50">
        <f t="shared" si="168"/>
        <v>61.694927239828189</v>
      </c>
      <c r="S70" s="50">
        <f t="shared" si="168"/>
        <v>-17.922773864379725</v>
      </c>
      <c r="T70" s="50">
        <f t="shared" si="168"/>
        <v>-30.185029924917835</v>
      </c>
      <c r="U70" s="50">
        <f t="shared" si="168"/>
        <v>-43.106555837438833</v>
      </c>
      <c r="V70" s="50">
        <f t="shared" si="168"/>
        <v>-39.390336822229727</v>
      </c>
      <c r="W70" s="50">
        <f t="shared" si="168"/>
        <v>-8.9688591959377693</v>
      </c>
      <c r="X70" s="50">
        <f t="shared" si="168"/>
        <v>-68.225559367365449</v>
      </c>
      <c r="Y70" s="50">
        <f t="shared" si="168"/>
        <v>108.65474457894821</v>
      </c>
      <c r="Z70" s="14" t="str">
        <f t="shared" si="158"/>
        <v>เรณูนคร,รพช.</v>
      </c>
      <c r="AA70" s="15">
        <f t="shared" si="159"/>
        <v>-4.4451317962888141E-2</v>
      </c>
      <c r="AB70" s="15">
        <f t="shared" si="159"/>
        <v>-0.23337205891274934</v>
      </c>
      <c r="AC70" s="15">
        <f t="shared" si="159"/>
        <v>0.27105794622208024</v>
      </c>
      <c r="AD70" s="15">
        <f t="shared" si="159"/>
        <v>0.6169492723982819</v>
      </c>
      <c r="AE70" s="15">
        <f t="shared" si="159"/>
        <v>-0.17922773864379724</v>
      </c>
      <c r="AF70" s="15">
        <f t="shared" si="159"/>
        <v>-0.30185029924917833</v>
      </c>
      <c r="AG70" s="15">
        <f t="shared" si="159"/>
        <v>-0.43106555837438831</v>
      </c>
      <c r="AH70" s="15">
        <f t="shared" si="159"/>
        <v>-0.39390336822229727</v>
      </c>
      <c r="AI70" s="15">
        <f t="shared" si="159"/>
        <v>-8.9688591959377686E-2</v>
      </c>
      <c r="AJ70" s="15">
        <f t="shared" si="159"/>
        <v>-0.68225559367365451</v>
      </c>
      <c r="AK70" s="15">
        <f t="shared" si="159"/>
        <v>1.0865474457894821</v>
      </c>
      <c r="AL70" s="14" t="str">
        <f t="shared" si="160"/>
        <v>เรณูนคร,รพช.</v>
      </c>
      <c r="AM70" s="16" t="str">
        <f>+IF(AND(C70&lt;C74),"OK","Not OK")</f>
        <v>OK</v>
      </c>
      <c r="AN70" s="16" t="str">
        <f t="shared" ref="AN70:AW70" si="169">+IF(AND(D70&lt;D74),"OK","Not OK")</f>
        <v>OK</v>
      </c>
      <c r="AO70" s="16" t="str">
        <f t="shared" si="169"/>
        <v>Not OK</v>
      </c>
      <c r="AP70" s="16" t="str">
        <f t="shared" si="169"/>
        <v>Not OK</v>
      </c>
      <c r="AQ70" s="16" t="str">
        <f t="shared" si="169"/>
        <v>OK</v>
      </c>
      <c r="AR70" s="16" t="str">
        <f t="shared" si="169"/>
        <v>OK</v>
      </c>
      <c r="AS70" s="16" t="str">
        <f t="shared" si="169"/>
        <v>OK</v>
      </c>
      <c r="AT70" s="16" t="str">
        <f t="shared" si="169"/>
        <v>OK</v>
      </c>
      <c r="AU70" s="16" t="str">
        <f t="shared" si="169"/>
        <v>OK</v>
      </c>
      <c r="AV70" s="16" t="str">
        <f t="shared" si="169"/>
        <v>OK</v>
      </c>
      <c r="AW70" s="16" t="str">
        <f t="shared" si="169"/>
        <v>Not OK</v>
      </c>
    </row>
    <row r="71" spans="1:49" ht="13.5" customHeight="1">
      <c r="A71" s="253" t="str">
        <f>+'8.คำนวณ'!E50</f>
        <v>นครพนม</v>
      </c>
      <c r="B71" s="14" t="str">
        <f>+'8.คำนวณ'!G50</f>
        <v>โพนสวรรค์,รพช.</v>
      </c>
      <c r="C71" s="264">
        <f>+'8.คำนวณ'!X50</f>
        <v>10259.569005784255</v>
      </c>
      <c r="D71" s="264">
        <f>+'8.คำนวณ'!Y50</f>
        <v>127.3079860276442</v>
      </c>
      <c r="E71" s="264">
        <f>+'8.คำนวณ'!Z50</f>
        <v>1511.3033620042065</v>
      </c>
      <c r="F71" s="264">
        <f>+'8.คำนวณ'!AA50</f>
        <v>351.34138183593751</v>
      </c>
      <c r="G71" s="264">
        <f>+'8.คำนวณ'!AB50</f>
        <v>1138.8718911508413</v>
      </c>
      <c r="H71" s="264">
        <f>+'8.คำนวณ'!AC50</f>
        <v>781.28796048677884</v>
      </c>
      <c r="I71" s="264">
        <f>+'8.คำนวณ'!AD50</f>
        <v>569.23191594050468</v>
      </c>
      <c r="J71" s="264">
        <f>+'8.คำนวณ'!AE50</f>
        <v>330.61489633413458</v>
      </c>
      <c r="K71" s="264">
        <f>+'8.คำนวณ'!AF50</f>
        <v>386.74026855468742</v>
      </c>
      <c r="L71" s="264">
        <f>+'8.คำนวณ'!AG50</f>
        <v>23.826652644230766</v>
      </c>
      <c r="M71" s="264">
        <f>+'8.คำนวณ'!AH50</f>
        <v>474.3794215745192</v>
      </c>
      <c r="N71" s="14" t="str">
        <f t="shared" si="156"/>
        <v>โพนสวรรค์,รพช.</v>
      </c>
      <c r="O71" s="50">
        <f t="shared" ref="O71:Y71" si="170">+(C71-C72)*100/C72</f>
        <v>1.843897141190368</v>
      </c>
      <c r="P71" s="50">
        <f t="shared" si="170"/>
        <v>106.18686977873477</v>
      </c>
      <c r="Q71" s="50">
        <f t="shared" si="170"/>
        <v>-10.581987673481434</v>
      </c>
      <c r="R71" s="50">
        <f t="shared" si="170"/>
        <v>-48.745853605377498</v>
      </c>
      <c r="S71" s="50">
        <f t="shared" si="170"/>
        <v>48.518984982039804</v>
      </c>
      <c r="T71" s="50">
        <f t="shared" si="170"/>
        <v>14.969631293661244</v>
      </c>
      <c r="U71" s="50">
        <f t="shared" si="170"/>
        <v>-29.927397150701296</v>
      </c>
      <c r="V71" s="50">
        <f t="shared" si="170"/>
        <v>8.0571521919652405</v>
      </c>
      <c r="W71" s="50">
        <f t="shared" si="170"/>
        <v>12.849310708643294</v>
      </c>
      <c r="X71" s="50">
        <f t="shared" si="170"/>
        <v>-34.130697203591382</v>
      </c>
      <c r="Y71" s="50">
        <f t="shared" si="170"/>
        <v>18.110386701205638</v>
      </c>
      <c r="Z71" s="14" t="str">
        <f t="shared" si="158"/>
        <v>โพนสวรรค์,รพช.</v>
      </c>
      <c r="AA71" s="15">
        <f t="shared" si="159"/>
        <v>1.843897141190368E-2</v>
      </c>
      <c r="AB71" s="15">
        <f t="shared" si="159"/>
        <v>1.0618686977873477</v>
      </c>
      <c r="AC71" s="15">
        <f t="shared" si="159"/>
        <v>-0.10581987673481434</v>
      </c>
      <c r="AD71" s="15">
        <f t="shared" si="159"/>
        <v>-0.48745853605377498</v>
      </c>
      <c r="AE71" s="15">
        <f t="shared" si="159"/>
        <v>0.48518984982039803</v>
      </c>
      <c r="AF71" s="15">
        <f t="shared" si="159"/>
        <v>0.14969631293661245</v>
      </c>
      <c r="AG71" s="15">
        <f t="shared" si="159"/>
        <v>-0.29927397150701296</v>
      </c>
      <c r="AH71" s="15">
        <f t="shared" si="159"/>
        <v>8.0571521919652403E-2</v>
      </c>
      <c r="AI71" s="15">
        <f t="shared" si="159"/>
        <v>0.12849310708643294</v>
      </c>
      <c r="AJ71" s="15">
        <f t="shared" si="159"/>
        <v>-0.34130697203591381</v>
      </c>
      <c r="AK71" s="15">
        <f t="shared" si="159"/>
        <v>0.18110386701205639</v>
      </c>
      <c r="AL71" s="14" t="str">
        <f t="shared" si="160"/>
        <v>โพนสวรรค์,รพช.</v>
      </c>
      <c r="AM71" s="16" t="str">
        <f>+IF(AND(C71&lt;C74),"OK","Not OK")</f>
        <v>OK</v>
      </c>
      <c r="AN71" s="16" t="str">
        <f t="shared" ref="AN71:AW71" si="171">+IF(AND(D71&lt;D74),"OK","Not OK")</f>
        <v>Not OK</v>
      </c>
      <c r="AO71" s="16" t="str">
        <f t="shared" si="171"/>
        <v>OK</v>
      </c>
      <c r="AP71" s="16" t="str">
        <f t="shared" si="171"/>
        <v>OK</v>
      </c>
      <c r="AQ71" s="16" t="str">
        <f t="shared" si="171"/>
        <v>Not OK</v>
      </c>
      <c r="AR71" s="16" t="str">
        <f t="shared" si="171"/>
        <v>OK</v>
      </c>
      <c r="AS71" s="16" t="str">
        <f t="shared" si="171"/>
        <v>OK</v>
      </c>
      <c r="AT71" s="16" t="str">
        <f t="shared" si="171"/>
        <v>OK</v>
      </c>
      <c r="AU71" s="16" t="str">
        <f t="shared" si="171"/>
        <v>OK</v>
      </c>
      <c r="AV71" s="16" t="str">
        <f t="shared" si="171"/>
        <v>OK</v>
      </c>
      <c r="AW71" s="16" t="str">
        <f t="shared" si="171"/>
        <v>OK</v>
      </c>
    </row>
    <row r="72" spans="1:49" ht="13.5" customHeight="1">
      <c r="B72" s="18" t="s">
        <v>144</v>
      </c>
      <c r="C72" s="19">
        <f t="shared" ref="C72:M72" si="172">AVERAGE(C66:C71)</f>
        <v>10073.818160710203</v>
      </c>
      <c r="D72" s="19">
        <f t="shared" si="172"/>
        <v>61.743983098565955</v>
      </c>
      <c r="E72" s="19">
        <f t="shared" si="172"/>
        <v>1690.1553978694308</v>
      </c>
      <c r="F72" s="19">
        <f t="shared" si="172"/>
        <v>685.48870003773902</v>
      </c>
      <c r="G72" s="19">
        <f t="shared" si="172"/>
        <v>766.81906443715832</v>
      </c>
      <c r="H72" s="19">
        <f t="shared" si="172"/>
        <v>679.56029057027558</v>
      </c>
      <c r="I72" s="19">
        <f t="shared" si="172"/>
        <v>812.34589953040631</v>
      </c>
      <c r="J72" s="19">
        <f t="shared" si="172"/>
        <v>305.962992386466</v>
      </c>
      <c r="K72" s="19">
        <f t="shared" si="172"/>
        <v>342.70503393076234</v>
      </c>
      <c r="L72" s="19">
        <f t="shared" si="172"/>
        <v>36.172620071408836</v>
      </c>
      <c r="M72" s="19">
        <f t="shared" si="172"/>
        <v>401.64073188126889</v>
      </c>
      <c r="P72" s="48"/>
      <c r="U72" s="48"/>
      <c r="V72" s="48"/>
      <c r="W72" s="48"/>
      <c r="X72" s="48"/>
      <c r="Y72" s="48"/>
      <c r="AB72" s="59"/>
      <c r="AG72" s="59"/>
      <c r="AH72" s="59"/>
      <c r="AI72" s="59"/>
      <c r="AJ72" s="59"/>
      <c r="AK72" s="59"/>
      <c r="AN72" s="11"/>
      <c r="AS72" s="11"/>
      <c r="AT72" s="59"/>
      <c r="AU72" s="59"/>
      <c r="AV72" s="59"/>
      <c r="AW72" s="59"/>
    </row>
    <row r="73" spans="1:49" ht="13.5" customHeight="1">
      <c r="B73" s="20" t="s">
        <v>268</v>
      </c>
      <c r="C73" s="21">
        <f t="shared" ref="C73:M73" si="173">STDEV(C66:C71)</f>
        <v>685.1996230790711</v>
      </c>
      <c r="D73" s="21">
        <f t="shared" si="173"/>
        <v>32.44459282318499</v>
      </c>
      <c r="E73" s="21">
        <f t="shared" si="173"/>
        <v>340.15222585875028</v>
      </c>
      <c r="F73" s="21">
        <f t="shared" si="173"/>
        <v>305.91161591919769</v>
      </c>
      <c r="G73" s="21">
        <f t="shared" si="173"/>
        <v>194.14009736162262</v>
      </c>
      <c r="H73" s="21">
        <f t="shared" si="173"/>
        <v>107.81482379825501</v>
      </c>
      <c r="I73" s="21">
        <f t="shared" si="173"/>
        <v>343.97028993287915</v>
      </c>
      <c r="J73" s="21">
        <f t="shared" si="173"/>
        <v>141.71746010515187</v>
      </c>
      <c r="K73" s="21">
        <f t="shared" si="173"/>
        <v>55.124444326226687</v>
      </c>
      <c r="L73" s="21">
        <f t="shared" si="173"/>
        <v>24.092532586440608</v>
      </c>
      <c r="M73" s="21">
        <f t="shared" si="173"/>
        <v>303.20172383578569</v>
      </c>
      <c r="V73" s="49"/>
      <c r="W73" s="49"/>
      <c r="X73" s="49"/>
      <c r="Y73" s="49"/>
    </row>
    <row r="74" spans="1:49" ht="13.5" customHeight="1">
      <c r="B74" s="20" t="s">
        <v>269</v>
      </c>
      <c r="C74" s="21">
        <f>+C72+C73</f>
        <v>10759.017783789275</v>
      </c>
      <c r="D74" s="21">
        <f t="shared" ref="D74:M74" si="174">+D72+D73</f>
        <v>94.188575921750953</v>
      </c>
      <c r="E74" s="21">
        <f t="shared" si="174"/>
        <v>2030.3076237281812</v>
      </c>
      <c r="F74" s="21">
        <f t="shared" si="174"/>
        <v>991.40031595693677</v>
      </c>
      <c r="G74" s="21">
        <f t="shared" si="174"/>
        <v>960.959161798781</v>
      </c>
      <c r="H74" s="21">
        <f t="shared" si="174"/>
        <v>787.3751143685306</v>
      </c>
      <c r="I74" s="21">
        <f t="shared" si="174"/>
        <v>1156.3161894632854</v>
      </c>
      <c r="J74" s="21">
        <f t="shared" si="174"/>
        <v>447.68045249161787</v>
      </c>
      <c r="K74" s="21">
        <f t="shared" si="174"/>
        <v>397.82947825698903</v>
      </c>
      <c r="L74" s="21">
        <f t="shared" si="174"/>
        <v>60.265152657849441</v>
      </c>
      <c r="M74" s="21">
        <f t="shared" si="174"/>
        <v>704.84245571705458</v>
      </c>
      <c r="V74" s="173"/>
      <c r="W74" s="173"/>
      <c r="X74" s="173"/>
      <c r="Y74" s="173"/>
    </row>
    <row r="75" spans="1:49" ht="13.5" customHeight="1">
      <c r="B75" s="420" t="s">
        <v>150</v>
      </c>
      <c r="C75" s="429" t="s">
        <v>248</v>
      </c>
      <c r="D75" s="430"/>
      <c r="E75" s="430"/>
      <c r="F75" s="430"/>
      <c r="G75" s="430"/>
      <c r="H75" s="430"/>
      <c r="I75" s="430"/>
      <c r="J75" s="430"/>
      <c r="K75" s="430"/>
      <c r="L75" s="430"/>
      <c r="M75" s="431"/>
      <c r="N75" s="420" t="s">
        <v>150</v>
      </c>
      <c r="O75" s="429" t="s">
        <v>719</v>
      </c>
      <c r="P75" s="430"/>
      <c r="Q75" s="430"/>
      <c r="R75" s="430"/>
      <c r="S75" s="430"/>
      <c r="T75" s="430"/>
      <c r="U75" s="430"/>
      <c r="V75" s="430"/>
      <c r="W75" s="430"/>
      <c r="X75" s="430"/>
      <c r="Y75" s="431"/>
      <c r="Z75" s="420" t="s">
        <v>150</v>
      </c>
      <c r="AA75" s="429" t="s">
        <v>719</v>
      </c>
      <c r="AB75" s="430"/>
      <c r="AC75" s="430"/>
      <c r="AD75" s="430"/>
      <c r="AE75" s="430"/>
      <c r="AF75" s="430"/>
      <c r="AG75" s="430"/>
      <c r="AH75" s="430"/>
      <c r="AI75" s="430"/>
      <c r="AJ75" s="430"/>
      <c r="AK75" s="431"/>
      <c r="AL75" s="420" t="s">
        <v>150</v>
      </c>
      <c r="AM75" s="429" t="s">
        <v>720</v>
      </c>
      <c r="AN75" s="430"/>
      <c r="AO75" s="430"/>
      <c r="AP75" s="430"/>
      <c r="AQ75" s="430"/>
      <c r="AR75" s="430"/>
      <c r="AS75" s="430"/>
      <c r="AT75" s="430"/>
      <c r="AU75" s="430"/>
      <c r="AV75" s="430"/>
      <c r="AW75" s="431"/>
    </row>
    <row r="76" spans="1:49" ht="13.5" customHeight="1">
      <c r="B76" s="420"/>
      <c r="C76" s="38" t="s">
        <v>5</v>
      </c>
      <c r="D76" s="38" t="s">
        <v>8</v>
      </c>
      <c r="E76" s="38" t="s">
        <v>11</v>
      </c>
      <c r="F76" s="38" t="s">
        <v>17</v>
      </c>
      <c r="G76" s="38" t="s">
        <v>20</v>
      </c>
      <c r="H76" s="38" t="s">
        <v>23</v>
      </c>
      <c r="I76" s="38" t="s">
        <v>26</v>
      </c>
      <c r="J76" s="38" t="s">
        <v>29</v>
      </c>
      <c r="K76" s="38" t="s">
        <v>32</v>
      </c>
      <c r="L76" s="38" t="s">
        <v>35</v>
      </c>
      <c r="M76" s="38" t="s">
        <v>38</v>
      </c>
      <c r="N76" s="420"/>
      <c r="O76" s="38" t="s">
        <v>5</v>
      </c>
      <c r="P76" s="38" t="s">
        <v>8</v>
      </c>
      <c r="Q76" s="38" t="s">
        <v>11</v>
      </c>
      <c r="R76" s="38" t="s">
        <v>17</v>
      </c>
      <c r="S76" s="38" t="s">
        <v>20</v>
      </c>
      <c r="T76" s="38" t="s">
        <v>23</v>
      </c>
      <c r="U76" s="38" t="s">
        <v>26</v>
      </c>
      <c r="V76" s="38" t="s">
        <v>29</v>
      </c>
      <c r="W76" s="38" t="s">
        <v>32</v>
      </c>
      <c r="X76" s="38" t="s">
        <v>35</v>
      </c>
      <c r="Y76" s="38" t="s">
        <v>38</v>
      </c>
      <c r="Z76" s="420"/>
      <c r="AA76" s="38" t="s">
        <v>5</v>
      </c>
      <c r="AB76" s="38" t="s">
        <v>8</v>
      </c>
      <c r="AC76" s="38" t="s">
        <v>11</v>
      </c>
      <c r="AD76" s="38" t="s">
        <v>17</v>
      </c>
      <c r="AE76" s="38" t="s">
        <v>20</v>
      </c>
      <c r="AF76" s="38" t="s">
        <v>23</v>
      </c>
      <c r="AG76" s="38" t="s">
        <v>26</v>
      </c>
      <c r="AH76" s="38" t="s">
        <v>29</v>
      </c>
      <c r="AI76" s="38" t="s">
        <v>32</v>
      </c>
      <c r="AJ76" s="38" t="s">
        <v>35</v>
      </c>
      <c r="AK76" s="38" t="s">
        <v>38</v>
      </c>
      <c r="AL76" s="420"/>
      <c r="AM76" s="12" t="s">
        <v>5</v>
      </c>
      <c r="AN76" s="13" t="s">
        <v>8</v>
      </c>
      <c r="AO76" s="12" t="s">
        <v>11</v>
      </c>
      <c r="AP76" s="12" t="s">
        <v>17</v>
      </c>
      <c r="AQ76" s="12" t="s">
        <v>20</v>
      </c>
      <c r="AR76" s="12" t="s">
        <v>23</v>
      </c>
      <c r="AS76" s="12" t="s">
        <v>26</v>
      </c>
      <c r="AT76" s="38" t="s">
        <v>29</v>
      </c>
      <c r="AU76" s="38" t="s">
        <v>32</v>
      </c>
      <c r="AV76" s="38" t="s">
        <v>35</v>
      </c>
      <c r="AW76" s="38" t="s">
        <v>38</v>
      </c>
    </row>
    <row r="77" spans="1:49" ht="13.5" customHeight="1">
      <c r="A77" s="253" t="str">
        <f>+'8.คำนวณ'!E51</f>
        <v>หนองบัวลำภู</v>
      </c>
      <c r="B77" s="14" t="str">
        <f>+'8.คำนวณ'!G51</f>
        <v>โนนสัง,รพช.</v>
      </c>
      <c r="C77" s="264">
        <f>+'8.คำนวณ'!X51</f>
        <v>10946.913126112555</v>
      </c>
      <c r="D77" s="264">
        <f>+'8.คำนวณ'!Y51</f>
        <v>133.4113841914282</v>
      </c>
      <c r="E77" s="264">
        <f>+'8.คำนวณ'!Z51</f>
        <v>1941.4971790702452</v>
      </c>
      <c r="F77" s="264">
        <f>+'8.คำนวณ'!AA51</f>
        <v>829.60803608106266</v>
      </c>
      <c r="G77" s="264">
        <f>+'8.คำนวณ'!AB51</f>
        <v>765.20889993838159</v>
      </c>
      <c r="H77" s="264">
        <f>+'8.คำนวณ'!AC51</f>
        <v>700.44871576749279</v>
      </c>
      <c r="I77" s="264">
        <f>+'8.คำนวณ'!AD51</f>
        <v>936.55427187457201</v>
      </c>
      <c r="J77" s="264">
        <f>+'8.คำนวณ'!AE51</f>
        <v>525.01099291387106</v>
      </c>
      <c r="K77" s="264">
        <f>+'8.คำนวณ'!AF51</f>
        <v>493.69837446939619</v>
      </c>
      <c r="L77" s="264">
        <f>+'8.คำนวณ'!AG51</f>
        <v>68.21486580857183</v>
      </c>
      <c r="M77" s="264">
        <f>+'8.คำนวณ'!AH51</f>
        <v>150.97688158975762</v>
      </c>
      <c r="N77" s="14" t="str">
        <f t="shared" ref="N77:N82" si="175">+B77</f>
        <v>โนนสัง,รพช.</v>
      </c>
      <c r="O77" s="50">
        <f>+(C77-C83)*100/C83</f>
        <v>2.893775021076598</v>
      </c>
      <c r="P77" s="50">
        <f t="shared" ref="P77:Y77" si="176">+(D77-D83)*100/D83</f>
        <v>74.187001963781128</v>
      </c>
      <c r="Q77" s="50">
        <f t="shared" si="176"/>
        <v>14.668312741855411</v>
      </c>
      <c r="R77" s="50">
        <f t="shared" si="176"/>
        <v>15.582687221131955</v>
      </c>
      <c r="S77" s="50">
        <f t="shared" si="176"/>
        <v>6.7377057494243431</v>
      </c>
      <c r="T77" s="50">
        <f t="shared" si="176"/>
        <v>-6.8739216493966095</v>
      </c>
      <c r="U77" s="50">
        <f t="shared" si="176"/>
        <v>29.321434358526382</v>
      </c>
      <c r="V77" s="50">
        <f t="shared" si="176"/>
        <v>44.904658517285313</v>
      </c>
      <c r="W77" s="50">
        <f t="shared" si="176"/>
        <v>25.025773506012317</v>
      </c>
      <c r="X77" s="50">
        <f t="shared" si="176"/>
        <v>5.2388950192192105</v>
      </c>
      <c r="Y77" s="50">
        <f t="shared" si="176"/>
        <v>-70.034020171247661</v>
      </c>
      <c r="Z77" s="14" t="str">
        <f t="shared" ref="Z77:Z82" si="177">+N77</f>
        <v>โนนสัง,รพช.</v>
      </c>
      <c r="AA77" s="15">
        <f t="shared" ref="AA77:AK82" si="178">+O77/100</f>
        <v>2.8937750210765979E-2</v>
      </c>
      <c r="AB77" s="15">
        <f t="shared" si="178"/>
        <v>0.7418700196378113</v>
      </c>
      <c r="AC77" s="15">
        <f t="shared" si="178"/>
        <v>0.1466831274185541</v>
      </c>
      <c r="AD77" s="15">
        <f t="shared" si="178"/>
        <v>0.15582687221131955</v>
      </c>
      <c r="AE77" s="15">
        <f t="shared" si="178"/>
        <v>6.7377057494243428E-2</v>
      </c>
      <c r="AF77" s="15">
        <f t="shared" si="178"/>
        <v>-6.8739216493966096E-2</v>
      </c>
      <c r="AG77" s="15">
        <f t="shared" si="178"/>
        <v>0.29321434358526383</v>
      </c>
      <c r="AH77" s="15">
        <f t="shared" si="178"/>
        <v>0.44904658517285312</v>
      </c>
      <c r="AI77" s="15">
        <f t="shared" si="178"/>
        <v>0.25025773506012317</v>
      </c>
      <c r="AJ77" s="15">
        <f t="shared" si="178"/>
        <v>5.2388950192192106E-2</v>
      </c>
      <c r="AK77" s="15">
        <f t="shared" si="178"/>
        <v>-0.70034020171247657</v>
      </c>
      <c r="AL77" s="14" t="str">
        <f t="shared" ref="AL77:AL82" si="179">+Z77</f>
        <v>โนนสัง,รพช.</v>
      </c>
      <c r="AM77" s="16" t="str">
        <f>+IF(AND(C77&lt;C85),"OK","Not OK")</f>
        <v>OK</v>
      </c>
      <c r="AN77" s="16" t="str">
        <f t="shared" ref="AN77:AW77" si="180">+IF(AND(D77&lt;D85),"OK","Not OK")</f>
        <v>Not OK</v>
      </c>
      <c r="AO77" s="16" t="str">
        <f t="shared" si="180"/>
        <v>OK</v>
      </c>
      <c r="AP77" s="16" t="str">
        <f t="shared" si="180"/>
        <v>OK</v>
      </c>
      <c r="AQ77" s="16" t="str">
        <f t="shared" si="180"/>
        <v>OK</v>
      </c>
      <c r="AR77" s="16" t="str">
        <f t="shared" si="180"/>
        <v>OK</v>
      </c>
      <c r="AS77" s="16" t="str">
        <f t="shared" si="180"/>
        <v>Not OK</v>
      </c>
      <c r="AT77" s="16" t="str">
        <f t="shared" si="180"/>
        <v>OK</v>
      </c>
      <c r="AU77" s="16" t="str">
        <f t="shared" si="180"/>
        <v>Not OK</v>
      </c>
      <c r="AV77" s="16" t="str">
        <f t="shared" si="180"/>
        <v>OK</v>
      </c>
      <c r="AW77" s="16" t="str">
        <f t="shared" si="180"/>
        <v>OK</v>
      </c>
    </row>
    <row r="78" spans="1:49" ht="13.5" customHeight="1">
      <c r="A78" s="253" t="str">
        <f>+'8.คำนวณ'!E52</f>
        <v>หนองบัวลำภู</v>
      </c>
      <c r="B78" s="14" t="str">
        <f>+'8.คำนวณ'!G52</f>
        <v>สุวรรณคูหา,รพช.</v>
      </c>
      <c r="C78" s="264">
        <f>+'8.คำนวณ'!X52</f>
        <v>12478.898245896962</v>
      </c>
      <c r="D78" s="264">
        <f>+'8.คำนวณ'!Y52</f>
        <v>40.494446849685524</v>
      </c>
      <c r="E78" s="264">
        <f>+'8.คำนวณ'!Z52</f>
        <v>2170.384009626478</v>
      </c>
      <c r="F78" s="264">
        <f>+'8.คำนวณ'!AA52</f>
        <v>822.13431597424665</v>
      </c>
      <c r="G78" s="264">
        <f>+'8.คำนวณ'!AB52</f>
        <v>931.57736822518018</v>
      </c>
      <c r="H78" s="264">
        <f>+'8.คำนวณ'!AC52</f>
        <v>1157.9226265646128</v>
      </c>
      <c r="I78" s="264">
        <f>+'8.คำนวณ'!AD52</f>
        <v>623.85309021101341</v>
      </c>
      <c r="J78" s="264">
        <f>+'8.คำนวณ'!AE52</f>
        <v>572.66753296696481</v>
      </c>
      <c r="K78" s="264">
        <f>+'8.คำนวณ'!AF52</f>
        <v>456.81814169282109</v>
      </c>
      <c r="L78" s="264">
        <f>+'8.คำนวณ'!AG52</f>
        <v>156.25486472069568</v>
      </c>
      <c r="M78" s="264">
        <f>+'8.คำนวณ'!AH52</f>
        <v>106.94400640111151</v>
      </c>
      <c r="N78" s="14" t="str">
        <f t="shared" si="175"/>
        <v>สุวรรณคูหา,รพช.</v>
      </c>
      <c r="O78" s="50">
        <f>+(C78-C83)*100/C83</f>
        <v>17.293426359746878</v>
      </c>
      <c r="P78" s="50">
        <f t="shared" ref="P78:Y78" si="181">+(D78-D83)*100/D83</f>
        <v>-47.128902561962903</v>
      </c>
      <c r="Q78" s="50">
        <f t="shared" si="181"/>
        <v>28.186780320202875</v>
      </c>
      <c r="R78" s="50">
        <f t="shared" si="181"/>
        <v>14.541433260327755</v>
      </c>
      <c r="S78" s="50">
        <f t="shared" si="181"/>
        <v>29.944164293501245</v>
      </c>
      <c r="T78" s="50">
        <f t="shared" si="181"/>
        <v>53.94816325309197</v>
      </c>
      <c r="U78" s="50">
        <f t="shared" si="181"/>
        <v>-13.857019419060267</v>
      </c>
      <c r="V78" s="50">
        <f t="shared" si="181"/>
        <v>58.058011029356926</v>
      </c>
      <c r="W78" s="50">
        <f t="shared" si="181"/>
        <v>15.686104047046094</v>
      </c>
      <c r="X78" s="50">
        <f t="shared" si="181"/>
        <v>141.06313352180251</v>
      </c>
      <c r="Y78" s="50">
        <f t="shared" si="181"/>
        <v>-78.773691012312739</v>
      </c>
      <c r="Z78" s="14" t="str">
        <f t="shared" si="177"/>
        <v>สุวรรณคูหา,รพช.</v>
      </c>
      <c r="AA78" s="15">
        <f t="shared" si="178"/>
        <v>0.17293426359746877</v>
      </c>
      <c r="AB78" s="15">
        <f t="shared" si="178"/>
        <v>-0.47128902561962904</v>
      </c>
      <c r="AC78" s="15">
        <f t="shared" si="178"/>
        <v>0.28186780320202875</v>
      </c>
      <c r="AD78" s="15">
        <f t="shared" si="178"/>
        <v>0.14541433260327755</v>
      </c>
      <c r="AE78" s="15">
        <f t="shared" si="178"/>
        <v>0.29944164293501246</v>
      </c>
      <c r="AF78" s="15">
        <f t="shared" si="178"/>
        <v>0.53948163253091974</v>
      </c>
      <c r="AG78" s="15">
        <f t="shared" si="178"/>
        <v>-0.13857019419060268</v>
      </c>
      <c r="AH78" s="15">
        <f t="shared" si="178"/>
        <v>0.58058011029356926</v>
      </c>
      <c r="AI78" s="15">
        <f t="shared" si="178"/>
        <v>0.15686104047046093</v>
      </c>
      <c r="AJ78" s="15">
        <f t="shared" si="178"/>
        <v>1.4106313352180251</v>
      </c>
      <c r="AK78" s="15">
        <f t="shared" si="178"/>
        <v>-0.78773691012312741</v>
      </c>
      <c r="AL78" s="14" t="str">
        <f t="shared" si="179"/>
        <v>สุวรรณคูหา,รพช.</v>
      </c>
      <c r="AM78" s="16" t="str">
        <f>+IF(AND(C78&lt;C85),"OK","Not OK")</f>
        <v>Not OK</v>
      </c>
      <c r="AN78" s="16" t="str">
        <f t="shared" ref="AN78:AW78" si="182">+IF(AND(D78&lt;D85),"OK","Not OK")</f>
        <v>OK</v>
      </c>
      <c r="AO78" s="16" t="str">
        <f t="shared" si="182"/>
        <v>Not OK</v>
      </c>
      <c r="AP78" s="16" t="str">
        <f t="shared" si="182"/>
        <v>OK</v>
      </c>
      <c r="AQ78" s="16" t="str">
        <f t="shared" si="182"/>
        <v>Not OK</v>
      </c>
      <c r="AR78" s="16" t="str">
        <f t="shared" si="182"/>
        <v>Not OK</v>
      </c>
      <c r="AS78" s="16" t="str">
        <f t="shared" si="182"/>
        <v>OK</v>
      </c>
      <c r="AT78" s="16" t="str">
        <f t="shared" si="182"/>
        <v>Not OK</v>
      </c>
      <c r="AU78" s="16" t="str">
        <f t="shared" si="182"/>
        <v>OK</v>
      </c>
      <c r="AV78" s="16" t="str">
        <f t="shared" si="182"/>
        <v>Not OK</v>
      </c>
      <c r="AW78" s="16" t="str">
        <f t="shared" si="182"/>
        <v>OK</v>
      </c>
    </row>
    <row r="79" spans="1:49" s="41" customFormat="1" ht="13.5" customHeight="1">
      <c r="A79" s="253" t="str">
        <f>+'8.คำนวณ'!E53</f>
        <v>อุดรธานี</v>
      </c>
      <c r="B79" s="14" t="str">
        <f>+'8.คำนวณ'!G53</f>
        <v>โนนสะอาด,รพช.</v>
      </c>
      <c r="C79" s="264">
        <f>+'8.คำนวณ'!X53</f>
        <v>9493.2113384324421</v>
      </c>
      <c r="D79" s="264">
        <f>+'8.คำนวณ'!Y53</f>
        <v>45.31565420095567</v>
      </c>
      <c r="E79" s="264">
        <f>+'8.คำนวณ'!Z53</f>
        <v>1356.2199626692327</v>
      </c>
      <c r="F79" s="264">
        <f>+'8.คำนวณ'!AA53</f>
        <v>534.30592696442795</v>
      </c>
      <c r="G79" s="264">
        <f>+'8.คำนวณ'!AB53</f>
        <v>634.46960545526952</v>
      </c>
      <c r="H79" s="264">
        <f>+'8.คำนวณ'!AC53</f>
        <v>533.76586939208914</v>
      </c>
      <c r="I79" s="264">
        <f>+'8.คำนวณ'!AD53</f>
        <v>706.51551665781778</v>
      </c>
      <c r="J79" s="264">
        <f>+'8.คำนวณ'!AE53</f>
        <v>119.01753716485267</v>
      </c>
      <c r="K79" s="264">
        <f>+'8.คำนวณ'!AF53</f>
        <v>366.99693655428723</v>
      </c>
      <c r="L79" s="264">
        <f>+'8.คำนวณ'!AG53</f>
        <v>27.570232612158215</v>
      </c>
      <c r="M79" s="264">
        <f>+'8.คำนวณ'!AH53</f>
        <v>356.4741893416512</v>
      </c>
      <c r="N79" s="14" t="str">
        <f t="shared" si="175"/>
        <v>โนนสะอาด,รพช.</v>
      </c>
      <c r="O79" s="52">
        <f>+(C79-C83)*100/C83</f>
        <v>-10.770064544115222</v>
      </c>
      <c r="P79" s="52">
        <f t="shared" ref="P79:Y79" si="183">+(D79-D83)*100/D83</f>
        <v>-40.834149985537366</v>
      </c>
      <c r="Q79" s="52">
        <f t="shared" si="183"/>
        <v>-19.899211545299728</v>
      </c>
      <c r="R79" s="52">
        <f t="shared" si="183"/>
        <v>-25.559406188427886</v>
      </c>
      <c r="S79" s="52">
        <f t="shared" si="183"/>
        <v>-11.49889911174424</v>
      </c>
      <c r="T79" s="52">
        <f t="shared" si="183"/>
        <v>-29.034744364660146</v>
      </c>
      <c r="U79" s="52">
        <f t="shared" si="183"/>
        <v>-2.4428132414938801</v>
      </c>
      <c r="V79" s="52">
        <f t="shared" si="183"/>
        <v>-67.150791482054629</v>
      </c>
      <c r="W79" s="52">
        <f t="shared" si="183"/>
        <v>-7.0605085213198517</v>
      </c>
      <c r="X79" s="52">
        <f t="shared" si="183"/>
        <v>-57.465857608389861</v>
      </c>
      <c r="Y79" s="52">
        <f t="shared" si="183"/>
        <v>-29.246794245567184</v>
      </c>
      <c r="Z79" s="14" t="str">
        <f t="shared" si="177"/>
        <v>โนนสะอาด,รพช.</v>
      </c>
      <c r="AA79" s="15">
        <f t="shared" si="178"/>
        <v>-0.10770064544115222</v>
      </c>
      <c r="AB79" s="15">
        <f t="shared" si="178"/>
        <v>-0.40834149985537366</v>
      </c>
      <c r="AC79" s="15">
        <f t="shared" si="178"/>
        <v>-0.19899211545299728</v>
      </c>
      <c r="AD79" s="15">
        <f t="shared" si="178"/>
        <v>-0.25559406188427886</v>
      </c>
      <c r="AE79" s="15">
        <f t="shared" si="178"/>
        <v>-0.1149889911174424</v>
      </c>
      <c r="AF79" s="15">
        <f t="shared" si="178"/>
        <v>-0.29034744364660148</v>
      </c>
      <c r="AG79" s="15">
        <f t="shared" si="178"/>
        <v>-2.44281324149388E-2</v>
      </c>
      <c r="AH79" s="15">
        <f t="shared" si="178"/>
        <v>-0.67150791482054628</v>
      </c>
      <c r="AI79" s="15">
        <f t="shared" si="178"/>
        <v>-7.0605085213198512E-2</v>
      </c>
      <c r="AJ79" s="15">
        <f t="shared" si="178"/>
        <v>-0.57465857608389859</v>
      </c>
      <c r="AK79" s="15">
        <f t="shared" si="178"/>
        <v>-0.29246794245567181</v>
      </c>
      <c r="AL79" s="14" t="str">
        <f t="shared" si="179"/>
        <v>โนนสะอาด,รพช.</v>
      </c>
      <c r="AM79" s="16" t="str">
        <f>+IF(AND(C79&lt;C85),"OK","Not OK")</f>
        <v>OK</v>
      </c>
      <c r="AN79" s="16" t="str">
        <f t="shared" ref="AN79:AW79" si="184">+IF(AND(D79&lt;D85),"OK","Not OK")</f>
        <v>OK</v>
      </c>
      <c r="AO79" s="16" t="str">
        <f t="shared" si="184"/>
        <v>OK</v>
      </c>
      <c r="AP79" s="16" t="str">
        <f t="shared" si="184"/>
        <v>OK</v>
      </c>
      <c r="AQ79" s="16" t="str">
        <f t="shared" si="184"/>
        <v>OK</v>
      </c>
      <c r="AR79" s="16" t="str">
        <f t="shared" si="184"/>
        <v>OK</v>
      </c>
      <c r="AS79" s="16" t="str">
        <f t="shared" si="184"/>
        <v>OK</v>
      </c>
      <c r="AT79" s="16" t="str">
        <f t="shared" si="184"/>
        <v>OK</v>
      </c>
      <c r="AU79" s="16" t="str">
        <f t="shared" si="184"/>
        <v>OK</v>
      </c>
      <c r="AV79" s="16" t="str">
        <f t="shared" si="184"/>
        <v>OK</v>
      </c>
      <c r="AW79" s="16" t="str">
        <f t="shared" si="184"/>
        <v>OK</v>
      </c>
    </row>
    <row r="80" spans="1:49" ht="13.5" customHeight="1">
      <c r="A80" s="253" t="str">
        <f>+'8.คำนวณ'!E54</f>
        <v>เลย</v>
      </c>
      <c r="B80" s="14" t="str">
        <f>+'8.คำนวณ'!G54</f>
        <v>ปากชม,รพช.</v>
      </c>
      <c r="C80" s="264">
        <f>+'8.คำนวณ'!X54</f>
        <v>9209.6110240216512</v>
      </c>
      <c r="D80" s="264">
        <f>+'8.คำนวณ'!Y54</f>
        <v>109.10540205255442</v>
      </c>
      <c r="E80" s="264">
        <f>+'8.คำนวณ'!Z54</f>
        <v>1278.5689522950265</v>
      </c>
      <c r="F80" s="264">
        <f>+'8.คำนวณ'!AA54</f>
        <v>735.28523175820465</v>
      </c>
      <c r="G80" s="264">
        <f>+'8.คำนวณ'!AB54</f>
        <v>646.87439945866697</v>
      </c>
      <c r="H80" s="264">
        <f>+'8.คำนวณ'!AC54</f>
        <v>754.1005999774444</v>
      </c>
      <c r="I80" s="264">
        <f>+'8.คำนวณ'!AD54</f>
        <v>940.23873576181347</v>
      </c>
      <c r="J80" s="264">
        <f>+'8.คำนวณ'!AE54</f>
        <v>219.42111198827112</v>
      </c>
      <c r="K80" s="264">
        <f>+'8.คำนวณ'!AF54</f>
        <v>440.86815495658055</v>
      </c>
      <c r="L80" s="264">
        <f>+'8.คำนวณ'!AG54</f>
        <v>20.007829028983874</v>
      </c>
      <c r="M80" s="264">
        <f>+'8.คำนวณ'!AH54</f>
        <v>323.67392917559488</v>
      </c>
      <c r="N80" s="14" t="str">
        <f t="shared" si="175"/>
        <v>ปากชม,รพช.</v>
      </c>
      <c r="O80" s="50">
        <f t="shared" ref="O80:Y80" si="185">+(C80-C83)*100/C83</f>
        <v>-13.435720753378762</v>
      </c>
      <c r="P80" s="50">
        <f t="shared" si="185"/>
        <v>42.45218274864807</v>
      </c>
      <c r="Q80" s="50">
        <f t="shared" si="185"/>
        <v>-24.485419775885251</v>
      </c>
      <c r="R80" s="50">
        <f t="shared" si="185"/>
        <v>2.4414413366674665</v>
      </c>
      <c r="S80" s="50">
        <f t="shared" si="185"/>
        <v>-9.7685752063068083</v>
      </c>
      <c r="T80" s="50">
        <f t="shared" si="185"/>
        <v>0.25920524500968806</v>
      </c>
      <c r="U80" s="50">
        <f t="shared" si="185"/>
        <v>29.830193080844264</v>
      </c>
      <c r="V80" s="50">
        <f t="shared" si="185"/>
        <v>-39.439094165101622</v>
      </c>
      <c r="W80" s="50">
        <f t="shared" si="185"/>
        <v>11.6468778064243</v>
      </c>
      <c r="X80" s="50">
        <f t="shared" si="185"/>
        <v>-69.13280127747268</v>
      </c>
      <c r="Y80" s="50">
        <f t="shared" si="185"/>
        <v>-35.757009082197854</v>
      </c>
      <c r="Z80" s="14" t="str">
        <f t="shared" si="177"/>
        <v>ปากชม,รพช.</v>
      </c>
      <c r="AA80" s="15">
        <f t="shared" si="178"/>
        <v>-0.13435720753378763</v>
      </c>
      <c r="AB80" s="15">
        <f t="shared" si="178"/>
        <v>0.42452182748648071</v>
      </c>
      <c r="AC80" s="15">
        <f t="shared" si="178"/>
        <v>-0.2448541977588525</v>
      </c>
      <c r="AD80" s="15">
        <f t="shared" si="178"/>
        <v>2.4414413366674666E-2</v>
      </c>
      <c r="AE80" s="15">
        <f t="shared" si="178"/>
        <v>-9.7685752063068079E-2</v>
      </c>
      <c r="AF80" s="15">
        <f t="shared" si="178"/>
        <v>2.5920524500968804E-3</v>
      </c>
      <c r="AG80" s="15">
        <f t="shared" si="178"/>
        <v>0.29830193080844264</v>
      </c>
      <c r="AH80" s="15">
        <f t="shared" si="178"/>
        <v>-0.39439094165101624</v>
      </c>
      <c r="AI80" s="15">
        <f t="shared" si="178"/>
        <v>0.11646877806424299</v>
      </c>
      <c r="AJ80" s="15">
        <f t="shared" si="178"/>
        <v>-0.69132801277472677</v>
      </c>
      <c r="AK80" s="15">
        <f t="shared" si="178"/>
        <v>-0.35757009082197855</v>
      </c>
      <c r="AL80" s="14" t="str">
        <f t="shared" si="179"/>
        <v>ปากชม,รพช.</v>
      </c>
      <c r="AM80" s="16" t="str">
        <f>+IF(AND(C80&lt;C85),"OK","Not OK")</f>
        <v>OK</v>
      </c>
      <c r="AN80" s="16" t="str">
        <f t="shared" ref="AN80:AW80" si="186">+IF(AND(D80&lt;D85),"OK","Not OK")</f>
        <v>OK</v>
      </c>
      <c r="AO80" s="16" t="str">
        <f t="shared" si="186"/>
        <v>OK</v>
      </c>
      <c r="AP80" s="16" t="str">
        <f t="shared" si="186"/>
        <v>OK</v>
      </c>
      <c r="AQ80" s="16" t="str">
        <f t="shared" si="186"/>
        <v>OK</v>
      </c>
      <c r="AR80" s="16" t="str">
        <f t="shared" si="186"/>
        <v>OK</v>
      </c>
      <c r="AS80" s="16" t="str">
        <f t="shared" si="186"/>
        <v>Not OK</v>
      </c>
      <c r="AT80" s="16" t="str">
        <f t="shared" si="186"/>
        <v>OK</v>
      </c>
      <c r="AU80" s="16" t="str">
        <f t="shared" si="186"/>
        <v>OK</v>
      </c>
      <c r="AV80" s="16" t="str">
        <f t="shared" si="186"/>
        <v>OK</v>
      </c>
      <c r="AW80" s="16" t="str">
        <f t="shared" si="186"/>
        <v>OK</v>
      </c>
    </row>
    <row r="81" spans="1:49" ht="13.5" customHeight="1">
      <c r="A81" s="253" t="str">
        <f>+'8.คำนวณ'!E55</f>
        <v>บึงกาฬ</v>
      </c>
      <c r="B81" s="14" t="str">
        <f>+'8.คำนวณ'!G55</f>
        <v>พรเจริญ,รพช.</v>
      </c>
      <c r="C81" s="264">
        <f>+'8.คำนวณ'!X55</f>
        <v>9641.2458872410625</v>
      </c>
      <c r="D81" s="264">
        <f>+'8.คำนวณ'!Y55</f>
        <v>48.889347143254732</v>
      </c>
      <c r="E81" s="264">
        <f>+'8.คำนวณ'!Z55</f>
        <v>1679.127807641843</v>
      </c>
      <c r="F81" s="264">
        <f>+'8.คำนวณ'!AA55</f>
        <v>841.34201423402635</v>
      </c>
      <c r="G81" s="264">
        <f>+'8.คำนวณ'!AB55</f>
        <v>558.80272036897134</v>
      </c>
      <c r="H81" s="264">
        <f>+'8.คำนวณ'!AC55</f>
        <v>673.08836030376517</v>
      </c>
      <c r="I81" s="264">
        <f>+'8.คำนวณ'!AD55</f>
        <v>573.52367420778501</v>
      </c>
      <c r="J81" s="264">
        <f>+'8.คำนวณ'!AE55</f>
        <v>417.08957894318308</v>
      </c>
      <c r="K81" s="264">
        <f>+'8.คำนวณ'!AF55</f>
        <v>325.48792294540965</v>
      </c>
      <c r="L81" s="264">
        <f>+'8.คำนวณ'!AG55</f>
        <v>49.572316806488807</v>
      </c>
      <c r="M81" s="264">
        <f>+'8.คำนวณ'!AH55</f>
        <v>527.86591427776227</v>
      </c>
      <c r="N81" s="14" t="str">
        <f t="shared" si="175"/>
        <v>พรเจริญ,รพช.</v>
      </c>
      <c r="O81" s="50">
        <f t="shared" ref="O81:Y81" si="187">+(C81-C83)*100/C83</f>
        <v>-9.3786372636586819</v>
      </c>
      <c r="P81" s="50">
        <f t="shared" si="187"/>
        <v>-36.168199899411263</v>
      </c>
      <c r="Q81" s="50">
        <f t="shared" si="187"/>
        <v>-0.82769387672929162</v>
      </c>
      <c r="R81" s="50">
        <f t="shared" si="187"/>
        <v>17.217489040458926</v>
      </c>
      <c r="S81" s="50">
        <f t="shared" si="187"/>
        <v>-22.053545974799757</v>
      </c>
      <c r="T81" s="50">
        <f t="shared" si="187"/>
        <v>-10.511536437259579</v>
      </c>
      <c r="U81" s="50">
        <f t="shared" si="187"/>
        <v>-20.806613760172986</v>
      </c>
      <c r="V81" s="50">
        <f t="shared" si="187"/>
        <v>15.118014334216523</v>
      </c>
      <c r="W81" s="50">
        <f t="shared" si="187"/>
        <v>-17.572385412750076</v>
      </c>
      <c r="X81" s="50">
        <f t="shared" si="187"/>
        <v>-23.522009720027985</v>
      </c>
      <c r="Y81" s="50">
        <f t="shared" si="187"/>
        <v>4.7711356399246228</v>
      </c>
      <c r="Z81" s="14" t="str">
        <f t="shared" si="177"/>
        <v>พรเจริญ,รพช.</v>
      </c>
      <c r="AA81" s="15">
        <f t="shared" si="178"/>
        <v>-9.3786372636586818E-2</v>
      </c>
      <c r="AB81" s="15">
        <f t="shared" si="178"/>
        <v>-0.36168199899411263</v>
      </c>
      <c r="AC81" s="15">
        <f t="shared" si="178"/>
        <v>-8.276938767292916E-3</v>
      </c>
      <c r="AD81" s="15">
        <f t="shared" si="178"/>
        <v>0.17217489040458925</v>
      </c>
      <c r="AE81" s="15">
        <f t="shared" si="178"/>
        <v>-0.22053545974799757</v>
      </c>
      <c r="AF81" s="15">
        <f t="shared" si="178"/>
        <v>-0.10511536437259579</v>
      </c>
      <c r="AG81" s="15">
        <f t="shared" si="178"/>
        <v>-0.20806613760172987</v>
      </c>
      <c r="AH81" s="15">
        <f t="shared" si="178"/>
        <v>0.15118014334216523</v>
      </c>
      <c r="AI81" s="15">
        <f t="shared" si="178"/>
        <v>-0.17572385412750077</v>
      </c>
      <c r="AJ81" s="15">
        <f t="shared" si="178"/>
        <v>-0.23522009720027984</v>
      </c>
      <c r="AK81" s="15">
        <f t="shared" si="178"/>
        <v>4.771135639924623E-2</v>
      </c>
      <c r="AL81" s="14" t="str">
        <f t="shared" si="179"/>
        <v>พรเจริญ,รพช.</v>
      </c>
      <c r="AM81" s="16" t="str">
        <f>+IF(AND(C81&lt;C85),"OK","Not OK")</f>
        <v>OK</v>
      </c>
      <c r="AN81" s="16" t="str">
        <f t="shared" ref="AN81:AW81" si="188">+IF(AND(D81&lt;D85),"OK","Not OK")</f>
        <v>OK</v>
      </c>
      <c r="AO81" s="16" t="str">
        <f t="shared" si="188"/>
        <v>OK</v>
      </c>
      <c r="AP81" s="16" t="str">
        <f t="shared" si="188"/>
        <v>OK</v>
      </c>
      <c r="AQ81" s="16" t="str">
        <f t="shared" si="188"/>
        <v>OK</v>
      </c>
      <c r="AR81" s="16" t="str">
        <f t="shared" si="188"/>
        <v>OK</v>
      </c>
      <c r="AS81" s="16" t="str">
        <f t="shared" si="188"/>
        <v>OK</v>
      </c>
      <c r="AT81" s="16" t="str">
        <f t="shared" si="188"/>
        <v>OK</v>
      </c>
      <c r="AU81" s="16" t="str">
        <f t="shared" si="188"/>
        <v>OK</v>
      </c>
      <c r="AV81" s="16" t="str">
        <f t="shared" si="188"/>
        <v>OK</v>
      </c>
      <c r="AW81" s="16" t="str">
        <f t="shared" si="188"/>
        <v>OK</v>
      </c>
    </row>
    <row r="82" spans="1:49" ht="13.5" customHeight="1">
      <c r="A82" s="253" t="str">
        <f>+'8.คำนวณ'!E56</f>
        <v>นครพนม</v>
      </c>
      <c r="B82" s="14" t="str">
        <f>+'8.คำนวณ'!G56</f>
        <v>นาแก,รพช.</v>
      </c>
      <c r="C82" s="264">
        <f>+'8.คำนวณ'!X56</f>
        <v>12064.379295534231</v>
      </c>
      <c r="D82" s="264">
        <f>+'8.คำนวณ'!Y56</f>
        <v>82.329136987143983</v>
      </c>
      <c r="E82" s="264">
        <f>+'8.คำนวณ'!Z56</f>
        <v>1733.0531225010764</v>
      </c>
      <c r="F82" s="264">
        <f>+'8.คำนวณ'!AA56</f>
        <v>543.89350894999075</v>
      </c>
      <c r="G82" s="264">
        <f>+'8.คำนวณ'!AB56</f>
        <v>764.50234975702779</v>
      </c>
      <c r="H82" s="264">
        <f>+'8.คำนวณ'!AC56</f>
        <v>693.57973903549225</v>
      </c>
      <c r="I82" s="264">
        <f>+'8.คำนวณ'!AD56</f>
        <v>564.55388924770864</v>
      </c>
      <c r="J82" s="264">
        <f>+'8.คำนวณ'!AE56</f>
        <v>320.68191855815951</v>
      </c>
      <c r="K82" s="264">
        <f>+'8.คำนวณ'!AF56</f>
        <v>285.3941529802546</v>
      </c>
      <c r="L82" s="264">
        <f>+'8.คำนวณ'!AG56</f>
        <v>67.294269852986403</v>
      </c>
      <c r="M82" s="264">
        <f>+'8.คำนวณ'!AH56</f>
        <v>1557.0307713600293</v>
      </c>
      <c r="N82" s="14" t="str">
        <f t="shared" si="175"/>
        <v>นาแก,รพช.</v>
      </c>
      <c r="O82" s="50">
        <f t="shared" ref="O82:Y82" si="189">+(C82-C83)*100/C83</f>
        <v>13.39722118032914</v>
      </c>
      <c r="P82" s="50">
        <f t="shared" si="189"/>
        <v>7.4920677344824034</v>
      </c>
      <c r="Q82" s="50">
        <f t="shared" si="189"/>
        <v>2.3572321358559005</v>
      </c>
      <c r="R82" s="50">
        <f t="shared" si="189"/>
        <v>-24.223644670158333</v>
      </c>
      <c r="S82" s="50">
        <f t="shared" si="189"/>
        <v>6.6391502499252946</v>
      </c>
      <c r="T82" s="50">
        <f t="shared" si="189"/>
        <v>-7.7871660467852815</v>
      </c>
      <c r="U82" s="50">
        <f t="shared" si="189"/>
        <v>-22.045181018643579</v>
      </c>
      <c r="V82" s="50">
        <f t="shared" si="189"/>
        <v>-11.490798233702499</v>
      </c>
      <c r="W82" s="50">
        <f t="shared" si="189"/>
        <v>-27.72586142541288</v>
      </c>
      <c r="X82" s="50">
        <f t="shared" si="189"/>
        <v>3.8186400648688013</v>
      </c>
      <c r="Y82" s="50">
        <f t="shared" si="189"/>
        <v>209.04037887140095</v>
      </c>
      <c r="Z82" s="14" t="str">
        <f t="shared" si="177"/>
        <v>นาแก,รพช.</v>
      </c>
      <c r="AA82" s="15">
        <f t="shared" si="178"/>
        <v>0.13397221180329141</v>
      </c>
      <c r="AB82" s="15">
        <f t="shared" si="178"/>
        <v>7.4920677344824035E-2</v>
      </c>
      <c r="AC82" s="15">
        <f t="shared" si="178"/>
        <v>2.3572321358559006E-2</v>
      </c>
      <c r="AD82" s="15">
        <f t="shared" si="178"/>
        <v>-0.24223644670158331</v>
      </c>
      <c r="AE82" s="15">
        <f t="shared" si="178"/>
        <v>6.639150249925295E-2</v>
      </c>
      <c r="AF82" s="15">
        <f t="shared" si="178"/>
        <v>-7.7871660467852821E-2</v>
      </c>
      <c r="AG82" s="15">
        <f t="shared" si="178"/>
        <v>-0.22045181018643578</v>
      </c>
      <c r="AH82" s="15">
        <f t="shared" si="178"/>
        <v>-0.11490798233702498</v>
      </c>
      <c r="AI82" s="15">
        <f t="shared" si="178"/>
        <v>-0.27725861425412879</v>
      </c>
      <c r="AJ82" s="15">
        <f t="shared" si="178"/>
        <v>3.8186400648688015E-2</v>
      </c>
      <c r="AK82" s="15">
        <f t="shared" si="178"/>
        <v>2.0904037887140094</v>
      </c>
      <c r="AL82" s="14" t="str">
        <f t="shared" si="179"/>
        <v>นาแก,รพช.</v>
      </c>
      <c r="AM82" s="16" t="str">
        <f>+IF(AND(C82&lt;C85),"OK","Not OK")</f>
        <v>Not OK</v>
      </c>
      <c r="AN82" s="16" t="str">
        <f t="shared" ref="AN82:AW82" si="190">+IF(AND(D82&lt;D85),"OK","Not OK")</f>
        <v>OK</v>
      </c>
      <c r="AO82" s="16" t="str">
        <f t="shared" si="190"/>
        <v>OK</v>
      </c>
      <c r="AP82" s="16" t="str">
        <f t="shared" si="190"/>
        <v>OK</v>
      </c>
      <c r="AQ82" s="16" t="str">
        <f t="shared" si="190"/>
        <v>OK</v>
      </c>
      <c r="AR82" s="16" t="str">
        <f t="shared" si="190"/>
        <v>OK</v>
      </c>
      <c r="AS82" s="16" t="str">
        <f t="shared" si="190"/>
        <v>OK</v>
      </c>
      <c r="AT82" s="16" t="str">
        <f t="shared" si="190"/>
        <v>OK</v>
      </c>
      <c r="AU82" s="16" t="str">
        <f t="shared" si="190"/>
        <v>OK</v>
      </c>
      <c r="AV82" s="16" t="str">
        <f t="shared" si="190"/>
        <v>OK</v>
      </c>
      <c r="AW82" s="16" t="str">
        <f t="shared" si="190"/>
        <v>Not OK</v>
      </c>
    </row>
    <row r="83" spans="1:49" ht="13.5" customHeight="1">
      <c r="B83" s="18" t="s">
        <v>144</v>
      </c>
      <c r="C83" s="19">
        <f t="shared" ref="C83:M83" si="191">AVERAGE(C77:C82)</f>
        <v>10639.043152873151</v>
      </c>
      <c r="D83" s="19">
        <f t="shared" si="191"/>
        <v>76.590895237503744</v>
      </c>
      <c r="E83" s="19">
        <f t="shared" si="191"/>
        <v>1693.1418389673172</v>
      </c>
      <c r="F83" s="19">
        <f t="shared" si="191"/>
        <v>717.76150566032663</v>
      </c>
      <c r="G83" s="19">
        <f t="shared" si="191"/>
        <v>716.90589053391614</v>
      </c>
      <c r="H83" s="19">
        <f t="shared" si="191"/>
        <v>752.1509851734827</v>
      </c>
      <c r="I83" s="19">
        <f t="shared" si="191"/>
        <v>724.20652966011846</v>
      </c>
      <c r="J83" s="19">
        <f t="shared" si="191"/>
        <v>362.31477875588371</v>
      </c>
      <c r="K83" s="19">
        <f t="shared" si="191"/>
        <v>394.87728059979162</v>
      </c>
      <c r="L83" s="19">
        <f t="shared" si="191"/>
        <v>64.819063138314135</v>
      </c>
      <c r="M83" s="19">
        <f t="shared" si="191"/>
        <v>503.82761535765104</v>
      </c>
      <c r="V83" s="49"/>
      <c r="W83" s="49"/>
      <c r="X83" s="49"/>
      <c r="Y83" s="49"/>
    </row>
    <row r="84" spans="1:49" ht="13.5" customHeight="1">
      <c r="B84" s="20" t="s">
        <v>268</v>
      </c>
      <c r="C84" s="21">
        <f t="shared" ref="C84:M84" si="192">+STDEV(C77:C82)</f>
        <v>1404.5098749816093</v>
      </c>
      <c r="D84" s="21">
        <f t="shared" si="192"/>
        <v>38.385306021166365</v>
      </c>
      <c r="E84" s="21">
        <f t="shared" si="192"/>
        <v>339.59293194423969</v>
      </c>
      <c r="F84" s="21">
        <f t="shared" si="192"/>
        <v>143.43540888524129</v>
      </c>
      <c r="G84" s="21">
        <f t="shared" si="192"/>
        <v>132.19622554237563</v>
      </c>
      <c r="H84" s="21">
        <f t="shared" si="192"/>
        <v>211.99108421684411</v>
      </c>
      <c r="I84" s="21">
        <f t="shared" si="192"/>
        <v>173.40100978078365</v>
      </c>
      <c r="J84" s="21">
        <f t="shared" si="192"/>
        <v>176.10454898010374</v>
      </c>
      <c r="K84" s="21">
        <f t="shared" si="192"/>
        <v>81.604155732134302</v>
      </c>
      <c r="L84" s="21">
        <f t="shared" si="192"/>
        <v>49.002345427015733</v>
      </c>
      <c r="M84" s="21">
        <f t="shared" si="192"/>
        <v>537.77380929362619</v>
      </c>
      <c r="O84" s="11"/>
      <c r="P84" s="11"/>
      <c r="Q84" s="11"/>
      <c r="R84" s="11"/>
      <c r="S84" s="11"/>
      <c r="T84" s="11"/>
      <c r="U84" s="11"/>
      <c r="AB84" s="59"/>
      <c r="AG84" s="59"/>
      <c r="AH84" s="59"/>
      <c r="AI84" s="59"/>
      <c r="AJ84" s="59"/>
      <c r="AK84" s="59"/>
      <c r="AT84" s="59"/>
      <c r="AU84" s="59"/>
      <c r="AV84" s="59"/>
      <c r="AW84" s="59"/>
    </row>
    <row r="85" spans="1:49" ht="13.5" customHeight="1">
      <c r="B85" s="20" t="s">
        <v>269</v>
      </c>
      <c r="C85" s="21">
        <f>+C83+C84</f>
        <v>12043.553027854761</v>
      </c>
      <c r="D85" s="21">
        <f t="shared" ref="D85:M85" si="193">+D83+D84</f>
        <v>114.9762012586701</v>
      </c>
      <c r="E85" s="21">
        <f t="shared" si="193"/>
        <v>2032.734770911557</v>
      </c>
      <c r="F85" s="21">
        <f t="shared" si="193"/>
        <v>861.19691454556789</v>
      </c>
      <c r="G85" s="21">
        <f t="shared" si="193"/>
        <v>849.10211607629174</v>
      </c>
      <c r="H85" s="21">
        <f t="shared" si="193"/>
        <v>964.14206939032681</v>
      </c>
      <c r="I85" s="21">
        <f t="shared" si="193"/>
        <v>897.60753944090209</v>
      </c>
      <c r="J85" s="21">
        <f t="shared" si="193"/>
        <v>538.41932773598751</v>
      </c>
      <c r="K85" s="21">
        <f t="shared" si="193"/>
        <v>476.48143633192592</v>
      </c>
      <c r="L85" s="21">
        <f t="shared" si="193"/>
        <v>113.82140856532988</v>
      </c>
      <c r="M85" s="21">
        <f t="shared" si="193"/>
        <v>1041.6014246512773</v>
      </c>
      <c r="V85" s="173"/>
      <c r="W85" s="173"/>
      <c r="X85" s="173"/>
      <c r="Y85" s="173"/>
    </row>
    <row r="86" spans="1:49" ht="13.5" customHeight="1">
      <c r="B86" s="420" t="s">
        <v>151</v>
      </c>
      <c r="C86" s="429" t="s">
        <v>248</v>
      </c>
      <c r="D86" s="430"/>
      <c r="E86" s="430"/>
      <c r="F86" s="430"/>
      <c r="G86" s="430"/>
      <c r="H86" s="430"/>
      <c r="I86" s="430"/>
      <c r="J86" s="430"/>
      <c r="K86" s="430"/>
      <c r="L86" s="430"/>
      <c r="M86" s="431"/>
      <c r="N86" s="427" t="s">
        <v>151</v>
      </c>
      <c r="O86" s="429" t="s">
        <v>719</v>
      </c>
      <c r="P86" s="430"/>
      <c r="Q86" s="430"/>
      <c r="R86" s="430"/>
      <c r="S86" s="430"/>
      <c r="T86" s="430"/>
      <c r="U86" s="430"/>
      <c r="V86" s="430"/>
      <c r="W86" s="430"/>
      <c r="X86" s="430"/>
      <c r="Y86" s="431"/>
      <c r="Z86" s="427" t="s">
        <v>151</v>
      </c>
      <c r="AA86" s="429" t="s">
        <v>719</v>
      </c>
      <c r="AB86" s="430"/>
      <c r="AC86" s="430"/>
      <c r="AD86" s="430"/>
      <c r="AE86" s="430"/>
      <c r="AF86" s="430"/>
      <c r="AG86" s="430"/>
      <c r="AH86" s="430"/>
      <c r="AI86" s="430"/>
      <c r="AJ86" s="430"/>
      <c r="AK86" s="431"/>
      <c r="AL86" s="427" t="s">
        <v>151</v>
      </c>
      <c r="AM86" s="429" t="s">
        <v>720</v>
      </c>
      <c r="AN86" s="430"/>
      <c r="AO86" s="430"/>
      <c r="AP86" s="430"/>
      <c r="AQ86" s="430"/>
      <c r="AR86" s="430"/>
      <c r="AS86" s="430"/>
      <c r="AT86" s="430"/>
      <c r="AU86" s="430"/>
      <c r="AV86" s="430"/>
      <c r="AW86" s="431"/>
    </row>
    <row r="87" spans="1:49" ht="13.5" customHeight="1">
      <c r="B87" s="420"/>
      <c r="C87" s="38" t="s">
        <v>5</v>
      </c>
      <c r="D87" s="38" t="s">
        <v>8</v>
      </c>
      <c r="E87" s="38" t="s">
        <v>11</v>
      </c>
      <c r="F87" s="38" t="s">
        <v>17</v>
      </c>
      <c r="G87" s="38" t="s">
        <v>20</v>
      </c>
      <c r="H87" s="38" t="s">
        <v>23</v>
      </c>
      <c r="I87" s="38" t="s">
        <v>26</v>
      </c>
      <c r="J87" s="38" t="s">
        <v>29</v>
      </c>
      <c r="K87" s="38" t="s">
        <v>32</v>
      </c>
      <c r="L87" s="38" t="s">
        <v>35</v>
      </c>
      <c r="M87" s="38" t="s">
        <v>38</v>
      </c>
      <c r="N87" s="428"/>
      <c r="O87" s="38" t="s">
        <v>5</v>
      </c>
      <c r="P87" s="38" t="s">
        <v>8</v>
      </c>
      <c r="Q87" s="38" t="s">
        <v>11</v>
      </c>
      <c r="R87" s="38" t="s">
        <v>17</v>
      </c>
      <c r="S87" s="38" t="s">
        <v>20</v>
      </c>
      <c r="T87" s="38" t="s">
        <v>23</v>
      </c>
      <c r="U87" s="38" t="s">
        <v>26</v>
      </c>
      <c r="V87" s="38" t="s">
        <v>29</v>
      </c>
      <c r="W87" s="38" t="s">
        <v>32</v>
      </c>
      <c r="X87" s="38" t="s">
        <v>35</v>
      </c>
      <c r="Y87" s="38" t="s">
        <v>38</v>
      </c>
      <c r="Z87" s="428"/>
      <c r="AA87" s="38" t="s">
        <v>5</v>
      </c>
      <c r="AB87" s="38" t="s">
        <v>8</v>
      </c>
      <c r="AC87" s="38" t="s">
        <v>11</v>
      </c>
      <c r="AD87" s="38" t="s">
        <v>17</v>
      </c>
      <c r="AE87" s="38" t="s">
        <v>20</v>
      </c>
      <c r="AF87" s="38" t="s">
        <v>23</v>
      </c>
      <c r="AG87" s="38" t="s">
        <v>26</v>
      </c>
      <c r="AH87" s="38" t="s">
        <v>29</v>
      </c>
      <c r="AI87" s="38" t="s">
        <v>32</v>
      </c>
      <c r="AJ87" s="38" t="s">
        <v>35</v>
      </c>
      <c r="AK87" s="38" t="s">
        <v>38</v>
      </c>
      <c r="AL87" s="428"/>
      <c r="AM87" s="12" t="s">
        <v>5</v>
      </c>
      <c r="AN87" s="13" t="s">
        <v>8</v>
      </c>
      <c r="AO87" s="12" t="s">
        <v>11</v>
      </c>
      <c r="AP87" s="12" t="s">
        <v>17</v>
      </c>
      <c r="AQ87" s="12" t="s">
        <v>20</v>
      </c>
      <c r="AR87" s="12" t="s">
        <v>23</v>
      </c>
      <c r="AS87" s="12" t="s">
        <v>26</v>
      </c>
      <c r="AT87" s="38" t="s">
        <v>29</v>
      </c>
      <c r="AU87" s="38" t="s">
        <v>32</v>
      </c>
      <c r="AV87" s="38" t="s">
        <v>35</v>
      </c>
      <c r="AW87" s="38" t="s">
        <v>38</v>
      </c>
    </row>
    <row r="88" spans="1:49" ht="14.4" customHeight="1">
      <c r="A88" s="253" t="str">
        <f>+'8.คำนวณ'!E57</f>
        <v>อุดรธานี</v>
      </c>
      <c r="B88" s="14" t="str">
        <f>+'8.คำนวณ'!G57</f>
        <v>กุดจับ,รพช.</v>
      </c>
      <c r="C88" s="264">
        <f>+'8.คำนวณ'!X57</f>
        <v>8711.6963536949916</v>
      </c>
      <c r="D88" s="264">
        <f>+'8.คำนวณ'!Y57</f>
        <v>35.230705195312993</v>
      </c>
      <c r="E88" s="264">
        <f>+'8.คำนวณ'!Z57</f>
        <v>1429.8567203561925</v>
      </c>
      <c r="F88" s="264">
        <f>+'8.คำนวณ'!AA57</f>
        <v>433.54472408965358</v>
      </c>
      <c r="G88" s="264">
        <f>+'8.คำนวณ'!AB57</f>
        <v>541.41909362662864</v>
      </c>
      <c r="H88" s="264">
        <f>+'8.คำนวณ'!AC57</f>
        <v>587.87330285180929</v>
      </c>
      <c r="I88" s="264">
        <f>+'8.คำนวณ'!AD57</f>
        <v>1277.2653517147435</v>
      </c>
      <c r="J88" s="264">
        <f>+'8.คำนวณ'!AE57</f>
        <v>180.95467502491076</v>
      </c>
      <c r="K88" s="264">
        <f>+'8.คำนวณ'!AF57</f>
        <v>321.19415461069838</v>
      </c>
      <c r="L88" s="264">
        <f>+'8.คำนวณ'!AG57</f>
        <v>6.046983590429222</v>
      </c>
      <c r="M88" s="264">
        <f>+'8.คำนวณ'!AH57</f>
        <v>255.01365437735708</v>
      </c>
      <c r="N88" s="14" t="str">
        <f>+B88</f>
        <v>กุดจับ,รพช.</v>
      </c>
      <c r="O88" s="50">
        <f>+(C88-C93)*100/C93</f>
        <v>-2.8462510384894943</v>
      </c>
      <c r="P88" s="50">
        <f t="shared" ref="P88:Y88" si="194">+(D88-D93)*100/D93</f>
        <v>-32.262210621822533</v>
      </c>
      <c r="Q88" s="50">
        <f t="shared" si="194"/>
        <v>-3.3711464268911984</v>
      </c>
      <c r="R88" s="50">
        <f t="shared" si="194"/>
        <v>-22.896385614801382</v>
      </c>
      <c r="S88" s="50">
        <f t="shared" si="194"/>
        <v>-17.830999631952952</v>
      </c>
      <c r="T88" s="50">
        <f t="shared" si="194"/>
        <v>-30.183055730825462</v>
      </c>
      <c r="U88" s="50">
        <f t="shared" si="194"/>
        <v>31.827125084621095</v>
      </c>
      <c r="V88" s="50">
        <f t="shared" si="194"/>
        <v>25.531184089072777</v>
      </c>
      <c r="W88" s="50">
        <f t="shared" si="194"/>
        <v>-7.9570168833303141</v>
      </c>
      <c r="X88" s="50">
        <f t="shared" si="194"/>
        <v>-79.759830136716289</v>
      </c>
      <c r="Y88" s="50">
        <f t="shared" si="194"/>
        <v>-37.757595013913352</v>
      </c>
      <c r="Z88" s="14" t="str">
        <f>+N88</f>
        <v>กุดจับ,รพช.</v>
      </c>
      <c r="AA88" s="15">
        <f t="shared" ref="AA88:AK92" si="195">+O88/100</f>
        <v>-2.8462510384894942E-2</v>
      </c>
      <c r="AB88" s="15">
        <f t="shared" si="195"/>
        <v>-0.32262210621822535</v>
      </c>
      <c r="AC88" s="15">
        <f t="shared" si="195"/>
        <v>-3.3711464268911986E-2</v>
      </c>
      <c r="AD88" s="15">
        <f t="shared" si="195"/>
        <v>-0.22896385614801382</v>
      </c>
      <c r="AE88" s="15">
        <f t="shared" si="195"/>
        <v>-0.17830999631952951</v>
      </c>
      <c r="AF88" s="15">
        <f t="shared" si="195"/>
        <v>-0.30183055730825464</v>
      </c>
      <c r="AG88" s="15">
        <f t="shared" si="195"/>
        <v>0.31827125084621094</v>
      </c>
      <c r="AH88" s="15">
        <f t="shared" si="195"/>
        <v>0.25531184089072778</v>
      </c>
      <c r="AI88" s="15">
        <f t="shared" si="195"/>
        <v>-7.9570168833303145E-2</v>
      </c>
      <c r="AJ88" s="15">
        <f t="shared" si="195"/>
        <v>-0.79759830136716292</v>
      </c>
      <c r="AK88" s="15">
        <f t="shared" si="195"/>
        <v>-0.37757595013913353</v>
      </c>
      <c r="AL88" s="14" t="str">
        <f>+Z88</f>
        <v>กุดจับ,รพช.</v>
      </c>
      <c r="AM88" s="16" t="str">
        <f>+IF(AND(C88&lt;C95),"OK","Not OK")</f>
        <v>OK</v>
      </c>
      <c r="AN88" s="16" t="str">
        <f t="shared" ref="AN88:AW88" si="196">+IF(AND(D88&lt;D95),"OK","Not OK")</f>
        <v>OK</v>
      </c>
      <c r="AO88" s="16" t="str">
        <f t="shared" si="196"/>
        <v>OK</v>
      </c>
      <c r="AP88" s="16" t="str">
        <f t="shared" si="196"/>
        <v>OK</v>
      </c>
      <c r="AQ88" s="16" t="str">
        <f t="shared" si="196"/>
        <v>OK</v>
      </c>
      <c r="AR88" s="16" t="str">
        <f t="shared" si="196"/>
        <v>OK</v>
      </c>
      <c r="AS88" s="16" t="str">
        <f t="shared" si="196"/>
        <v>OK</v>
      </c>
      <c r="AT88" s="16" t="str">
        <f t="shared" si="196"/>
        <v>OK</v>
      </c>
      <c r="AU88" s="16" t="str">
        <f t="shared" si="196"/>
        <v>OK</v>
      </c>
      <c r="AV88" s="16" t="str">
        <f t="shared" si="196"/>
        <v>OK</v>
      </c>
      <c r="AW88" s="16" t="str">
        <f t="shared" si="196"/>
        <v>OK</v>
      </c>
    </row>
    <row r="89" spans="1:49" ht="13.5" customHeight="1">
      <c r="A89" s="253" t="str">
        <f>+'8.คำนวณ'!E58</f>
        <v>อุดรธานี</v>
      </c>
      <c r="B89" s="14" t="str">
        <f>+'8.คำนวณ'!G58</f>
        <v>หนองวัวซอ,รพช.</v>
      </c>
      <c r="C89" s="264">
        <f>+'8.คำนวณ'!X58</f>
        <v>10031.002318650981</v>
      </c>
      <c r="D89" s="264">
        <f>+'8.คำนวณ'!Y58</f>
        <v>57.482122167781725</v>
      </c>
      <c r="E89" s="264">
        <f>+'8.คำนวณ'!Z58</f>
        <v>1544.049494167682</v>
      </c>
      <c r="F89" s="264">
        <f>+'8.คำนวณ'!AA58</f>
        <v>713.85670047504175</v>
      </c>
      <c r="G89" s="264">
        <f>+'8.คำนวณ'!AB58</f>
        <v>558.3891235854453</v>
      </c>
      <c r="H89" s="264">
        <f>+'8.คำนวณ'!AC58</f>
        <v>718.96770676747826</v>
      </c>
      <c r="I89" s="264">
        <f>+'8.คำนวณ'!AD58</f>
        <v>253.10288467182332</v>
      </c>
      <c r="J89" s="264">
        <f>+'8.คำนวณ'!AE58</f>
        <v>109.57009973387719</v>
      </c>
      <c r="K89" s="264">
        <f>+'8.คำนวณ'!AF58</f>
        <v>295.89582152361527</v>
      </c>
      <c r="L89" s="264">
        <f>+'8.คำนวณ'!AG58</f>
        <v>16.474998532593826</v>
      </c>
      <c r="M89" s="264">
        <f>+'8.คำนวณ'!AH58</f>
        <v>184.33696167334045</v>
      </c>
      <c r="N89" s="14" t="str">
        <f>+B89</f>
        <v>หนองวัวซอ,รพช.</v>
      </c>
      <c r="O89" s="50">
        <f>+(C89-C93)*100/C93</f>
        <v>11.86678707932702</v>
      </c>
      <c r="P89" s="50">
        <f t="shared" ref="P89:Y89" si="197">+(D89-D93)*100/D93</f>
        <v>10.520407208024736</v>
      </c>
      <c r="Q89" s="50">
        <f t="shared" si="197"/>
        <v>4.3459322584394515</v>
      </c>
      <c r="R89" s="50">
        <f t="shared" si="197"/>
        <v>26.955602735776399</v>
      </c>
      <c r="S89" s="50">
        <f t="shared" si="197"/>
        <v>-15.255526372243009</v>
      </c>
      <c r="T89" s="50">
        <f t="shared" si="197"/>
        <v>-14.614036610921493</v>
      </c>
      <c r="U89" s="50">
        <f t="shared" si="197"/>
        <v>-73.877138691567211</v>
      </c>
      <c r="V89" s="50">
        <f t="shared" si="197"/>
        <v>-23.989450073849039</v>
      </c>
      <c r="W89" s="50">
        <f t="shared" si="197"/>
        <v>-15.206632144967202</v>
      </c>
      <c r="X89" s="50">
        <f t="shared" si="197"/>
        <v>-44.855684853383281</v>
      </c>
      <c r="Y89" s="50">
        <f t="shared" si="197"/>
        <v>-55.007994178230412</v>
      </c>
      <c r="Z89" s="14" t="str">
        <f>+N89</f>
        <v>หนองวัวซอ,รพช.</v>
      </c>
      <c r="AA89" s="15">
        <f t="shared" si="195"/>
        <v>0.11866787079327019</v>
      </c>
      <c r="AB89" s="15">
        <f t="shared" si="195"/>
        <v>0.10520407208024736</v>
      </c>
      <c r="AC89" s="15">
        <f t="shared" si="195"/>
        <v>4.3459322584394514E-2</v>
      </c>
      <c r="AD89" s="15">
        <f t="shared" si="195"/>
        <v>0.26955602735776396</v>
      </c>
      <c r="AE89" s="15">
        <f t="shared" si="195"/>
        <v>-0.15255526372243008</v>
      </c>
      <c r="AF89" s="15">
        <f t="shared" si="195"/>
        <v>-0.14614036610921494</v>
      </c>
      <c r="AG89" s="15">
        <f t="shared" si="195"/>
        <v>-0.73877138691567212</v>
      </c>
      <c r="AH89" s="15">
        <f t="shared" si="195"/>
        <v>-0.23989450073849039</v>
      </c>
      <c r="AI89" s="15">
        <f t="shared" si="195"/>
        <v>-0.15206632144967203</v>
      </c>
      <c r="AJ89" s="15">
        <f t="shared" si="195"/>
        <v>-0.44855684853383282</v>
      </c>
      <c r="AK89" s="15">
        <f t="shared" si="195"/>
        <v>-0.55007994178230413</v>
      </c>
      <c r="AL89" s="14" t="str">
        <f>+Z89</f>
        <v>หนองวัวซอ,รพช.</v>
      </c>
      <c r="AM89" s="16" t="str">
        <f>+IF(AND(C89&lt;C95),"OK","Not OK")</f>
        <v>Not OK</v>
      </c>
      <c r="AN89" s="16" t="str">
        <f t="shared" ref="AN89:AW89" si="198">+IF(AND(D89&lt;D95),"OK","Not OK")</f>
        <v>OK</v>
      </c>
      <c r="AO89" s="16" t="str">
        <f t="shared" si="198"/>
        <v>OK</v>
      </c>
      <c r="AP89" s="16" t="str">
        <f t="shared" si="198"/>
        <v>Not OK</v>
      </c>
      <c r="AQ89" s="16" t="str">
        <f t="shared" si="198"/>
        <v>OK</v>
      </c>
      <c r="AR89" s="16" t="str">
        <f t="shared" si="198"/>
        <v>OK</v>
      </c>
      <c r="AS89" s="16" t="str">
        <f t="shared" si="198"/>
        <v>OK</v>
      </c>
      <c r="AT89" s="16" t="str">
        <f t="shared" si="198"/>
        <v>OK</v>
      </c>
      <c r="AU89" s="16" t="str">
        <f t="shared" si="198"/>
        <v>OK</v>
      </c>
      <c r="AV89" s="16" t="str">
        <f t="shared" si="198"/>
        <v>OK</v>
      </c>
      <c r="AW89" s="16" t="str">
        <f t="shared" si="198"/>
        <v>OK</v>
      </c>
    </row>
    <row r="90" spans="1:49" ht="13.5" customHeight="1">
      <c r="A90" s="253" t="str">
        <f>+'8.คำนวณ'!E59</f>
        <v>อุดรธานี</v>
      </c>
      <c r="B90" s="14" t="str">
        <f>+'8.คำนวณ'!G59</f>
        <v>วังสามหมอ,รพช.</v>
      </c>
      <c r="C90" s="264">
        <f>+'8.คำนวณ'!X59</f>
        <v>8690.549634742556</v>
      </c>
      <c r="D90" s="264">
        <f>+'8.คำนวณ'!Y59</f>
        <v>37.905137791729921</v>
      </c>
      <c r="E90" s="264">
        <f>+'8.คำนวณ'!Z59</f>
        <v>1637.5473406582096</v>
      </c>
      <c r="F90" s="264">
        <f>+'8.คำนวณ'!AA59</f>
        <v>554.41540475516558</v>
      </c>
      <c r="G90" s="264">
        <f>+'8.คำนวณ'!AB59</f>
        <v>764.08585286776622</v>
      </c>
      <c r="H90" s="264">
        <f>+'8.คำนวณ'!AC59</f>
        <v>1418.2331906955201</v>
      </c>
      <c r="I90" s="264">
        <f>+'8.คำนวณ'!AD59</f>
        <v>2223.1774733036564</v>
      </c>
      <c r="J90" s="264">
        <f>+'8.คำนวณ'!AE59</f>
        <v>227.56889586496152</v>
      </c>
      <c r="K90" s="264">
        <f>+'8.คำนวณ'!AF59</f>
        <v>375.75662185111798</v>
      </c>
      <c r="L90" s="264">
        <f>+'8.คำนวณ'!AG59</f>
        <v>10.15608354990608</v>
      </c>
      <c r="M90" s="264">
        <f>+'8.คำนวณ'!AH59</f>
        <v>479.69083974474438</v>
      </c>
      <c r="N90" s="14" t="str">
        <f>+B90</f>
        <v>วังสามหมอ,รพช.</v>
      </c>
      <c r="O90" s="50">
        <f>+(C90-C93)*100/C93</f>
        <v>-3.0820814601493525</v>
      </c>
      <c r="P90" s="50">
        <f t="shared" ref="P90:Y90" si="199">+(D90-D93)*100/D93</f>
        <v>-27.120100893450608</v>
      </c>
      <c r="Q90" s="50">
        <f t="shared" si="199"/>
        <v>10.664460254505784</v>
      </c>
      <c r="R90" s="50">
        <f t="shared" si="199"/>
        <v>-1.4001804145671697</v>
      </c>
      <c r="S90" s="50">
        <f t="shared" si="199"/>
        <v>15.962239722576175</v>
      </c>
      <c r="T90" s="50">
        <f t="shared" si="199"/>
        <v>68.432053565192717</v>
      </c>
      <c r="U90" s="50">
        <f t="shared" si="199"/>
        <v>129.45513590034858</v>
      </c>
      <c r="V90" s="50">
        <f t="shared" si="199"/>
        <v>57.868222834468909</v>
      </c>
      <c r="W90" s="50">
        <f t="shared" si="199"/>
        <v>7.6786731780308104</v>
      </c>
      <c r="X90" s="50">
        <f t="shared" si="199"/>
        <v>-66.00605026923688</v>
      </c>
      <c r="Y90" s="50">
        <f t="shared" si="199"/>
        <v>17.08044256848785</v>
      </c>
      <c r="Z90" s="14" t="str">
        <f>+N90</f>
        <v>วังสามหมอ,รพช.</v>
      </c>
      <c r="AA90" s="15">
        <f t="shared" si="195"/>
        <v>-3.0820814601493524E-2</v>
      </c>
      <c r="AB90" s="15">
        <f t="shared" si="195"/>
        <v>-0.2712010089345061</v>
      </c>
      <c r="AC90" s="15">
        <f t="shared" si="195"/>
        <v>0.10664460254505784</v>
      </c>
      <c r="AD90" s="15">
        <f t="shared" si="195"/>
        <v>-1.4001804145671697E-2</v>
      </c>
      <c r="AE90" s="15">
        <f t="shared" si="195"/>
        <v>0.15962239722576174</v>
      </c>
      <c r="AF90" s="15">
        <f t="shared" si="195"/>
        <v>0.68432053565192719</v>
      </c>
      <c r="AG90" s="15">
        <f t="shared" si="195"/>
        <v>1.2945513590034858</v>
      </c>
      <c r="AH90" s="15">
        <f t="shared" si="195"/>
        <v>0.57868222834468908</v>
      </c>
      <c r="AI90" s="15">
        <f t="shared" si="195"/>
        <v>7.6786731780308107E-2</v>
      </c>
      <c r="AJ90" s="15">
        <f t="shared" si="195"/>
        <v>-0.66006050269236882</v>
      </c>
      <c r="AK90" s="15">
        <f t="shared" si="195"/>
        <v>0.1708044256848785</v>
      </c>
      <c r="AL90" s="14" t="str">
        <f>+Z90</f>
        <v>วังสามหมอ,รพช.</v>
      </c>
      <c r="AM90" s="16" t="str">
        <f>+IF(AND(C90&lt;C95),"OK","Not OK")</f>
        <v>OK</v>
      </c>
      <c r="AN90" s="16" t="str">
        <f t="shared" ref="AN90:AW90" si="200">+IF(AND(D90&lt;D95),"OK","Not OK")</f>
        <v>OK</v>
      </c>
      <c r="AO90" s="16" t="str">
        <f t="shared" si="200"/>
        <v>OK</v>
      </c>
      <c r="AP90" s="16" t="str">
        <f t="shared" si="200"/>
        <v>OK</v>
      </c>
      <c r="AQ90" s="16" t="str">
        <f t="shared" si="200"/>
        <v>OK</v>
      </c>
      <c r="AR90" s="16" t="str">
        <f t="shared" si="200"/>
        <v>Not OK</v>
      </c>
      <c r="AS90" s="16" t="str">
        <f t="shared" si="200"/>
        <v>Not OK</v>
      </c>
      <c r="AT90" s="16" t="str">
        <f t="shared" si="200"/>
        <v>Not OK</v>
      </c>
      <c r="AU90" s="16" t="str">
        <f t="shared" si="200"/>
        <v>OK</v>
      </c>
      <c r="AV90" s="16" t="str">
        <f t="shared" si="200"/>
        <v>OK</v>
      </c>
      <c r="AW90" s="16" t="str">
        <f t="shared" si="200"/>
        <v>OK</v>
      </c>
    </row>
    <row r="91" spans="1:49" ht="13.5" customHeight="1">
      <c r="A91" s="253" t="str">
        <f>+'8.คำนวณ'!E60</f>
        <v>อุดรธานี</v>
      </c>
      <c r="B91" s="14" t="str">
        <f>+'8.คำนวณ'!G60</f>
        <v>น้ำโสม,รพช.</v>
      </c>
      <c r="C91" s="264">
        <f>+'8.คำนวณ'!X60</f>
        <v>9437.5765491708062</v>
      </c>
      <c r="D91" s="264">
        <f>+'8.คำนวณ'!Y60</f>
        <v>63.93031840059237</v>
      </c>
      <c r="E91" s="264">
        <f>+'8.คำนวณ'!Z60</f>
        <v>1659.4076477422154</v>
      </c>
      <c r="F91" s="264">
        <f>+'8.คำนวณ'!AA60</f>
        <v>580.74134969168506</v>
      </c>
      <c r="G91" s="264">
        <f>+'8.คำนวณ'!AB60</f>
        <v>596.86138033167788</v>
      </c>
      <c r="H91" s="264">
        <f>+'8.คำนวณ'!AC60</f>
        <v>738.14129747603056</v>
      </c>
      <c r="I91" s="264">
        <f>+'8.คำนวณ'!AD60</f>
        <v>728.0628033040125</v>
      </c>
      <c r="J91" s="264">
        <f>+'8.คำนวณ'!AE60</f>
        <v>118.9560762935822</v>
      </c>
      <c r="K91" s="264">
        <f>+'8.คำนวณ'!AF60</f>
        <v>420.48182116457502</v>
      </c>
      <c r="L91" s="264">
        <f>+'8.คำนวณ'!AG60</f>
        <v>15.742198291820399</v>
      </c>
      <c r="M91" s="264">
        <f>+'8.คำนวณ'!AH60</f>
        <v>592.33086940979717</v>
      </c>
      <c r="N91" s="14" t="str">
        <f>+B91</f>
        <v>น้ำโสม,รพช.</v>
      </c>
      <c r="O91" s="50">
        <f>+(C91-C93)*100/C93</f>
        <v>5.2488408269975499</v>
      </c>
      <c r="P91" s="50">
        <f t="shared" ref="P91:Y91" si="201">+(D91-D93)*100/D93</f>
        <v>22.91830148421975</v>
      </c>
      <c r="Q91" s="50">
        <f t="shared" si="201"/>
        <v>12.141766604303818</v>
      </c>
      <c r="R91" s="50">
        <f t="shared" si="201"/>
        <v>3.2817483321695065</v>
      </c>
      <c r="S91" s="50">
        <f t="shared" si="201"/>
        <v>-9.4167465509299131</v>
      </c>
      <c r="T91" s="50">
        <f t="shared" si="201"/>
        <v>-12.336944748703687</v>
      </c>
      <c r="U91" s="50">
        <f t="shared" si="201"/>
        <v>-24.856314224944882</v>
      </c>
      <c r="V91" s="50">
        <f t="shared" si="201"/>
        <v>-17.478246363804782</v>
      </c>
      <c r="W91" s="50">
        <f t="shared" si="201"/>
        <v>20.495347162299812</v>
      </c>
      <c r="X91" s="50">
        <f t="shared" si="201"/>
        <v>-47.308478238267689</v>
      </c>
      <c r="Y91" s="50">
        <f t="shared" si="201"/>
        <v>44.57303452861288</v>
      </c>
      <c r="Z91" s="14" t="str">
        <f>+N91</f>
        <v>น้ำโสม,รพช.</v>
      </c>
      <c r="AA91" s="15">
        <f t="shared" si="195"/>
        <v>5.2488408269975501E-2</v>
      </c>
      <c r="AB91" s="15">
        <f t="shared" si="195"/>
        <v>0.2291830148421975</v>
      </c>
      <c r="AC91" s="15">
        <f t="shared" si="195"/>
        <v>0.12141766604303818</v>
      </c>
      <c r="AD91" s="15">
        <f t="shared" si="195"/>
        <v>3.2817483321695068E-2</v>
      </c>
      <c r="AE91" s="15">
        <f t="shared" si="195"/>
        <v>-9.4167465509299136E-2</v>
      </c>
      <c r="AF91" s="15">
        <f t="shared" si="195"/>
        <v>-0.12336944748703686</v>
      </c>
      <c r="AG91" s="15">
        <f t="shared" si="195"/>
        <v>-0.24856314224944881</v>
      </c>
      <c r="AH91" s="15">
        <f t="shared" si="195"/>
        <v>-0.17478246363804784</v>
      </c>
      <c r="AI91" s="15">
        <f t="shared" si="195"/>
        <v>0.20495347162299812</v>
      </c>
      <c r="AJ91" s="15">
        <f t="shared" si="195"/>
        <v>-0.47308478238267687</v>
      </c>
      <c r="AK91" s="15">
        <f t="shared" si="195"/>
        <v>0.44573034528612882</v>
      </c>
      <c r="AL91" s="14" t="str">
        <f>+Z91</f>
        <v>น้ำโสม,รพช.</v>
      </c>
      <c r="AM91" s="16" t="str">
        <f>+IF(AND(C91&lt;C95),"OK","Not OK")</f>
        <v>OK</v>
      </c>
      <c r="AN91" s="16" t="str">
        <f t="shared" ref="AN91:AW91" si="202">+IF(AND(D91&lt;D95),"OK","Not OK")</f>
        <v>OK</v>
      </c>
      <c r="AO91" s="16" t="str">
        <f t="shared" si="202"/>
        <v>OK</v>
      </c>
      <c r="AP91" s="16" t="str">
        <f t="shared" si="202"/>
        <v>OK</v>
      </c>
      <c r="AQ91" s="16" t="str">
        <f t="shared" si="202"/>
        <v>OK</v>
      </c>
      <c r="AR91" s="16" t="str">
        <f t="shared" si="202"/>
        <v>OK</v>
      </c>
      <c r="AS91" s="16" t="str">
        <f t="shared" si="202"/>
        <v>OK</v>
      </c>
      <c r="AT91" s="16" t="str">
        <f t="shared" si="202"/>
        <v>OK</v>
      </c>
      <c r="AU91" s="16" t="str">
        <f t="shared" si="202"/>
        <v>Not OK</v>
      </c>
      <c r="AV91" s="16" t="str">
        <f t="shared" si="202"/>
        <v>OK</v>
      </c>
      <c r="AW91" s="16" t="str">
        <f t="shared" si="202"/>
        <v>Not OK</v>
      </c>
    </row>
    <row r="92" spans="1:49" ht="13.5" customHeight="1">
      <c r="A92" s="253" t="str">
        <f>+'8.คำนวณ'!E61</f>
        <v>เลย</v>
      </c>
      <c r="B92" s="14" t="str">
        <f>+'8.คำนวณ'!G61</f>
        <v>ผาขาว,รพช.</v>
      </c>
      <c r="C92" s="264">
        <f>+'8.คำนวณ'!X61</f>
        <v>7963.7618005371596</v>
      </c>
      <c r="D92" s="264">
        <f>+'8.คำนวณ'!Y61</f>
        <v>65.503790174220995</v>
      </c>
      <c r="E92" s="264">
        <f>+'8.คำนวณ'!Z61</f>
        <v>1127.8435704608655</v>
      </c>
      <c r="F92" s="264">
        <f>+'8.คำนวณ'!AA61</f>
        <v>528.88410904855846</v>
      </c>
      <c r="G92" s="264">
        <f>+'8.คำนวณ'!AB61</f>
        <v>833.79049271504289</v>
      </c>
      <c r="H92" s="264">
        <f>+'8.คำนวณ'!AC61</f>
        <v>746.88929127944289</v>
      </c>
      <c r="I92" s="264">
        <f>+'8.คำนวณ'!AD61</f>
        <v>362.86242155301505</v>
      </c>
      <c r="J92" s="264">
        <f>+'8.คำนวณ'!AE61</f>
        <v>83.70612079005538</v>
      </c>
      <c r="K92" s="264">
        <f>+'8.คำนวณ'!AF61</f>
        <v>331.47679975281056</v>
      </c>
      <c r="L92" s="264">
        <f>+'8.คำนวณ'!AG61</f>
        <v>100.96048805647328</v>
      </c>
      <c r="M92" s="264">
        <f>+'8.คำนวณ'!AH61</f>
        <v>537.18005989589517</v>
      </c>
      <c r="N92" s="14" t="str">
        <f>+B92</f>
        <v>ผาขาว,รพช.</v>
      </c>
      <c r="O92" s="50">
        <f>+(C92-C93)*100/C93</f>
        <v>-11.187295407685793</v>
      </c>
      <c r="P92" s="50">
        <f t="shared" ref="P92:Y92" si="203">+(D92-D93)*100/D93</f>
        <v>25.94360282302868</v>
      </c>
      <c r="Q92" s="50">
        <f t="shared" si="203"/>
        <v>-23.781012690357837</v>
      </c>
      <c r="R92" s="50">
        <f t="shared" si="203"/>
        <v>-5.9407850385773822</v>
      </c>
      <c r="S92" s="50">
        <f t="shared" si="203"/>
        <v>26.54103283254965</v>
      </c>
      <c r="T92" s="50">
        <f t="shared" si="203"/>
        <v>-11.298016474742109</v>
      </c>
      <c r="U92" s="50">
        <f t="shared" si="203"/>
        <v>-62.548808068457632</v>
      </c>
      <c r="V92" s="50">
        <f t="shared" si="203"/>
        <v>-41.931710485887812</v>
      </c>
      <c r="W92" s="50">
        <f t="shared" si="203"/>
        <v>-5.0103713120331905</v>
      </c>
      <c r="X92" s="50">
        <f t="shared" si="203"/>
        <v>237.93004349760415</v>
      </c>
      <c r="Y92" s="50">
        <f t="shared" si="203"/>
        <v>31.112112095042974</v>
      </c>
      <c r="Z92" s="14" t="str">
        <f>+N92</f>
        <v>ผาขาว,รพช.</v>
      </c>
      <c r="AA92" s="15">
        <f t="shared" si="195"/>
        <v>-0.11187295407685793</v>
      </c>
      <c r="AB92" s="15">
        <f t="shared" si="195"/>
        <v>0.25943602823028677</v>
      </c>
      <c r="AC92" s="15">
        <f t="shared" si="195"/>
        <v>-0.23781012690357836</v>
      </c>
      <c r="AD92" s="15">
        <f t="shared" si="195"/>
        <v>-5.9407850385773821E-2</v>
      </c>
      <c r="AE92" s="15">
        <f t="shared" si="195"/>
        <v>0.26541032832549649</v>
      </c>
      <c r="AF92" s="15">
        <f t="shared" si="195"/>
        <v>-0.11298016474742109</v>
      </c>
      <c r="AG92" s="15">
        <f t="shared" si="195"/>
        <v>-0.62548808068457629</v>
      </c>
      <c r="AH92" s="15">
        <f t="shared" si="195"/>
        <v>-0.41931710485887813</v>
      </c>
      <c r="AI92" s="15">
        <f t="shared" si="195"/>
        <v>-5.0103713120331905E-2</v>
      </c>
      <c r="AJ92" s="15">
        <f t="shared" si="195"/>
        <v>2.3793004349760416</v>
      </c>
      <c r="AK92" s="15">
        <f t="shared" si="195"/>
        <v>0.31112112095042976</v>
      </c>
      <c r="AL92" s="14" t="str">
        <f>+Z92</f>
        <v>ผาขาว,รพช.</v>
      </c>
      <c r="AM92" s="16" t="str">
        <f>+IF(AND(C92&lt;C95),"OK","Not OK")</f>
        <v>OK</v>
      </c>
      <c r="AN92" s="16" t="str">
        <f t="shared" ref="AN92:AW92" si="204">+IF(AND(D92&lt;D95),"OK","Not OK")</f>
        <v>OK</v>
      </c>
      <c r="AO92" s="16" t="str">
        <f t="shared" si="204"/>
        <v>OK</v>
      </c>
      <c r="AP92" s="16" t="str">
        <f t="shared" si="204"/>
        <v>OK</v>
      </c>
      <c r="AQ92" s="16" t="str">
        <f t="shared" si="204"/>
        <v>Not OK</v>
      </c>
      <c r="AR92" s="16" t="str">
        <f t="shared" si="204"/>
        <v>OK</v>
      </c>
      <c r="AS92" s="16" t="str">
        <f t="shared" si="204"/>
        <v>OK</v>
      </c>
      <c r="AT92" s="16" t="str">
        <f t="shared" si="204"/>
        <v>OK</v>
      </c>
      <c r="AU92" s="16" t="str">
        <f t="shared" si="204"/>
        <v>OK</v>
      </c>
      <c r="AV92" s="16" t="str">
        <f t="shared" si="204"/>
        <v>Not OK</v>
      </c>
      <c r="AW92" s="16" t="str">
        <f t="shared" si="204"/>
        <v>OK</v>
      </c>
    </row>
    <row r="93" spans="1:49" ht="13.5" customHeight="1">
      <c r="B93" s="18" t="s">
        <v>144</v>
      </c>
      <c r="C93" s="19">
        <f t="shared" ref="C93:M93" si="205">AVERAGE(C88:C92)</f>
        <v>8966.9173313593001</v>
      </c>
      <c r="D93" s="19">
        <f t="shared" si="205"/>
        <v>52.010414745927598</v>
      </c>
      <c r="E93" s="19">
        <f t="shared" si="205"/>
        <v>1479.740954677033</v>
      </c>
      <c r="F93" s="19">
        <f t="shared" si="205"/>
        <v>562.28845761202092</v>
      </c>
      <c r="G93" s="19">
        <f t="shared" si="205"/>
        <v>658.90918862531225</v>
      </c>
      <c r="H93" s="19">
        <f t="shared" si="205"/>
        <v>842.02095781405626</v>
      </c>
      <c r="I93" s="19">
        <f t="shared" si="205"/>
        <v>968.89418690945024</v>
      </c>
      <c r="J93" s="19">
        <f t="shared" si="205"/>
        <v>144.15117354147739</v>
      </c>
      <c r="K93" s="19">
        <f t="shared" si="205"/>
        <v>348.9610437805635</v>
      </c>
      <c r="L93" s="19">
        <f t="shared" si="205"/>
        <v>29.876150404244562</v>
      </c>
      <c r="M93" s="19">
        <f t="shared" si="205"/>
        <v>409.7104770202269</v>
      </c>
      <c r="N93" s="23"/>
      <c r="V93" s="49"/>
      <c r="W93" s="49"/>
      <c r="X93" s="49"/>
      <c r="Y93" s="49"/>
      <c r="Z93" s="23"/>
      <c r="AL93" s="23"/>
    </row>
    <row r="94" spans="1:49" ht="13.5" customHeight="1">
      <c r="B94" s="20" t="s">
        <v>268</v>
      </c>
      <c r="C94" s="21">
        <f t="shared" ref="C94:M94" si="206">STDEV(C88:C92)</f>
        <v>790.82786206650167</v>
      </c>
      <c r="D94" s="21">
        <f t="shared" si="206"/>
        <v>14.444829146214786</v>
      </c>
      <c r="E94" s="21">
        <f t="shared" si="206"/>
        <v>216.58645511480918</v>
      </c>
      <c r="F94" s="21">
        <f t="shared" si="206"/>
        <v>101.32401721235904</v>
      </c>
      <c r="G94" s="21">
        <f t="shared" si="206"/>
        <v>131.72294564136959</v>
      </c>
      <c r="H94" s="21">
        <f t="shared" si="206"/>
        <v>328.4793327774899</v>
      </c>
      <c r="I94" s="21">
        <f t="shared" si="206"/>
        <v>807.14787711431893</v>
      </c>
      <c r="J94" s="21">
        <f t="shared" si="206"/>
        <v>58.730873721192779</v>
      </c>
      <c r="K94" s="21">
        <f t="shared" si="206"/>
        <v>49.309840139472499</v>
      </c>
      <c r="L94" s="21">
        <f t="shared" si="206"/>
        <v>39.965775236568433</v>
      </c>
      <c r="M94" s="21">
        <f t="shared" si="206"/>
        <v>179.73611337018855</v>
      </c>
      <c r="N94" s="23"/>
      <c r="O94" s="51"/>
      <c r="P94" s="51"/>
      <c r="Q94" s="51"/>
      <c r="R94" s="51"/>
      <c r="S94" s="51"/>
      <c r="T94" s="51"/>
      <c r="U94" s="51"/>
      <c r="V94" s="173"/>
      <c r="W94" s="173"/>
      <c r="X94" s="173"/>
      <c r="Y94" s="173"/>
      <c r="Z94" s="23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23"/>
      <c r="AM94" s="26"/>
      <c r="AN94" s="26"/>
      <c r="AO94" s="26"/>
      <c r="AP94" s="26"/>
      <c r="AQ94" s="26"/>
      <c r="AR94" s="26"/>
      <c r="AS94" s="26"/>
      <c r="AT94" s="61"/>
      <c r="AU94" s="61"/>
      <c r="AV94" s="61"/>
      <c r="AW94" s="61"/>
    </row>
    <row r="95" spans="1:49" ht="13.5" customHeight="1">
      <c r="B95" s="20" t="s">
        <v>269</v>
      </c>
      <c r="C95" s="21">
        <f>+C93+C94</f>
        <v>9757.7451934258024</v>
      </c>
      <c r="D95" s="21">
        <f t="shared" ref="D95:M95" si="207">+D93+D94</f>
        <v>66.455243892142391</v>
      </c>
      <c r="E95" s="21">
        <f t="shared" si="207"/>
        <v>1696.3274097918422</v>
      </c>
      <c r="F95" s="21">
        <f t="shared" si="207"/>
        <v>663.61247482438</v>
      </c>
      <c r="G95" s="21">
        <f t="shared" si="207"/>
        <v>790.63213426668187</v>
      </c>
      <c r="H95" s="21">
        <f t="shared" si="207"/>
        <v>1170.5002905915462</v>
      </c>
      <c r="I95" s="21">
        <f t="shared" si="207"/>
        <v>1776.0420640237692</v>
      </c>
      <c r="J95" s="21">
        <f t="shared" si="207"/>
        <v>202.88204726267017</v>
      </c>
      <c r="K95" s="21">
        <f t="shared" si="207"/>
        <v>398.270883920036</v>
      </c>
      <c r="L95" s="21">
        <f t="shared" si="207"/>
        <v>69.841925640813002</v>
      </c>
      <c r="M95" s="21">
        <f t="shared" si="207"/>
        <v>589.44659039041539</v>
      </c>
      <c r="N95" s="23"/>
      <c r="O95" s="51"/>
      <c r="P95" s="51"/>
      <c r="Q95" s="51"/>
      <c r="R95" s="51"/>
      <c r="S95" s="51"/>
      <c r="T95" s="51"/>
      <c r="U95" s="51"/>
      <c r="V95" s="173"/>
      <c r="W95" s="173"/>
      <c r="X95" s="173"/>
      <c r="Y95" s="173"/>
      <c r="Z95" s="23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23"/>
      <c r="AM95" s="26"/>
      <c r="AN95" s="26"/>
      <c r="AO95" s="26"/>
      <c r="AP95" s="26"/>
      <c r="AQ95" s="26"/>
      <c r="AR95" s="26"/>
      <c r="AS95" s="26"/>
      <c r="AT95" s="61"/>
      <c r="AU95" s="61"/>
      <c r="AV95" s="61"/>
      <c r="AW95" s="61"/>
    </row>
    <row r="96" spans="1:49" ht="13.5" customHeight="1">
      <c r="B96" s="420" t="s">
        <v>152</v>
      </c>
      <c r="C96" s="429" t="s">
        <v>248</v>
      </c>
      <c r="D96" s="430"/>
      <c r="E96" s="430"/>
      <c r="F96" s="430"/>
      <c r="G96" s="430"/>
      <c r="H96" s="430"/>
      <c r="I96" s="430"/>
      <c r="J96" s="430"/>
      <c r="K96" s="430"/>
      <c r="L96" s="430"/>
      <c r="M96" s="431"/>
      <c r="N96" s="420" t="s">
        <v>152</v>
      </c>
      <c r="O96" s="429" t="s">
        <v>719</v>
      </c>
      <c r="P96" s="430"/>
      <c r="Q96" s="430"/>
      <c r="R96" s="430"/>
      <c r="S96" s="430"/>
      <c r="T96" s="430"/>
      <c r="U96" s="430"/>
      <c r="V96" s="430"/>
      <c r="W96" s="430"/>
      <c r="X96" s="430"/>
      <c r="Y96" s="431"/>
      <c r="Z96" s="420" t="s">
        <v>152</v>
      </c>
      <c r="AA96" s="429" t="s">
        <v>719</v>
      </c>
      <c r="AB96" s="430"/>
      <c r="AC96" s="430"/>
      <c r="AD96" s="430"/>
      <c r="AE96" s="430"/>
      <c r="AF96" s="430"/>
      <c r="AG96" s="430"/>
      <c r="AH96" s="430"/>
      <c r="AI96" s="430"/>
      <c r="AJ96" s="430"/>
      <c r="AK96" s="431"/>
      <c r="AL96" s="420" t="s">
        <v>152</v>
      </c>
      <c r="AM96" s="429" t="s">
        <v>720</v>
      </c>
      <c r="AN96" s="430"/>
      <c r="AO96" s="430"/>
      <c r="AP96" s="430"/>
      <c r="AQ96" s="430"/>
      <c r="AR96" s="430"/>
      <c r="AS96" s="430"/>
      <c r="AT96" s="430"/>
      <c r="AU96" s="430"/>
      <c r="AV96" s="430"/>
      <c r="AW96" s="431"/>
    </row>
    <row r="97" spans="1:49" ht="13.5" customHeight="1">
      <c r="B97" s="420"/>
      <c r="C97" s="38" t="s">
        <v>5</v>
      </c>
      <c r="D97" s="38" t="s">
        <v>8</v>
      </c>
      <c r="E97" s="38" t="s">
        <v>11</v>
      </c>
      <c r="F97" s="38" t="s">
        <v>17</v>
      </c>
      <c r="G97" s="38" t="s">
        <v>20</v>
      </c>
      <c r="H97" s="38" t="s">
        <v>23</v>
      </c>
      <c r="I97" s="38" t="s">
        <v>26</v>
      </c>
      <c r="J97" s="38" t="s">
        <v>29</v>
      </c>
      <c r="K97" s="38" t="s">
        <v>32</v>
      </c>
      <c r="L97" s="38" t="s">
        <v>35</v>
      </c>
      <c r="M97" s="38" t="s">
        <v>38</v>
      </c>
      <c r="N97" s="420"/>
      <c r="O97" s="38" t="s">
        <v>5</v>
      </c>
      <c r="P97" s="38" t="s">
        <v>8</v>
      </c>
      <c r="Q97" s="38" t="s">
        <v>11</v>
      </c>
      <c r="R97" s="38" t="s">
        <v>17</v>
      </c>
      <c r="S97" s="38" t="s">
        <v>20</v>
      </c>
      <c r="T97" s="38" t="s">
        <v>23</v>
      </c>
      <c r="U97" s="38" t="s">
        <v>26</v>
      </c>
      <c r="V97" s="38" t="s">
        <v>29</v>
      </c>
      <c r="W97" s="38" t="s">
        <v>32</v>
      </c>
      <c r="X97" s="38" t="s">
        <v>35</v>
      </c>
      <c r="Y97" s="38" t="s">
        <v>38</v>
      </c>
      <c r="Z97" s="420"/>
      <c r="AA97" s="38" t="s">
        <v>5</v>
      </c>
      <c r="AB97" s="38" t="s">
        <v>8</v>
      </c>
      <c r="AC97" s="38" t="s">
        <v>11</v>
      </c>
      <c r="AD97" s="38" t="s">
        <v>17</v>
      </c>
      <c r="AE97" s="38" t="s">
        <v>20</v>
      </c>
      <c r="AF97" s="38" t="s">
        <v>23</v>
      </c>
      <c r="AG97" s="38" t="s">
        <v>26</v>
      </c>
      <c r="AH97" s="38" t="s">
        <v>29</v>
      </c>
      <c r="AI97" s="38" t="s">
        <v>32</v>
      </c>
      <c r="AJ97" s="38" t="s">
        <v>35</v>
      </c>
      <c r="AK97" s="38" t="s">
        <v>38</v>
      </c>
      <c r="AL97" s="420"/>
      <c r="AM97" s="12" t="s">
        <v>5</v>
      </c>
      <c r="AN97" s="13" t="s">
        <v>8</v>
      </c>
      <c r="AO97" s="12" t="s">
        <v>11</v>
      </c>
      <c r="AP97" s="12" t="s">
        <v>17</v>
      </c>
      <c r="AQ97" s="12" t="s">
        <v>20</v>
      </c>
      <c r="AR97" s="12" t="s">
        <v>23</v>
      </c>
      <c r="AS97" s="12" t="s">
        <v>26</v>
      </c>
      <c r="AT97" s="38" t="s">
        <v>29</v>
      </c>
      <c r="AU97" s="38" t="s">
        <v>32</v>
      </c>
      <c r="AV97" s="38" t="s">
        <v>35</v>
      </c>
      <c r="AW97" s="38" t="s">
        <v>38</v>
      </c>
    </row>
    <row r="98" spans="1:49" ht="13.5" customHeight="1">
      <c r="A98" s="253" t="str">
        <f>+'8.คำนวณ'!E62</f>
        <v>หนองบัวลำภู</v>
      </c>
      <c r="B98" s="14" t="str">
        <f>+'8.คำนวณ'!G62</f>
        <v>นากลาง,รพช.</v>
      </c>
      <c r="C98" s="267">
        <f>+'8.คำนวณ'!X62</f>
        <v>6955.4659581631104</v>
      </c>
      <c r="D98" s="267">
        <f>+'8.คำนวณ'!Y62</f>
        <v>28.931987097484143</v>
      </c>
      <c r="E98" s="267">
        <f>+'8.คำนวณ'!Z62</f>
        <v>1560.1200877247277</v>
      </c>
      <c r="F98" s="267">
        <f>+'8.คำนวณ'!AA62</f>
        <v>479.37446808071633</v>
      </c>
      <c r="G98" s="267">
        <f>+'8.คำนวณ'!AB62</f>
        <v>355.00240704823995</v>
      </c>
      <c r="H98" s="267">
        <f>+'8.คำนวณ'!AC62</f>
        <v>431.13484129767943</v>
      </c>
      <c r="I98" s="267">
        <f>+'8.คำนวณ'!AD62</f>
        <v>328.40748968348942</v>
      </c>
      <c r="J98" s="267">
        <f>+'8.คำนวณ'!AE62</f>
        <v>474.52031847068042</v>
      </c>
      <c r="K98" s="267">
        <f>+'8.คำนวณ'!AF62</f>
        <v>331.22578470818024</v>
      </c>
      <c r="L98" s="267">
        <f>+'8.คำนวณ'!AG62</f>
        <v>35.476258098460768</v>
      </c>
      <c r="M98" s="267">
        <f>+'8.คำนวณ'!AH62</f>
        <v>65.964503775842857</v>
      </c>
      <c r="N98" s="14" t="str">
        <f t="shared" ref="N98:N103" si="208">+B98</f>
        <v>นากลาง,รพช.</v>
      </c>
      <c r="O98" s="50">
        <f t="shared" ref="O98:Y98" si="209">+(C98-C104)*100/C104</f>
        <v>-7.7367932249240612</v>
      </c>
      <c r="P98" s="50">
        <f t="shared" si="209"/>
        <v>-61.417556143864722</v>
      </c>
      <c r="Q98" s="50">
        <f t="shared" si="209"/>
        <v>-3.6196062259996649</v>
      </c>
      <c r="R98" s="50">
        <f t="shared" si="209"/>
        <v>-26.196570888352767</v>
      </c>
      <c r="S98" s="50">
        <f t="shared" si="209"/>
        <v>-22.985107574644505</v>
      </c>
      <c r="T98" s="50">
        <f t="shared" si="209"/>
        <v>-22.449360439153153</v>
      </c>
      <c r="U98" s="50">
        <f t="shared" si="209"/>
        <v>-64.20544460728415</v>
      </c>
      <c r="V98" s="50">
        <f t="shared" si="209"/>
        <v>18.506573399207241</v>
      </c>
      <c r="W98" s="50">
        <f t="shared" si="209"/>
        <v>9.0656189078987381</v>
      </c>
      <c r="X98" s="50">
        <f t="shared" si="209"/>
        <v>-47.838978355971641</v>
      </c>
      <c r="Y98" s="50">
        <f t="shared" si="209"/>
        <v>-83.039351999340809</v>
      </c>
      <c r="Z98" s="14" t="str">
        <f t="shared" ref="Z98:Z103" si="210">+N98</f>
        <v>นากลาง,รพช.</v>
      </c>
      <c r="AA98" s="15">
        <f t="shared" ref="AA98:AK103" si="211">+O98/100</f>
        <v>-7.7367932249240615E-2</v>
      </c>
      <c r="AB98" s="15">
        <f t="shared" si="211"/>
        <v>-0.61417556143864727</v>
      </c>
      <c r="AC98" s="15">
        <f t="shared" si="211"/>
        <v>-3.619606225999665E-2</v>
      </c>
      <c r="AD98" s="15">
        <f t="shared" si="211"/>
        <v>-0.26196570888352766</v>
      </c>
      <c r="AE98" s="15">
        <f t="shared" si="211"/>
        <v>-0.22985107574644506</v>
      </c>
      <c r="AF98" s="15">
        <f t="shared" si="211"/>
        <v>-0.22449360439153154</v>
      </c>
      <c r="AG98" s="15">
        <f t="shared" si="211"/>
        <v>-0.64205444607284146</v>
      </c>
      <c r="AH98" s="15">
        <f t="shared" si="211"/>
        <v>0.18506573399207241</v>
      </c>
      <c r="AI98" s="15">
        <f t="shared" si="211"/>
        <v>9.0656189078987384E-2</v>
      </c>
      <c r="AJ98" s="15">
        <f t="shared" si="211"/>
        <v>-0.4783897835597164</v>
      </c>
      <c r="AK98" s="15">
        <f t="shared" si="211"/>
        <v>-0.83039351999340805</v>
      </c>
      <c r="AL98" s="14" t="str">
        <f t="shared" ref="AL98:AL103" si="212">+Z98</f>
        <v>นากลาง,รพช.</v>
      </c>
      <c r="AM98" s="16" t="str">
        <f>+IF(AND(C98&lt;C106),"OK","Not OK")</f>
        <v>OK</v>
      </c>
      <c r="AN98" s="16" t="str">
        <f t="shared" ref="AN98:AW98" si="213">+IF(AND(D98&lt;D106),"OK","Not OK")</f>
        <v>OK</v>
      </c>
      <c r="AO98" s="16" t="str">
        <f t="shared" si="213"/>
        <v>OK</v>
      </c>
      <c r="AP98" s="16" t="str">
        <f t="shared" si="213"/>
        <v>OK</v>
      </c>
      <c r="AQ98" s="16" t="str">
        <f t="shared" si="213"/>
        <v>OK</v>
      </c>
      <c r="AR98" s="16" t="str">
        <f t="shared" si="213"/>
        <v>OK</v>
      </c>
      <c r="AS98" s="16" t="str">
        <f t="shared" si="213"/>
        <v>OK</v>
      </c>
      <c r="AT98" s="16" t="str">
        <f t="shared" si="213"/>
        <v>OK</v>
      </c>
      <c r="AU98" s="16" t="str">
        <f t="shared" si="213"/>
        <v>OK</v>
      </c>
      <c r="AV98" s="16" t="str">
        <f t="shared" si="213"/>
        <v>OK</v>
      </c>
      <c r="AW98" s="16" t="str">
        <f t="shared" si="213"/>
        <v>OK</v>
      </c>
    </row>
    <row r="99" spans="1:49" ht="13.5" customHeight="1">
      <c r="A99" s="253" t="str">
        <f>+'8.คำนวณ'!E63</f>
        <v>เลย</v>
      </c>
      <c r="B99" s="14" t="str">
        <f>+'8.คำนวณ'!G63</f>
        <v>เชียงคาน,รพช.</v>
      </c>
      <c r="C99" s="267">
        <f>+'8.คำนวณ'!X63</f>
        <v>6703.7191570352934</v>
      </c>
      <c r="D99" s="267">
        <f>+'8.คำนวณ'!Y63</f>
        <v>56.004873113748339</v>
      </c>
      <c r="E99" s="267">
        <f>+'8.คำนวณ'!Z63</f>
        <v>1131.3709925479502</v>
      </c>
      <c r="F99" s="267">
        <f>+'8.คำนวณ'!AA63</f>
        <v>537.78951778576516</v>
      </c>
      <c r="G99" s="267">
        <f>+'8.คำนวณ'!AB63</f>
        <v>668.20854731509314</v>
      </c>
      <c r="H99" s="267">
        <f>+'8.คำนวณ'!AC63</f>
        <v>496.61264156570508</v>
      </c>
      <c r="I99" s="267">
        <f>+'8.คำนวณ'!AD63</f>
        <v>261.4744890853035</v>
      </c>
      <c r="J99" s="267">
        <f>+'8.คำนวณ'!AE63</f>
        <v>274.52886720323488</v>
      </c>
      <c r="K99" s="267">
        <f>+'8.คำนวณ'!AF63</f>
        <v>255.01502901031822</v>
      </c>
      <c r="L99" s="267">
        <f>+'8.คำนวณ'!AG63</f>
        <v>12.889577859201189</v>
      </c>
      <c r="M99" s="267">
        <f>+'8.คำนวณ'!AH63</f>
        <v>462.3586246242989</v>
      </c>
      <c r="N99" s="14" t="str">
        <f t="shared" si="208"/>
        <v>เชียงคาน,รพช.</v>
      </c>
      <c r="O99" s="50">
        <f t="shared" ref="O99:Y99" si="214">+(C99-C104)*100/C104</f>
        <v>-11.076176568488549</v>
      </c>
      <c r="P99" s="50">
        <f t="shared" si="214"/>
        <v>-25.314328901761655</v>
      </c>
      <c r="Q99" s="50">
        <f t="shared" si="214"/>
        <v>-30.106674079634864</v>
      </c>
      <c r="R99" s="50">
        <f t="shared" si="214"/>
        <v>-17.203119490699269</v>
      </c>
      <c r="S99" s="50">
        <f t="shared" si="214"/>
        <v>44.962423824303777</v>
      </c>
      <c r="T99" s="50">
        <f t="shared" si="214"/>
        <v>-10.671501631595659</v>
      </c>
      <c r="U99" s="50">
        <f t="shared" si="214"/>
        <v>-71.500762384054383</v>
      </c>
      <c r="V99" s="50">
        <f t="shared" si="214"/>
        <v>-31.43923645614862</v>
      </c>
      <c r="W99" s="50">
        <f t="shared" si="214"/>
        <v>-16.028964972245397</v>
      </c>
      <c r="X99" s="50">
        <f t="shared" si="214"/>
        <v>-81.048352173157937</v>
      </c>
      <c r="Y99" s="50">
        <f t="shared" si="214"/>
        <v>18.880631755672642</v>
      </c>
      <c r="Z99" s="14" t="str">
        <f t="shared" si="210"/>
        <v>เชียงคาน,รพช.</v>
      </c>
      <c r="AA99" s="15">
        <f t="shared" si="211"/>
        <v>-0.11076176568488549</v>
      </c>
      <c r="AB99" s="15">
        <f t="shared" si="211"/>
        <v>-0.25314328901761657</v>
      </c>
      <c r="AC99" s="15">
        <f t="shared" si="211"/>
        <v>-0.30106674079634865</v>
      </c>
      <c r="AD99" s="15">
        <f t="shared" si="211"/>
        <v>-0.1720311949069927</v>
      </c>
      <c r="AE99" s="15">
        <f t="shared" si="211"/>
        <v>0.44962423824303777</v>
      </c>
      <c r="AF99" s="15">
        <f t="shared" si="211"/>
        <v>-0.10671501631595659</v>
      </c>
      <c r="AG99" s="15">
        <f t="shared" si="211"/>
        <v>-0.71500762384054384</v>
      </c>
      <c r="AH99" s="15">
        <f t="shared" si="211"/>
        <v>-0.31439236456148623</v>
      </c>
      <c r="AI99" s="15">
        <f t="shared" si="211"/>
        <v>-0.16028964972245396</v>
      </c>
      <c r="AJ99" s="15">
        <f t="shared" si="211"/>
        <v>-0.81048352173157934</v>
      </c>
      <c r="AK99" s="15">
        <f t="shared" si="211"/>
        <v>0.18880631755672642</v>
      </c>
      <c r="AL99" s="14" t="str">
        <f t="shared" si="212"/>
        <v>เชียงคาน,รพช.</v>
      </c>
      <c r="AM99" s="16" t="str">
        <f>+IF(AND(C99&lt;C106),"OK","Not OK")</f>
        <v>OK</v>
      </c>
      <c r="AN99" s="16" t="str">
        <f t="shared" ref="AN99:AW99" si="215">+IF(AND(D99&lt;D106),"OK","Not OK")</f>
        <v>OK</v>
      </c>
      <c r="AO99" s="16" t="str">
        <f t="shared" si="215"/>
        <v>OK</v>
      </c>
      <c r="AP99" s="16" t="str">
        <f t="shared" si="215"/>
        <v>OK</v>
      </c>
      <c r="AQ99" s="16" t="str">
        <f t="shared" si="215"/>
        <v>Not OK</v>
      </c>
      <c r="AR99" s="16" t="str">
        <f t="shared" si="215"/>
        <v>OK</v>
      </c>
      <c r="AS99" s="16" t="str">
        <f t="shared" si="215"/>
        <v>OK</v>
      </c>
      <c r="AT99" s="16" t="str">
        <f t="shared" si="215"/>
        <v>OK</v>
      </c>
      <c r="AU99" s="16" t="str">
        <f t="shared" si="215"/>
        <v>OK</v>
      </c>
      <c r="AV99" s="16" t="str">
        <f t="shared" si="215"/>
        <v>OK</v>
      </c>
      <c r="AW99" s="16" t="str">
        <f t="shared" si="215"/>
        <v>OK</v>
      </c>
    </row>
    <row r="100" spans="1:49" ht="13.5" customHeight="1">
      <c r="A100" s="253" t="str">
        <f>+'8.คำนวณ'!E64</f>
        <v>บึงกาฬ</v>
      </c>
      <c r="B100" s="14" t="str">
        <f>+'8.คำนวณ'!G64</f>
        <v>โซ่พิสัย,รพช.</v>
      </c>
      <c r="C100" s="267">
        <f>+'8.คำนวณ'!X64</f>
        <v>6651.0830168115299</v>
      </c>
      <c r="D100" s="267">
        <f>+'8.คำนวณ'!Y64</f>
        <v>81.069912116061573</v>
      </c>
      <c r="E100" s="267">
        <f>+'8.คำนวณ'!Z64</f>
        <v>1195.3851907105632</v>
      </c>
      <c r="F100" s="267">
        <f>+'8.คำนวณ'!AA64</f>
        <v>521.56508051328728</v>
      </c>
      <c r="G100" s="267">
        <f>+'8.คำนวณ'!AB64</f>
        <v>405.09804778437422</v>
      </c>
      <c r="H100" s="267">
        <f>+'8.คำนวณ'!AC64</f>
        <v>443.55193179529726</v>
      </c>
      <c r="I100" s="267">
        <f>+'8.คำนวณ'!AD64</f>
        <v>1292.8999341877382</v>
      </c>
      <c r="J100" s="267">
        <f>+'8.คำนวณ'!AE64</f>
        <v>368.37514600333492</v>
      </c>
      <c r="K100" s="267">
        <f>+'8.คำนวณ'!AF64</f>
        <v>300.41222416445822</v>
      </c>
      <c r="L100" s="267">
        <f>+'8.คำนวณ'!AG64</f>
        <v>31.779337769149599</v>
      </c>
      <c r="M100" s="267">
        <f>+'8.คำนวณ'!AH64</f>
        <v>698.30160422422887</v>
      </c>
      <c r="N100" s="14" t="str">
        <f t="shared" si="208"/>
        <v>โซ่พิสัย,รพช.</v>
      </c>
      <c r="O100" s="50">
        <f t="shared" ref="O100:Y100" si="216">+(C100-C104)*100/C104</f>
        <v>-11.774387028940508</v>
      </c>
      <c r="P100" s="50">
        <f t="shared" si="216"/>
        <v>8.1113205982232852</v>
      </c>
      <c r="Q100" s="50">
        <f t="shared" si="216"/>
        <v>-26.152033873035506</v>
      </c>
      <c r="R100" s="50">
        <f t="shared" si="216"/>
        <v>-19.700997842272361</v>
      </c>
      <c r="S100" s="50">
        <f t="shared" si="216"/>
        <v>-12.117264693375329</v>
      </c>
      <c r="T100" s="50">
        <f t="shared" si="216"/>
        <v>-20.215828798154789</v>
      </c>
      <c r="U100" s="50">
        <f t="shared" si="216"/>
        <v>40.918766365907068</v>
      </c>
      <c r="V100" s="50">
        <f t="shared" si="216"/>
        <v>-8.0020926838663229</v>
      </c>
      <c r="W100" s="50">
        <f t="shared" si="216"/>
        <v>-1.0806324004585726</v>
      </c>
      <c r="X100" s="50">
        <f t="shared" si="216"/>
        <v>-53.274589427980814</v>
      </c>
      <c r="Y100" s="50">
        <f t="shared" si="216"/>
        <v>79.54577128010007</v>
      </c>
      <c r="Z100" s="14" t="str">
        <f t="shared" si="210"/>
        <v>โซ่พิสัย,รพช.</v>
      </c>
      <c r="AA100" s="15">
        <f t="shared" si="211"/>
        <v>-0.11774387028940508</v>
      </c>
      <c r="AB100" s="15">
        <f t="shared" si="211"/>
        <v>8.1113205982232858E-2</v>
      </c>
      <c r="AC100" s="15">
        <f t="shared" si="211"/>
        <v>-0.26152033873035507</v>
      </c>
      <c r="AD100" s="15">
        <f t="shared" si="211"/>
        <v>-0.19700997842272361</v>
      </c>
      <c r="AE100" s="15">
        <f t="shared" si="211"/>
        <v>-0.12117264693375329</v>
      </c>
      <c r="AF100" s="15">
        <f t="shared" si="211"/>
        <v>-0.20215828798154789</v>
      </c>
      <c r="AG100" s="15">
        <f t="shared" si="211"/>
        <v>0.40918766365907067</v>
      </c>
      <c r="AH100" s="15">
        <f t="shared" si="211"/>
        <v>-8.0020926838663228E-2</v>
      </c>
      <c r="AI100" s="15">
        <f t="shared" si="211"/>
        <v>-1.0806324004585725E-2</v>
      </c>
      <c r="AJ100" s="15">
        <f t="shared" si="211"/>
        <v>-0.53274589427980812</v>
      </c>
      <c r="AK100" s="15">
        <f t="shared" si="211"/>
        <v>0.79545771280100075</v>
      </c>
      <c r="AL100" s="14" t="str">
        <f t="shared" si="212"/>
        <v>โซ่พิสัย,รพช.</v>
      </c>
      <c r="AM100" s="16" t="str">
        <f>+IF(AND(C100&lt;C106),"OK","Not OK")</f>
        <v>OK</v>
      </c>
      <c r="AN100" s="16" t="str">
        <f t="shared" ref="AN100:AW100" si="217">+IF(AND(D100&lt;D106),"OK","Not OK")</f>
        <v>OK</v>
      </c>
      <c r="AO100" s="16" t="str">
        <f t="shared" si="217"/>
        <v>OK</v>
      </c>
      <c r="AP100" s="16" t="str">
        <f t="shared" si="217"/>
        <v>OK</v>
      </c>
      <c r="AQ100" s="16" t="str">
        <f t="shared" si="217"/>
        <v>OK</v>
      </c>
      <c r="AR100" s="16" t="str">
        <f t="shared" si="217"/>
        <v>OK</v>
      </c>
      <c r="AS100" s="16" t="str">
        <f t="shared" si="217"/>
        <v>OK</v>
      </c>
      <c r="AT100" s="16" t="str">
        <f t="shared" si="217"/>
        <v>OK</v>
      </c>
      <c r="AU100" s="16" t="str">
        <f t="shared" si="217"/>
        <v>OK</v>
      </c>
      <c r="AV100" s="16" t="str">
        <f t="shared" si="217"/>
        <v>OK</v>
      </c>
      <c r="AW100" s="16" t="str">
        <f t="shared" si="217"/>
        <v>Not OK</v>
      </c>
    </row>
    <row r="101" spans="1:49" ht="13.5" customHeight="1">
      <c r="A101" s="253" t="str">
        <f>+'8.คำนวณ'!E65</f>
        <v>สกลนคร</v>
      </c>
      <c r="B101" s="14" t="str">
        <f>+'8.คำนวณ'!G65</f>
        <v>พระอาจารย์ฝั้นอาจาโร,รพช.</v>
      </c>
      <c r="C101" s="267">
        <f>+'8.คำนวณ'!X65</f>
        <v>7595.0127824618894</v>
      </c>
      <c r="D101" s="267">
        <f>+'8.คำนวณ'!Y65</f>
        <v>84.67365959818116</v>
      </c>
      <c r="E101" s="267">
        <f>+'8.คำนวณ'!Z65</f>
        <v>2285.9517028993873</v>
      </c>
      <c r="F101" s="267">
        <f>+'8.คำนวณ'!AA65</f>
        <v>794.30900428989264</v>
      </c>
      <c r="G101" s="267">
        <f>+'8.คำนวณ'!AB65</f>
        <v>442.06157693943703</v>
      </c>
      <c r="H101" s="267">
        <f>+'8.คำนวณ'!AC65</f>
        <v>480.66460311074906</v>
      </c>
      <c r="I101" s="267">
        <f>+'8.คำนวณ'!AD65</f>
        <v>1727.4800710915322</v>
      </c>
      <c r="J101" s="267">
        <f>+'8.คำนวณ'!AE65</f>
        <v>143.98101038345243</v>
      </c>
      <c r="K101" s="267">
        <f>+'8.คำนวณ'!AF65</f>
        <v>315.77468973294515</v>
      </c>
      <c r="L101" s="267">
        <f>+'8.คำนวณ'!AG65</f>
        <v>8.2044873067322648</v>
      </c>
      <c r="M101" s="267">
        <f>+'8.คำนวณ'!AH65</f>
        <v>516.15259737990118</v>
      </c>
      <c r="N101" s="14" t="str">
        <f t="shared" si="208"/>
        <v>พระอาจารย์ฝั้นอาจาโร,รพช.</v>
      </c>
      <c r="O101" s="50">
        <f t="shared" ref="O101:Y101" si="218">+(C101-C104)*100/C104</f>
        <v>0.74669893038865776</v>
      </c>
      <c r="P101" s="50">
        <f t="shared" si="218"/>
        <v>12.917122025967551</v>
      </c>
      <c r="Q101" s="50">
        <f t="shared" si="218"/>
        <v>41.220491298913181</v>
      </c>
      <c r="R101" s="50">
        <f t="shared" si="218"/>
        <v>22.29005129447442</v>
      </c>
      <c r="S101" s="50">
        <f t="shared" si="218"/>
        <v>-4.0983268917738283</v>
      </c>
      <c r="T101" s="50">
        <f t="shared" si="218"/>
        <v>-13.540164665648332</v>
      </c>
      <c r="U101" s="50">
        <f t="shared" si="218"/>
        <v>88.285538658369049</v>
      </c>
      <c r="V101" s="50">
        <f t="shared" si="218"/>
        <v>-64.042222195901829</v>
      </c>
      <c r="W101" s="50">
        <f t="shared" si="218"/>
        <v>3.9779013627099289</v>
      </c>
      <c r="X101" s="50">
        <f t="shared" si="218"/>
        <v>-87.936877705735668</v>
      </c>
      <c r="Y101" s="50">
        <f t="shared" si="218"/>
        <v>32.712019611863084</v>
      </c>
      <c r="Z101" s="14" t="str">
        <f t="shared" si="210"/>
        <v>พระอาจารย์ฝั้นอาจาโร,รพช.</v>
      </c>
      <c r="AA101" s="15">
        <f t="shared" si="211"/>
        <v>7.4669893038865776E-3</v>
      </c>
      <c r="AB101" s="15">
        <f t="shared" si="211"/>
        <v>0.12917122025967551</v>
      </c>
      <c r="AC101" s="15">
        <f t="shared" si="211"/>
        <v>0.41220491298913181</v>
      </c>
      <c r="AD101" s="15">
        <f t="shared" si="211"/>
        <v>0.22290051294474419</v>
      </c>
      <c r="AE101" s="15">
        <f t="shared" si="211"/>
        <v>-4.0983268917738284E-2</v>
      </c>
      <c r="AF101" s="15">
        <f t="shared" si="211"/>
        <v>-0.13540164665648333</v>
      </c>
      <c r="AG101" s="15">
        <f t="shared" si="211"/>
        <v>0.88285538658369045</v>
      </c>
      <c r="AH101" s="15">
        <f t="shared" si="211"/>
        <v>-0.64042222195901832</v>
      </c>
      <c r="AI101" s="15">
        <f t="shared" si="211"/>
        <v>3.9779013627099291E-2</v>
      </c>
      <c r="AJ101" s="15">
        <f t="shared" si="211"/>
        <v>-0.87936877705735672</v>
      </c>
      <c r="AK101" s="15">
        <f t="shared" si="211"/>
        <v>0.32712019611863086</v>
      </c>
      <c r="AL101" s="14" t="str">
        <f t="shared" si="212"/>
        <v>พระอาจารย์ฝั้นอาจาโร,รพช.</v>
      </c>
      <c r="AM101" s="16" t="str">
        <f>+IF(AND(C101&lt;C106),"OK","Not OK")</f>
        <v>OK</v>
      </c>
      <c r="AN101" s="16" t="str">
        <f t="shared" ref="AN101:AW101" si="219">+IF(AND(D101&lt;D106),"OK","Not OK")</f>
        <v>OK</v>
      </c>
      <c r="AO101" s="16" t="str">
        <f t="shared" si="219"/>
        <v>Not OK</v>
      </c>
      <c r="AP101" s="16" t="str">
        <f t="shared" si="219"/>
        <v>OK</v>
      </c>
      <c r="AQ101" s="16" t="str">
        <f t="shared" si="219"/>
        <v>OK</v>
      </c>
      <c r="AR101" s="16" t="str">
        <f t="shared" si="219"/>
        <v>OK</v>
      </c>
      <c r="AS101" s="16" t="str">
        <f t="shared" si="219"/>
        <v>Not OK</v>
      </c>
      <c r="AT101" s="16" t="str">
        <f t="shared" si="219"/>
        <v>OK</v>
      </c>
      <c r="AU101" s="16" t="str">
        <f t="shared" si="219"/>
        <v>OK</v>
      </c>
      <c r="AV101" s="16" t="str">
        <f t="shared" si="219"/>
        <v>OK</v>
      </c>
      <c r="AW101" s="16" t="str">
        <f t="shared" si="219"/>
        <v>OK</v>
      </c>
    </row>
    <row r="102" spans="1:49" ht="13.5" customHeight="1">
      <c r="A102" s="253" t="str">
        <f>+'8.คำนวณ'!E66</f>
        <v>สกลนคร</v>
      </c>
      <c r="B102" s="14" t="str">
        <f>+'8.คำนวณ'!G66</f>
        <v>บ้านม่วง,รพช.</v>
      </c>
      <c r="C102" s="267">
        <f>+'8.คำนวณ'!X66</f>
        <v>8547.7061651809709</v>
      </c>
      <c r="D102" s="267">
        <f>+'8.คำนวณ'!Y66</f>
        <v>126.87864420824633</v>
      </c>
      <c r="E102" s="267">
        <f>+'8.คำนวณ'!Z66</f>
        <v>1677.5183370321904</v>
      </c>
      <c r="F102" s="267">
        <f>+'8.คำนวณ'!AA66</f>
        <v>879.55506861003664</v>
      </c>
      <c r="G102" s="267">
        <f>+'8.คำนวณ'!AB66</f>
        <v>554.10150183165206</v>
      </c>
      <c r="H102" s="267">
        <f>+'8.คำนวณ'!AC66</f>
        <v>1019.3544269369772</v>
      </c>
      <c r="I102" s="267">
        <f>+'8.คำนวณ'!AD66</f>
        <v>1027.0702855572283</v>
      </c>
      <c r="J102" s="267">
        <f>+'8.คำนวณ'!AE66</f>
        <v>801.24657975378329</v>
      </c>
      <c r="K102" s="267">
        <f>+'8.คำนวณ'!AF66</f>
        <v>391.24102342791741</v>
      </c>
      <c r="L102" s="267">
        <f>+'8.คำนวณ'!AG66</f>
        <v>11.160166756232336</v>
      </c>
      <c r="M102" s="267">
        <f>+'8.คำนวณ'!AH66</f>
        <v>279.81506672300418</v>
      </c>
      <c r="N102" s="14" t="str">
        <f t="shared" si="208"/>
        <v>บ้านม่วง,รพช.</v>
      </c>
      <c r="O102" s="50">
        <f t="shared" ref="O102:Y102" si="220">+(C102-C104)*100/C104</f>
        <v>13.384032948233605</v>
      </c>
      <c r="P102" s="50">
        <f t="shared" si="220"/>
        <v>69.199860010061713</v>
      </c>
      <c r="Q102" s="50">
        <f t="shared" si="220"/>
        <v>3.6329697684118321</v>
      </c>
      <c r="R102" s="50">
        <f t="shared" si="220"/>
        <v>35.414346149575721</v>
      </c>
      <c r="S102" s="50">
        <f t="shared" si="220"/>
        <v>20.207825944385171</v>
      </c>
      <c r="T102" s="50">
        <f t="shared" si="220"/>
        <v>83.356992235200735</v>
      </c>
      <c r="U102" s="50">
        <f t="shared" si="220"/>
        <v>11.94484103886434</v>
      </c>
      <c r="V102" s="50">
        <f t="shared" si="220"/>
        <v>100.10309973759831</v>
      </c>
      <c r="W102" s="50">
        <f t="shared" si="220"/>
        <v>28.82736288154587</v>
      </c>
      <c r="X102" s="50">
        <f t="shared" si="220"/>
        <v>-83.591118936299054</v>
      </c>
      <c r="Y102" s="50">
        <f t="shared" si="220"/>
        <v>-28.054566011791373</v>
      </c>
      <c r="Z102" s="14" t="str">
        <f t="shared" si="210"/>
        <v>บ้านม่วง,รพช.</v>
      </c>
      <c r="AA102" s="15">
        <f t="shared" si="211"/>
        <v>0.13384032948233604</v>
      </c>
      <c r="AB102" s="15">
        <f t="shared" si="211"/>
        <v>0.69199860010061709</v>
      </c>
      <c r="AC102" s="15">
        <f t="shared" si="211"/>
        <v>3.6329697684118319E-2</v>
      </c>
      <c r="AD102" s="15">
        <f t="shared" si="211"/>
        <v>0.35414346149575721</v>
      </c>
      <c r="AE102" s="15">
        <f t="shared" si="211"/>
        <v>0.20207825944385172</v>
      </c>
      <c r="AF102" s="15">
        <f t="shared" si="211"/>
        <v>0.83356992235200733</v>
      </c>
      <c r="AG102" s="15">
        <f t="shared" si="211"/>
        <v>0.1194484103886434</v>
      </c>
      <c r="AH102" s="15">
        <f t="shared" si="211"/>
        <v>1.0010309973759832</v>
      </c>
      <c r="AI102" s="15">
        <f t="shared" si="211"/>
        <v>0.2882736288154587</v>
      </c>
      <c r="AJ102" s="15">
        <f t="shared" si="211"/>
        <v>-0.83591118936299058</v>
      </c>
      <c r="AK102" s="15">
        <f t="shared" si="211"/>
        <v>-0.28054566011791371</v>
      </c>
      <c r="AL102" s="14" t="str">
        <f t="shared" si="212"/>
        <v>บ้านม่วง,รพช.</v>
      </c>
      <c r="AM102" s="16" t="str">
        <f>+IF(AND(C102&lt;C106),"OK","Not OK")</f>
        <v>Not OK</v>
      </c>
      <c r="AN102" s="16" t="str">
        <f t="shared" ref="AN102:AW102" si="221">+IF(AND(D102&lt;D106),"OK","Not OK")</f>
        <v>Not OK</v>
      </c>
      <c r="AO102" s="16" t="str">
        <f t="shared" si="221"/>
        <v>OK</v>
      </c>
      <c r="AP102" s="16" t="str">
        <f t="shared" si="221"/>
        <v>Not OK</v>
      </c>
      <c r="AQ102" s="16" t="str">
        <f t="shared" si="221"/>
        <v>OK</v>
      </c>
      <c r="AR102" s="16" t="str">
        <f t="shared" si="221"/>
        <v>Not OK</v>
      </c>
      <c r="AS102" s="16" t="str">
        <f t="shared" si="221"/>
        <v>OK</v>
      </c>
      <c r="AT102" s="16" t="str">
        <f t="shared" si="221"/>
        <v>Not OK</v>
      </c>
      <c r="AU102" s="16" t="str">
        <f t="shared" si="221"/>
        <v>Not OK</v>
      </c>
      <c r="AV102" s="16" t="str">
        <f t="shared" si="221"/>
        <v>OK</v>
      </c>
      <c r="AW102" s="16" t="str">
        <f t="shared" si="221"/>
        <v>OK</v>
      </c>
    </row>
    <row r="103" spans="1:49" ht="13.5" customHeight="1">
      <c r="A103" s="253" t="str">
        <f>+'8.คำนวณ'!E67</f>
        <v>เลย</v>
      </c>
      <c r="B103" s="14" t="str">
        <f>+'8.คำนวณ'!G67</f>
        <v>สมเด็จพระยุพราชด่านซ้าย,รพช.</v>
      </c>
      <c r="C103" s="267">
        <f>+'8.คำนวณ'!X67</f>
        <v>8779.3403103078108</v>
      </c>
      <c r="D103" s="267">
        <f>+'8.คำนวณ'!Y67</f>
        <v>72.36556635960423</v>
      </c>
      <c r="E103" s="267">
        <f>+'8.คำนวณ'!Z67</f>
        <v>1861.9200119413169</v>
      </c>
      <c r="F103" s="267">
        <f>+'8.คำนวณ'!AA67</f>
        <v>684.57917792146191</v>
      </c>
      <c r="G103" s="267">
        <f>+'8.คำนวณ'!AB67</f>
        <v>341.24552928743208</v>
      </c>
      <c r="H103" s="267">
        <f>+'8.คำนวณ'!AC67</f>
        <v>464.32012956536937</v>
      </c>
      <c r="I103" s="267">
        <f>+'8.คำนวณ'!AD67</f>
        <v>867.54107351191215</v>
      </c>
      <c r="J103" s="267">
        <f>+'8.คำนวณ'!AE67</f>
        <v>339.84933120303566</v>
      </c>
      <c r="K103" s="267">
        <f>+'8.คำนวณ'!AF67</f>
        <v>228.49549113346816</v>
      </c>
      <c r="L103" s="267">
        <f>+'8.คำนวณ'!AG67</f>
        <v>308.56797030897633</v>
      </c>
      <c r="M103" s="267">
        <f>+'8.คำนวณ'!AH67</f>
        <v>310.9683412803422</v>
      </c>
      <c r="N103" s="14" t="str">
        <f t="shared" si="208"/>
        <v>สมเด็จพระยุพราชด่านซ้าย,รพช.</v>
      </c>
      <c r="O103" s="50">
        <f t="shared" ref="O103:Y103" si="222">+(C103-C104)*100/C104</f>
        <v>16.456624943730855</v>
      </c>
      <c r="P103" s="50">
        <f t="shared" si="222"/>
        <v>-3.4964175886262545</v>
      </c>
      <c r="Q103" s="50">
        <f t="shared" si="222"/>
        <v>15.024853111345037</v>
      </c>
      <c r="R103" s="50">
        <f t="shared" si="222"/>
        <v>5.3962907772742508</v>
      </c>
      <c r="S103" s="50">
        <f t="shared" si="222"/>
        <v>-25.969550608895297</v>
      </c>
      <c r="T103" s="50">
        <f t="shared" si="222"/>
        <v>-16.480136700648785</v>
      </c>
      <c r="U103" s="50">
        <f t="shared" si="222"/>
        <v>-5.4429390718018329</v>
      </c>
      <c r="V103" s="50">
        <f t="shared" si="222"/>
        <v>-15.126121800888694</v>
      </c>
      <c r="W103" s="50">
        <f t="shared" si="222"/>
        <v>-24.761285779450603</v>
      </c>
      <c r="X103" s="50">
        <f t="shared" si="222"/>
        <v>353.68991659914514</v>
      </c>
      <c r="Y103" s="50">
        <f t="shared" si="222"/>
        <v>-20.044504636503614</v>
      </c>
      <c r="Z103" s="14" t="str">
        <f t="shared" si="210"/>
        <v>สมเด็จพระยุพราชด่านซ้าย,รพช.</v>
      </c>
      <c r="AA103" s="15">
        <f t="shared" si="211"/>
        <v>0.16456624943730855</v>
      </c>
      <c r="AB103" s="15">
        <f t="shared" si="211"/>
        <v>-3.4964175886262543E-2</v>
      </c>
      <c r="AC103" s="15">
        <f t="shared" si="211"/>
        <v>0.15024853111345038</v>
      </c>
      <c r="AD103" s="15">
        <f t="shared" si="211"/>
        <v>5.3962907772742506E-2</v>
      </c>
      <c r="AE103" s="15">
        <f t="shared" si="211"/>
        <v>-0.25969550608895298</v>
      </c>
      <c r="AF103" s="15">
        <f t="shared" si="211"/>
        <v>-0.16480136700648784</v>
      </c>
      <c r="AG103" s="15">
        <f t="shared" si="211"/>
        <v>-5.4429390718018326E-2</v>
      </c>
      <c r="AH103" s="15">
        <f t="shared" si="211"/>
        <v>-0.15126121800888692</v>
      </c>
      <c r="AI103" s="15">
        <f t="shared" si="211"/>
        <v>-0.24761285779450604</v>
      </c>
      <c r="AJ103" s="15">
        <f t="shared" si="211"/>
        <v>3.5368991659914513</v>
      </c>
      <c r="AK103" s="15">
        <f t="shared" si="211"/>
        <v>-0.20044504636503613</v>
      </c>
      <c r="AL103" s="14" t="str">
        <f t="shared" si="212"/>
        <v>สมเด็จพระยุพราชด่านซ้าย,รพช.</v>
      </c>
      <c r="AM103" s="16" t="str">
        <f>+IF(AND(C103&lt;C106),"OK","Not OK")</f>
        <v>Not OK</v>
      </c>
      <c r="AN103" s="16" t="str">
        <f t="shared" ref="AN103:AW103" si="223">+IF(AND(D103&lt;D106),"OK","Not OK")</f>
        <v>OK</v>
      </c>
      <c r="AO103" s="16" t="str">
        <f t="shared" si="223"/>
        <v>OK</v>
      </c>
      <c r="AP103" s="16" t="str">
        <f t="shared" si="223"/>
        <v>OK</v>
      </c>
      <c r="AQ103" s="16" t="str">
        <f t="shared" si="223"/>
        <v>OK</v>
      </c>
      <c r="AR103" s="16" t="str">
        <f t="shared" si="223"/>
        <v>OK</v>
      </c>
      <c r="AS103" s="16" t="str">
        <f t="shared" si="223"/>
        <v>OK</v>
      </c>
      <c r="AT103" s="16" t="str">
        <f t="shared" si="223"/>
        <v>OK</v>
      </c>
      <c r="AU103" s="16" t="str">
        <f t="shared" si="223"/>
        <v>OK</v>
      </c>
      <c r="AV103" s="16" t="str">
        <f t="shared" si="223"/>
        <v>Not OK</v>
      </c>
      <c r="AW103" s="16" t="str">
        <f t="shared" si="223"/>
        <v>OK</v>
      </c>
    </row>
    <row r="104" spans="1:49" ht="13.5" customHeight="1">
      <c r="B104" s="18" t="s">
        <v>144</v>
      </c>
      <c r="C104" s="19">
        <f>AVERAGE(C98:C103)</f>
        <v>7538.7212316601008</v>
      </c>
      <c r="D104" s="19">
        <f t="shared" ref="D104:M104" si="224">AVERAGE(D98:D103)</f>
        <v>74.987440415554303</v>
      </c>
      <c r="E104" s="19">
        <f t="shared" si="224"/>
        <v>1618.7110538093559</v>
      </c>
      <c r="F104" s="19">
        <f t="shared" si="224"/>
        <v>649.52871953352667</v>
      </c>
      <c r="G104" s="19">
        <f t="shared" si="224"/>
        <v>460.95293503437142</v>
      </c>
      <c r="H104" s="19">
        <f t="shared" si="224"/>
        <v>555.93976237862955</v>
      </c>
      <c r="I104" s="19">
        <f t="shared" si="224"/>
        <v>917.47889051953382</v>
      </c>
      <c r="J104" s="19">
        <f t="shared" si="224"/>
        <v>400.41687550292022</v>
      </c>
      <c r="K104" s="19">
        <f t="shared" si="224"/>
        <v>303.69404036288125</v>
      </c>
      <c r="L104" s="19">
        <f t="shared" si="224"/>
        <v>68.01296634979208</v>
      </c>
      <c r="M104" s="19">
        <f t="shared" si="224"/>
        <v>388.92678966793636</v>
      </c>
      <c r="V104" s="49"/>
      <c r="W104" s="49"/>
      <c r="X104" s="49"/>
      <c r="Y104" s="49"/>
    </row>
    <row r="105" spans="1:49" ht="13.5" customHeight="1">
      <c r="B105" s="20" t="s">
        <v>268</v>
      </c>
      <c r="C105" s="257">
        <f>STDEV(C98:C103)</f>
        <v>936.55451653577882</v>
      </c>
      <c r="D105" s="257">
        <f t="shared" ref="D105:M105" si="225">STDEV(D98:D103)</f>
        <v>32.593966313911046</v>
      </c>
      <c r="E105" s="257">
        <f t="shared" si="225"/>
        <v>430.80320348370441</v>
      </c>
      <c r="F105" s="257">
        <f t="shared" si="225"/>
        <v>163.04281533560572</v>
      </c>
      <c r="G105" s="257">
        <f t="shared" si="225"/>
        <v>127.0146239846636</v>
      </c>
      <c r="H105" s="257">
        <f t="shared" si="225"/>
        <v>228.27205615255195</v>
      </c>
      <c r="I105" s="257">
        <f t="shared" si="225"/>
        <v>563.7186926073631</v>
      </c>
      <c r="J105" s="257">
        <f t="shared" si="225"/>
        <v>224.7033668971541</v>
      </c>
      <c r="K105" s="257">
        <f t="shared" si="225"/>
        <v>57.625778172131774</v>
      </c>
      <c r="L105" s="257">
        <f t="shared" si="225"/>
        <v>118.39434623284133</v>
      </c>
      <c r="M105" s="257">
        <f t="shared" si="225"/>
        <v>218.89675296012044</v>
      </c>
      <c r="V105" s="173"/>
      <c r="W105" s="173"/>
      <c r="X105" s="173"/>
      <c r="Y105" s="173"/>
    </row>
    <row r="106" spans="1:49" ht="13.5" customHeight="1">
      <c r="B106" s="20" t="s">
        <v>269</v>
      </c>
      <c r="C106" s="257">
        <f>+C104+C105</f>
        <v>8475.2757481958797</v>
      </c>
      <c r="D106" s="257">
        <f t="shared" ref="D106:M106" si="226">+D104+D105</f>
        <v>107.58140672946536</v>
      </c>
      <c r="E106" s="257">
        <f t="shared" si="226"/>
        <v>2049.5142572930604</v>
      </c>
      <c r="F106" s="257">
        <f t="shared" si="226"/>
        <v>812.57153486913239</v>
      </c>
      <c r="G106" s="257">
        <f t="shared" si="226"/>
        <v>587.96755901903498</v>
      </c>
      <c r="H106" s="257">
        <f t="shared" si="226"/>
        <v>784.21181853118151</v>
      </c>
      <c r="I106" s="257">
        <f t="shared" si="226"/>
        <v>1481.1975831268969</v>
      </c>
      <c r="J106" s="257">
        <f t="shared" si="226"/>
        <v>625.12024240007429</v>
      </c>
      <c r="K106" s="257">
        <f t="shared" si="226"/>
        <v>361.31981853501304</v>
      </c>
      <c r="L106" s="257">
        <f t="shared" si="226"/>
        <v>186.40731258263341</v>
      </c>
      <c r="M106" s="257">
        <f t="shared" si="226"/>
        <v>607.82354262805677</v>
      </c>
      <c r="V106" s="173"/>
      <c r="W106" s="173"/>
      <c r="X106" s="173"/>
      <c r="Y106" s="173"/>
    </row>
    <row r="107" spans="1:49" ht="13.5" customHeight="1">
      <c r="B107" s="420" t="s">
        <v>153</v>
      </c>
      <c r="C107" s="429" t="s">
        <v>248</v>
      </c>
      <c r="D107" s="430"/>
      <c r="E107" s="430"/>
      <c r="F107" s="430"/>
      <c r="G107" s="430"/>
      <c r="H107" s="430"/>
      <c r="I107" s="430"/>
      <c r="J107" s="430"/>
      <c r="K107" s="430"/>
      <c r="L107" s="430"/>
      <c r="M107" s="431"/>
      <c r="N107" s="420" t="s">
        <v>153</v>
      </c>
      <c r="O107" s="429" t="s">
        <v>719</v>
      </c>
      <c r="P107" s="430"/>
      <c r="Q107" s="430"/>
      <c r="R107" s="430"/>
      <c r="S107" s="430"/>
      <c r="T107" s="430"/>
      <c r="U107" s="430"/>
      <c r="V107" s="430"/>
      <c r="W107" s="430"/>
      <c r="X107" s="430"/>
      <c r="Y107" s="431"/>
      <c r="Z107" s="420" t="s">
        <v>153</v>
      </c>
      <c r="AA107" s="429" t="s">
        <v>719</v>
      </c>
      <c r="AB107" s="430"/>
      <c r="AC107" s="430"/>
      <c r="AD107" s="430"/>
      <c r="AE107" s="430"/>
      <c r="AF107" s="430"/>
      <c r="AG107" s="430"/>
      <c r="AH107" s="430"/>
      <c r="AI107" s="430"/>
      <c r="AJ107" s="430"/>
      <c r="AK107" s="431"/>
      <c r="AL107" s="420" t="s">
        <v>153</v>
      </c>
      <c r="AM107" s="429" t="s">
        <v>720</v>
      </c>
      <c r="AN107" s="430"/>
      <c r="AO107" s="430"/>
      <c r="AP107" s="430"/>
      <c r="AQ107" s="430"/>
      <c r="AR107" s="430"/>
      <c r="AS107" s="430"/>
      <c r="AT107" s="430"/>
      <c r="AU107" s="430"/>
      <c r="AV107" s="430"/>
      <c r="AW107" s="431"/>
    </row>
    <row r="108" spans="1:49" ht="13.5" customHeight="1">
      <c r="B108" s="420"/>
      <c r="C108" s="38" t="s">
        <v>5</v>
      </c>
      <c r="D108" s="38" t="s">
        <v>8</v>
      </c>
      <c r="E108" s="38" t="s">
        <v>11</v>
      </c>
      <c r="F108" s="38" t="s">
        <v>17</v>
      </c>
      <c r="G108" s="38" t="s">
        <v>20</v>
      </c>
      <c r="H108" s="38" t="s">
        <v>23</v>
      </c>
      <c r="I108" s="38" t="s">
        <v>26</v>
      </c>
      <c r="J108" s="38" t="s">
        <v>29</v>
      </c>
      <c r="K108" s="38" t="s">
        <v>32</v>
      </c>
      <c r="L108" s="38" t="s">
        <v>35</v>
      </c>
      <c r="M108" s="38" t="s">
        <v>38</v>
      </c>
      <c r="N108" s="420"/>
      <c r="O108" s="38" t="s">
        <v>5</v>
      </c>
      <c r="P108" s="38" t="s">
        <v>8</v>
      </c>
      <c r="Q108" s="38" t="s">
        <v>11</v>
      </c>
      <c r="R108" s="38" t="s">
        <v>17</v>
      </c>
      <c r="S108" s="38" t="s">
        <v>20</v>
      </c>
      <c r="T108" s="38" t="s">
        <v>23</v>
      </c>
      <c r="U108" s="38" t="s">
        <v>26</v>
      </c>
      <c r="V108" s="38" t="s">
        <v>29</v>
      </c>
      <c r="W108" s="38" t="s">
        <v>32</v>
      </c>
      <c r="X108" s="38" t="s">
        <v>35</v>
      </c>
      <c r="Y108" s="38" t="s">
        <v>38</v>
      </c>
      <c r="Z108" s="420"/>
      <c r="AA108" s="38" t="s">
        <v>5</v>
      </c>
      <c r="AB108" s="38" t="s">
        <v>8</v>
      </c>
      <c r="AC108" s="38" t="s">
        <v>11</v>
      </c>
      <c r="AD108" s="38" t="s">
        <v>17</v>
      </c>
      <c r="AE108" s="38" t="s">
        <v>20</v>
      </c>
      <c r="AF108" s="38" t="s">
        <v>23</v>
      </c>
      <c r="AG108" s="38" t="s">
        <v>26</v>
      </c>
      <c r="AH108" s="38" t="s">
        <v>29</v>
      </c>
      <c r="AI108" s="38" t="s">
        <v>32</v>
      </c>
      <c r="AJ108" s="38" t="s">
        <v>35</v>
      </c>
      <c r="AK108" s="38" t="s">
        <v>38</v>
      </c>
      <c r="AL108" s="420"/>
      <c r="AM108" s="12" t="s">
        <v>5</v>
      </c>
      <c r="AN108" s="13" t="s">
        <v>8</v>
      </c>
      <c r="AO108" s="12" t="s">
        <v>11</v>
      </c>
      <c r="AP108" s="12" t="s">
        <v>17</v>
      </c>
      <c r="AQ108" s="12" t="s">
        <v>20</v>
      </c>
      <c r="AR108" s="12" t="s">
        <v>23</v>
      </c>
      <c r="AS108" s="12" t="s">
        <v>26</v>
      </c>
      <c r="AT108" s="38" t="s">
        <v>29</v>
      </c>
      <c r="AU108" s="38" t="s">
        <v>32</v>
      </c>
      <c r="AV108" s="38" t="s">
        <v>35</v>
      </c>
      <c r="AW108" s="38" t="s">
        <v>38</v>
      </c>
    </row>
    <row r="109" spans="1:49" ht="13.5" customHeight="1">
      <c r="A109" s="253" t="str">
        <f>+'8.คำนวณ'!E68</f>
        <v>หนองบัวลำภู</v>
      </c>
      <c r="B109" s="14" t="str">
        <f>+'8.คำนวณ'!G68</f>
        <v>ศรีบุญเรือง,รพช.</v>
      </c>
      <c r="C109" s="264">
        <f>+'8.คำนวณ'!X68</f>
        <v>8451.4364804406814</v>
      </c>
      <c r="D109" s="264">
        <f>+'8.คำนวณ'!Y68</f>
        <v>40.929023945917869</v>
      </c>
      <c r="E109" s="264">
        <f>+'8.คำนวณ'!Z68</f>
        <v>1830.5910523145076</v>
      </c>
      <c r="F109" s="264">
        <f>+'8.คำนวณ'!AA68</f>
        <v>780.22802375833317</v>
      </c>
      <c r="G109" s="264">
        <f>+'8.คำนวณ'!AB68</f>
        <v>696.26109780381512</v>
      </c>
      <c r="H109" s="264">
        <f>+'8.คำนวณ'!AC68</f>
        <v>477.78320376756801</v>
      </c>
      <c r="I109" s="264">
        <f>+'8.คำนวณ'!AD68</f>
        <v>445.54033671466914</v>
      </c>
      <c r="J109" s="264">
        <f>+'8.คำนวณ'!AE68</f>
        <v>781.83239047935126</v>
      </c>
      <c r="K109" s="264">
        <f>+'8.คำนวณ'!AF68</f>
        <v>345.54558706819432</v>
      </c>
      <c r="L109" s="264">
        <f>+'8.คำนวณ'!AG68</f>
        <v>72.523589687166321</v>
      </c>
      <c r="M109" s="264">
        <f>+'8.คำนวณ'!AH68</f>
        <v>75.803584312141069</v>
      </c>
      <c r="N109" s="14" t="str">
        <f>+B109</f>
        <v>ศรีบุญเรือง,รพช.</v>
      </c>
      <c r="O109" s="50">
        <f>+(C109-C114)*100/C114</f>
        <v>3.4666682328108185</v>
      </c>
      <c r="P109" s="50">
        <f t="shared" ref="P109:Y109" si="227">+(D109-D114)*100/D114</f>
        <v>-17.459695197287445</v>
      </c>
      <c r="Q109" s="50">
        <f t="shared" si="227"/>
        <v>4.838075447093618</v>
      </c>
      <c r="R109" s="50">
        <f t="shared" si="227"/>
        <v>10.340347015602854</v>
      </c>
      <c r="S109" s="50">
        <f t="shared" si="227"/>
        <v>36.36871458996027</v>
      </c>
      <c r="T109" s="50">
        <f t="shared" si="227"/>
        <v>-12.982925528519507</v>
      </c>
      <c r="U109" s="50">
        <f t="shared" si="227"/>
        <v>-51.068798616257531</v>
      </c>
      <c r="V109" s="50">
        <f t="shared" si="227"/>
        <v>28.376034039300311</v>
      </c>
      <c r="W109" s="50">
        <f t="shared" si="227"/>
        <v>3.9368959054550499</v>
      </c>
      <c r="X109" s="50">
        <f t="shared" si="227"/>
        <v>161.62022924702174</v>
      </c>
      <c r="Y109" s="50">
        <f t="shared" si="227"/>
        <v>-71.477019263802063</v>
      </c>
      <c r="Z109" s="14" t="str">
        <f>+N109</f>
        <v>ศรีบุญเรือง,รพช.</v>
      </c>
      <c r="AA109" s="15">
        <f t="shared" ref="AA109:AK113" si="228">+O109/100</f>
        <v>3.4666682328108184E-2</v>
      </c>
      <c r="AB109" s="15">
        <f t="shared" si="228"/>
        <v>-0.17459695197287445</v>
      </c>
      <c r="AC109" s="15">
        <f t="shared" si="228"/>
        <v>4.8380754470936177E-2</v>
      </c>
      <c r="AD109" s="15">
        <f t="shared" si="228"/>
        <v>0.10340347015602853</v>
      </c>
      <c r="AE109" s="15">
        <f t="shared" si="228"/>
        <v>0.36368714589960272</v>
      </c>
      <c r="AF109" s="15">
        <f t="shared" si="228"/>
        <v>-0.12982925528519507</v>
      </c>
      <c r="AG109" s="15">
        <f t="shared" si="228"/>
        <v>-0.51068798616257527</v>
      </c>
      <c r="AH109" s="15">
        <f t="shared" si="228"/>
        <v>0.28376034039300313</v>
      </c>
      <c r="AI109" s="15">
        <f t="shared" si="228"/>
        <v>3.9368959054550498E-2</v>
      </c>
      <c r="AJ109" s="15">
        <f t="shared" si="228"/>
        <v>1.6162022924702173</v>
      </c>
      <c r="AK109" s="15">
        <f t="shared" si="228"/>
        <v>-0.71477019263802066</v>
      </c>
      <c r="AL109" s="14" t="str">
        <f>+Z109</f>
        <v>ศรีบุญเรือง,รพช.</v>
      </c>
      <c r="AM109" s="16" t="str">
        <f>+IF(AND(C109&lt;C116),"OK","Not OK")</f>
        <v>OK</v>
      </c>
      <c r="AN109" s="16" t="str">
        <f t="shared" ref="AN109:AW109" si="229">+IF(AND(D109&lt;D116),"OK","Not OK")</f>
        <v>OK</v>
      </c>
      <c r="AO109" s="16" t="str">
        <f t="shared" si="229"/>
        <v>OK</v>
      </c>
      <c r="AP109" s="16" t="str">
        <f t="shared" si="229"/>
        <v>Not OK</v>
      </c>
      <c r="AQ109" s="16" t="str">
        <f t="shared" si="229"/>
        <v>OK</v>
      </c>
      <c r="AR109" s="16" t="str">
        <f t="shared" si="229"/>
        <v>OK</v>
      </c>
      <c r="AS109" s="16" t="str">
        <f t="shared" si="229"/>
        <v>OK</v>
      </c>
      <c r="AT109" s="16" t="str">
        <f t="shared" si="229"/>
        <v>OK</v>
      </c>
      <c r="AU109" s="16" t="str">
        <f t="shared" si="229"/>
        <v>OK</v>
      </c>
      <c r="AV109" s="16" t="str">
        <f t="shared" si="229"/>
        <v>Not OK</v>
      </c>
      <c r="AW109" s="16" t="str">
        <f t="shared" si="229"/>
        <v>OK</v>
      </c>
    </row>
    <row r="110" spans="1:49" ht="13.5" customHeight="1">
      <c r="A110" s="253" t="str">
        <f>+'8.คำนวณ'!E69</f>
        <v>บึงกาฬ</v>
      </c>
      <c r="B110" s="14" t="str">
        <f>+'8.คำนวณ'!G69</f>
        <v>เซกา,รพช.</v>
      </c>
      <c r="C110" s="264">
        <f>+'8.คำนวณ'!X69</f>
        <v>9057.2598118520509</v>
      </c>
      <c r="D110" s="264">
        <f>+'8.คำนวณ'!Y69</f>
        <v>40.770007366255292</v>
      </c>
      <c r="E110" s="264">
        <f>+'8.คำนวณ'!Z69</f>
        <v>2176.06017279856</v>
      </c>
      <c r="F110" s="264">
        <f>+'8.คำนวณ'!AA69</f>
        <v>689.22730594634606</v>
      </c>
      <c r="G110" s="264">
        <f>+'8.คำนวณ'!AB69</f>
        <v>111.3927157532631</v>
      </c>
      <c r="H110" s="264">
        <f>+'8.คำนวณ'!AC69</f>
        <v>634.43751459643443</v>
      </c>
      <c r="I110" s="264">
        <f>+'8.คำนวณ'!AD69</f>
        <v>752.06442628483092</v>
      </c>
      <c r="J110" s="264">
        <f>+'8.คำนวณ'!AE69</f>
        <v>1090.3697881929452</v>
      </c>
      <c r="K110" s="264">
        <f>+'8.คำนวณ'!AF69</f>
        <v>339.39592109035095</v>
      </c>
      <c r="L110" s="264">
        <f>+'8.คำนวณ'!AG69</f>
        <v>10.823587692910614</v>
      </c>
      <c r="M110" s="264">
        <f>+'8.คำนวณ'!AH69</f>
        <v>842.83773562038016</v>
      </c>
      <c r="N110" s="14" t="str">
        <f>+B110</f>
        <v>เซกา,รพช.</v>
      </c>
      <c r="O110" s="50">
        <f>+(C110-C114)*100/C114</f>
        <v>10.883457293925305</v>
      </c>
      <c r="P110" s="50">
        <f t="shared" ref="P110:Y110" si="230">+(D110-D114)*100/D114</f>
        <v>-17.780379046757616</v>
      </c>
      <c r="Q110" s="50">
        <f t="shared" si="230"/>
        <v>24.623115733483925</v>
      </c>
      <c r="R110" s="50">
        <f t="shared" si="230"/>
        <v>-2.5290328019486772</v>
      </c>
      <c r="S110" s="50">
        <f t="shared" si="230"/>
        <v>-78.182780123904735</v>
      </c>
      <c r="T110" s="50">
        <f t="shared" si="230"/>
        <v>15.548005915243474</v>
      </c>
      <c r="U110" s="50">
        <f t="shared" si="230"/>
        <v>-17.404973548649277</v>
      </c>
      <c r="V110" s="50">
        <f t="shared" si="230"/>
        <v>79.037541484640116</v>
      </c>
      <c r="W110" s="50">
        <f t="shared" si="230"/>
        <v>2.0871336265743725</v>
      </c>
      <c r="X110" s="50">
        <f t="shared" si="230"/>
        <v>-60.955193948492507</v>
      </c>
      <c r="Y110" s="50">
        <f t="shared" si="230"/>
        <v>217.13862497383758</v>
      </c>
      <c r="Z110" s="14" t="str">
        <f>+N110</f>
        <v>เซกา,รพช.</v>
      </c>
      <c r="AA110" s="15">
        <f t="shared" si="228"/>
        <v>0.10883457293925305</v>
      </c>
      <c r="AB110" s="15">
        <f t="shared" si="228"/>
        <v>-0.17780379046757616</v>
      </c>
      <c r="AC110" s="15">
        <f t="shared" si="228"/>
        <v>0.24623115733483925</v>
      </c>
      <c r="AD110" s="15">
        <f t="shared" si="228"/>
        <v>-2.5290328019486771E-2</v>
      </c>
      <c r="AE110" s="15">
        <f t="shared" si="228"/>
        <v>-0.78182780123904738</v>
      </c>
      <c r="AF110" s="15">
        <f t="shared" si="228"/>
        <v>0.15548005915243474</v>
      </c>
      <c r="AG110" s="15">
        <f t="shared" si="228"/>
        <v>-0.17404973548649277</v>
      </c>
      <c r="AH110" s="15">
        <f t="shared" si="228"/>
        <v>0.79037541484640117</v>
      </c>
      <c r="AI110" s="15">
        <f t="shared" si="228"/>
        <v>2.0871336265743726E-2</v>
      </c>
      <c r="AJ110" s="15">
        <f t="shared" si="228"/>
        <v>-0.60955193948492503</v>
      </c>
      <c r="AK110" s="15">
        <f t="shared" si="228"/>
        <v>2.1713862497383758</v>
      </c>
      <c r="AL110" s="14" t="str">
        <f>+Z110</f>
        <v>เซกา,รพช.</v>
      </c>
      <c r="AM110" s="16" t="str">
        <f>+IF(AND(C110&lt;C116),"OK","Not OK")</f>
        <v>Not OK</v>
      </c>
      <c r="AN110" s="16" t="str">
        <f t="shared" ref="AN110:AW110" si="231">+IF(AND(D110&lt;D116),"OK","Not OK")</f>
        <v>OK</v>
      </c>
      <c r="AO110" s="16" t="str">
        <f t="shared" si="231"/>
        <v>Not OK</v>
      </c>
      <c r="AP110" s="16" t="str">
        <f t="shared" si="231"/>
        <v>OK</v>
      </c>
      <c r="AQ110" s="16" t="str">
        <f t="shared" si="231"/>
        <v>OK</v>
      </c>
      <c r="AR110" s="16" t="str">
        <f t="shared" si="231"/>
        <v>Not OK</v>
      </c>
      <c r="AS110" s="16" t="str">
        <f t="shared" si="231"/>
        <v>OK</v>
      </c>
      <c r="AT110" s="16" t="str">
        <f t="shared" si="231"/>
        <v>Not OK</v>
      </c>
      <c r="AU110" s="16" t="str">
        <f t="shared" si="231"/>
        <v>OK</v>
      </c>
      <c r="AV110" s="16" t="str">
        <f t="shared" si="231"/>
        <v>OK</v>
      </c>
      <c r="AW110" s="16" t="str">
        <f t="shared" si="231"/>
        <v>Not OK</v>
      </c>
    </row>
    <row r="111" spans="1:49" ht="13.5" customHeight="1">
      <c r="A111" s="253" t="str">
        <f>+'8.คำนวณ'!E70</f>
        <v>สกลนคร</v>
      </c>
      <c r="B111" s="14" t="str">
        <f>+'8.คำนวณ'!G70</f>
        <v>พังโคน,รพช.</v>
      </c>
      <c r="C111" s="264">
        <f>+'8.คำนวณ'!X70</f>
        <v>7604.8579105289364</v>
      </c>
      <c r="D111" s="264">
        <f>+'8.คำนวณ'!Y70</f>
        <v>50.915534896726342</v>
      </c>
      <c r="E111" s="264">
        <f>+'8.คำนวณ'!Z70</f>
        <v>1386.4202187766941</v>
      </c>
      <c r="F111" s="264">
        <f>+'8.คำนวณ'!AA70</f>
        <v>682.44766704768233</v>
      </c>
      <c r="G111" s="264">
        <f>+'8.คำนวณ'!AB70</f>
        <v>586.17248754017567</v>
      </c>
      <c r="H111" s="264">
        <f>+'8.คำนวณ'!AC70</f>
        <v>494.62446725416817</v>
      </c>
      <c r="I111" s="264">
        <f>+'8.คำนวณ'!AD70</f>
        <v>316.83083494650424</v>
      </c>
      <c r="J111" s="264">
        <f>+'8.คำนวณ'!AE70</f>
        <v>570.25481032183529</v>
      </c>
      <c r="K111" s="264">
        <f>+'8.คำนวณ'!AF70</f>
        <v>292.09060403261981</v>
      </c>
      <c r="L111" s="264">
        <f>+'8.คำนวณ'!AG70</f>
        <v>34.219338477043813</v>
      </c>
      <c r="M111" s="264">
        <f>+'8.คำนวณ'!AH70</f>
        <v>111.98942724753108</v>
      </c>
      <c r="N111" s="14" t="str">
        <f>+B111</f>
        <v>พังโคน,รพช.</v>
      </c>
      <c r="O111" s="50">
        <f>+(C111-C114)*100/C114</f>
        <v>-6.8975656141551163</v>
      </c>
      <c r="P111" s="50">
        <f t="shared" ref="P111:Y111" si="232">+(D111-D114)*100/D114</f>
        <v>2.6797945419388007</v>
      </c>
      <c r="Q111" s="50">
        <f t="shared" si="232"/>
        <v>-20.599618733133042</v>
      </c>
      <c r="R111" s="50">
        <f t="shared" si="232"/>
        <v>-3.4878136787436658</v>
      </c>
      <c r="S111" s="50">
        <f t="shared" si="232"/>
        <v>14.80691497197024</v>
      </c>
      <c r="T111" s="50">
        <f t="shared" si="232"/>
        <v>-9.9156819179210984</v>
      </c>
      <c r="U111" s="50">
        <f t="shared" si="232"/>
        <v>-65.204242777068742</v>
      </c>
      <c r="V111" s="50">
        <f t="shared" si="232"/>
        <v>-6.3647760921410441</v>
      </c>
      <c r="W111" s="50">
        <f t="shared" si="232"/>
        <v>-12.141865379086818</v>
      </c>
      <c r="X111" s="50">
        <f t="shared" si="232"/>
        <v>23.442196058723923</v>
      </c>
      <c r="Y111" s="50">
        <f t="shared" si="232"/>
        <v>-57.861197395549034</v>
      </c>
      <c r="Z111" s="14" t="str">
        <f>+N111</f>
        <v>พังโคน,รพช.</v>
      </c>
      <c r="AA111" s="15">
        <f t="shared" si="228"/>
        <v>-6.8975656141551156E-2</v>
      </c>
      <c r="AB111" s="15">
        <f t="shared" si="228"/>
        <v>2.6797945419388007E-2</v>
      </c>
      <c r="AC111" s="15">
        <f t="shared" si="228"/>
        <v>-0.2059961873313304</v>
      </c>
      <c r="AD111" s="15">
        <f t="shared" si="228"/>
        <v>-3.4878136787436655E-2</v>
      </c>
      <c r="AE111" s="15">
        <f t="shared" si="228"/>
        <v>0.14806914971970239</v>
      </c>
      <c r="AF111" s="15">
        <f t="shared" si="228"/>
        <v>-9.9156819179210987E-2</v>
      </c>
      <c r="AG111" s="15">
        <f t="shared" si="228"/>
        <v>-0.65204242777068744</v>
      </c>
      <c r="AH111" s="15">
        <f t="shared" si="228"/>
        <v>-6.3647760921410446E-2</v>
      </c>
      <c r="AI111" s="15">
        <f t="shared" si="228"/>
        <v>-0.12141865379086818</v>
      </c>
      <c r="AJ111" s="15">
        <f t="shared" si="228"/>
        <v>0.23442196058723921</v>
      </c>
      <c r="AK111" s="15">
        <f t="shared" si="228"/>
        <v>-0.57861197395549036</v>
      </c>
      <c r="AL111" s="14" t="str">
        <f>+Z111</f>
        <v>พังโคน,รพช.</v>
      </c>
      <c r="AM111" s="16" t="str">
        <f>+IF(AND(C111&lt;C116),"OK","Not OK")</f>
        <v>OK</v>
      </c>
      <c r="AN111" s="16" t="str">
        <f t="shared" ref="AN111:AW111" si="233">+IF(AND(D111&lt;D116),"OK","Not OK")</f>
        <v>OK</v>
      </c>
      <c r="AO111" s="16" t="str">
        <f t="shared" si="233"/>
        <v>OK</v>
      </c>
      <c r="AP111" s="16" t="str">
        <f t="shared" si="233"/>
        <v>OK</v>
      </c>
      <c r="AQ111" s="16" t="str">
        <f t="shared" si="233"/>
        <v>OK</v>
      </c>
      <c r="AR111" s="16" t="str">
        <f t="shared" si="233"/>
        <v>OK</v>
      </c>
      <c r="AS111" s="16" t="str">
        <f t="shared" si="233"/>
        <v>OK</v>
      </c>
      <c r="AT111" s="16" t="str">
        <f t="shared" si="233"/>
        <v>OK</v>
      </c>
      <c r="AU111" s="16" t="str">
        <f t="shared" si="233"/>
        <v>OK</v>
      </c>
      <c r="AV111" s="16" t="str">
        <f t="shared" si="233"/>
        <v>OK</v>
      </c>
      <c r="AW111" s="16" t="str">
        <f t="shared" si="233"/>
        <v>OK</v>
      </c>
    </row>
    <row r="112" spans="1:49" ht="13.5" customHeight="1">
      <c r="A112" s="253" t="str">
        <f>+'8.คำนวณ'!E71</f>
        <v>สกลนคร</v>
      </c>
      <c r="B112" s="14" t="str">
        <f>+'8.คำนวณ'!G71</f>
        <v>อากาศอำนวย,รพช.</v>
      </c>
      <c r="C112" s="264">
        <f>+'8.คำนวณ'!X71</f>
        <v>7881.1246918193156</v>
      </c>
      <c r="D112" s="264">
        <f>+'8.คำนวณ'!Y71</f>
        <v>45.567995258758693</v>
      </c>
      <c r="E112" s="264">
        <f>+'8.คำนวณ'!Z71</f>
        <v>1435.4040600965959</v>
      </c>
      <c r="F112" s="264">
        <f>+'8.คำนวณ'!AA71</f>
        <v>766.99239207885716</v>
      </c>
      <c r="G112" s="264">
        <f>+'8.คำนวณ'!AB71</f>
        <v>593.20547899480232</v>
      </c>
      <c r="H112" s="264">
        <f>+'8.คำนวณ'!AC71</f>
        <v>598.74582505092064</v>
      </c>
      <c r="I112" s="264">
        <f>+'8.คำนวณ'!AD71</f>
        <v>859.20775874166372</v>
      </c>
      <c r="J112" s="264">
        <f>+'8.คำนวณ'!AE71</f>
        <v>149.75794226040043</v>
      </c>
      <c r="K112" s="264">
        <f>+'8.คำนวณ'!AF71</f>
        <v>293.00311048590908</v>
      </c>
      <c r="L112" s="264">
        <f>+'8.คำนวณ'!AG71</f>
        <v>10.271014087481351</v>
      </c>
      <c r="M112" s="264">
        <f>+'8.คำนวณ'!AH71</f>
        <v>53.02521791998474</v>
      </c>
      <c r="N112" s="14" t="str">
        <f>+B112</f>
        <v>อากาศอำนวย,รพช.</v>
      </c>
      <c r="O112" s="50">
        <f>+(C112-C114)*100/C114</f>
        <v>-3.5153709458674713</v>
      </c>
      <c r="P112" s="50">
        <f t="shared" ref="P112:Y112" si="234">+(D112-D114)*100/D114</f>
        <v>-8.1044243108164107</v>
      </c>
      <c r="Q112" s="50">
        <f t="shared" si="234"/>
        <v>-17.794310772356429</v>
      </c>
      <c r="R112" s="50">
        <f t="shared" si="234"/>
        <v>8.4685555033609923</v>
      </c>
      <c r="S112" s="50">
        <f t="shared" si="234"/>
        <v>16.184386738545729</v>
      </c>
      <c r="T112" s="50">
        <f t="shared" si="234"/>
        <v>9.0475965607408462</v>
      </c>
      <c r="U112" s="50">
        <f t="shared" si="234"/>
        <v>-5.6380210522066685</v>
      </c>
      <c r="V112" s="50">
        <f t="shared" si="234"/>
        <v>-75.40990763827341</v>
      </c>
      <c r="W112" s="50">
        <f t="shared" si="234"/>
        <v>-11.867391932462061</v>
      </c>
      <c r="X112" s="50">
        <f t="shared" si="234"/>
        <v>-62.948537548165973</v>
      </c>
      <c r="Y112" s="50">
        <f t="shared" si="234"/>
        <v>-80.0479451863837</v>
      </c>
      <c r="Z112" s="14" t="str">
        <f>+N112</f>
        <v>อากาศอำนวย,รพช.</v>
      </c>
      <c r="AA112" s="15">
        <f t="shared" si="228"/>
        <v>-3.5153709458674715E-2</v>
      </c>
      <c r="AB112" s="15">
        <f t="shared" si="228"/>
        <v>-8.1044243108164105E-2</v>
      </c>
      <c r="AC112" s="15">
        <f t="shared" si="228"/>
        <v>-0.17794310772356428</v>
      </c>
      <c r="AD112" s="15">
        <f t="shared" si="228"/>
        <v>8.4685555033609916E-2</v>
      </c>
      <c r="AE112" s="15">
        <f t="shared" si="228"/>
        <v>0.16184386738545731</v>
      </c>
      <c r="AF112" s="15">
        <f t="shared" si="228"/>
        <v>9.0475965607408462E-2</v>
      </c>
      <c r="AG112" s="15">
        <f t="shared" si="228"/>
        <v>-5.6380210522066682E-2</v>
      </c>
      <c r="AH112" s="15">
        <f t="shared" si="228"/>
        <v>-0.7540990763827341</v>
      </c>
      <c r="AI112" s="15">
        <f t="shared" si="228"/>
        <v>-0.11867391932462061</v>
      </c>
      <c r="AJ112" s="15">
        <f t="shared" si="228"/>
        <v>-0.62948537548165973</v>
      </c>
      <c r="AK112" s="15">
        <f t="shared" si="228"/>
        <v>-0.80047945186383695</v>
      </c>
      <c r="AL112" s="14" t="str">
        <f>+Z112</f>
        <v>อากาศอำนวย,รพช.</v>
      </c>
      <c r="AM112" s="16" t="str">
        <f>+IF(AND(C112&lt;C116),"OK","Not OK")</f>
        <v>OK</v>
      </c>
      <c r="AN112" s="16" t="str">
        <f t="shared" ref="AN112:AW112" si="235">+IF(AND(D112&lt;D116),"OK","Not OK")</f>
        <v>OK</v>
      </c>
      <c r="AO112" s="16" t="str">
        <f t="shared" si="235"/>
        <v>OK</v>
      </c>
      <c r="AP112" s="16" t="str">
        <f t="shared" si="235"/>
        <v>OK</v>
      </c>
      <c r="AQ112" s="16" t="str">
        <f t="shared" si="235"/>
        <v>OK</v>
      </c>
      <c r="AR112" s="16" t="str">
        <f t="shared" si="235"/>
        <v>OK</v>
      </c>
      <c r="AS112" s="16" t="str">
        <f t="shared" si="235"/>
        <v>OK</v>
      </c>
      <c r="AT112" s="16" t="str">
        <f t="shared" si="235"/>
        <v>OK</v>
      </c>
      <c r="AU112" s="16" t="str">
        <f t="shared" si="235"/>
        <v>OK</v>
      </c>
      <c r="AV112" s="16" t="str">
        <f t="shared" si="235"/>
        <v>OK</v>
      </c>
      <c r="AW112" s="16" t="str">
        <f t="shared" si="235"/>
        <v>OK</v>
      </c>
    </row>
    <row r="113" spans="1:49" ht="13.5" customHeight="1">
      <c r="A113" s="253" t="str">
        <f>+'8.คำนวณ'!E72</f>
        <v>นครพนม</v>
      </c>
      <c r="B113" s="14" t="str">
        <f>+'8.คำนวณ'!G72</f>
        <v>ศรีสงคราม,รพช.</v>
      </c>
      <c r="C113" s="264">
        <f>+'8.คำนวณ'!X72</f>
        <v>7846.6694583574217</v>
      </c>
      <c r="D113" s="264">
        <f>+'8.คำนวณ'!Y72</f>
        <v>69.75100289066485</v>
      </c>
      <c r="E113" s="264">
        <f>+'8.คำนวณ'!Z72</f>
        <v>1902.0884848495152</v>
      </c>
      <c r="F113" s="264">
        <f>+'8.คำนวณ'!AA72</f>
        <v>616.65640550926719</v>
      </c>
      <c r="G113" s="264">
        <f>+'8.คำนวณ'!AB72</f>
        <v>565.83050909709232</v>
      </c>
      <c r="H113" s="264">
        <f>+'8.คำนวณ'!AC72</f>
        <v>539.75067468117663</v>
      </c>
      <c r="I113" s="264">
        <f>+'8.คำนวณ'!AD72</f>
        <v>2179.0788748852233</v>
      </c>
      <c r="J113" s="264">
        <f>+'8.คำนวณ'!AE72</f>
        <v>452.87209114096243</v>
      </c>
      <c r="K113" s="264">
        <f>+'8.คำนวณ'!AF72</f>
        <v>392.25026342458762</v>
      </c>
      <c r="L113" s="264">
        <f>+'8.คำนวณ'!AG72</f>
        <v>10.76717561639177</v>
      </c>
      <c r="M113" s="264">
        <f>+'8.คำนวณ'!AH72</f>
        <v>245.15999935385136</v>
      </c>
      <c r="N113" s="14" t="str">
        <f>+B113</f>
        <v>ศรีสงคราม,รพช.</v>
      </c>
      <c r="O113" s="50">
        <f t="shared" ref="O113:Y113" si="236">+(C113-C114)*100/C114</f>
        <v>-3.9371889667135473</v>
      </c>
      <c r="P113" s="50">
        <f t="shared" si="236"/>
        <v>40.66470401292267</v>
      </c>
      <c r="Q113" s="50">
        <f t="shared" si="236"/>
        <v>8.9327383249119539</v>
      </c>
      <c r="R113" s="50">
        <f t="shared" si="236"/>
        <v>-12.79205603827155</v>
      </c>
      <c r="S113" s="50">
        <f t="shared" si="236"/>
        <v>10.822763823428565</v>
      </c>
      <c r="T113" s="50">
        <f t="shared" si="236"/>
        <v>-1.6969950295436709</v>
      </c>
      <c r="U113" s="50">
        <f t="shared" si="236"/>
        <v>139.31603599418222</v>
      </c>
      <c r="V113" s="50">
        <f t="shared" si="236"/>
        <v>-25.638891793525957</v>
      </c>
      <c r="W113" s="50">
        <f t="shared" si="236"/>
        <v>17.985227779519469</v>
      </c>
      <c r="X113" s="50">
        <f t="shared" si="236"/>
        <v>-61.158693809087154</v>
      </c>
      <c r="Y113" s="50">
        <f t="shared" si="236"/>
        <v>-7.7524631281028293</v>
      </c>
      <c r="Z113" s="14" t="str">
        <f>+N113</f>
        <v>ศรีสงคราม,รพช.</v>
      </c>
      <c r="AA113" s="15">
        <f t="shared" si="228"/>
        <v>-3.9371889667135472E-2</v>
      </c>
      <c r="AB113" s="15">
        <f t="shared" si="228"/>
        <v>0.4066470401292267</v>
      </c>
      <c r="AC113" s="15">
        <f t="shared" si="228"/>
        <v>8.9327383249119541E-2</v>
      </c>
      <c r="AD113" s="15">
        <f t="shared" si="228"/>
        <v>-0.12792056038271549</v>
      </c>
      <c r="AE113" s="15">
        <f t="shared" si="228"/>
        <v>0.10822763823428565</v>
      </c>
      <c r="AF113" s="15">
        <f t="shared" si="228"/>
        <v>-1.6969950295436707E-2</v>
      </c>
      <c r="AG113" s="15">
        <f t="shared" si="228"/>
        <v>1.3931603599418221</v>
      </c>
      <c r="AH113" s="15">
        <f t="shared" si="228"/>
        <v>-0.25638891793525959</v>
      </c>
      <c r="AI113" s="15">
        <f t="shared" si="228"/>
        <v>0.17985227779519469</v>
      </c>
      <c r="AJ113" s="15">
        <f t="shared" si="228"/>
        <v>-0.6115869380908715</v>
      </c>
      <c r="AK113" s="15">
        <f t="shared" si="228"/>
        <v>-7.7524631281028294E-2</v>
      </c>
      <c r="AL113" s="14" t="str">
        <f>+Z113</f>
        <v>ศรีสงคราม,รพช.</v>
      </c>
      <c r="AM113" s="16" t="str">
        <f>+IF(AND(C113&lt;C116),"OK","Not OK")</f>
        <v>OK</v>
      </c>
      <c r="AN113" s="16" t="str">
        <f t="shared" ref="AN113:AW113" si="237">+IF(AND(D113&lt;D116),"OK","Not OK")</f>
        <v>Not OK</v>
      </c>
      <c r="AO113" s="16" t="str">
        <f t="shared" si="237"/>
        <v>OK</v>
      </c>
      <c r="AP113" s="16" t="str">
        <f t="shared" si="237"/>
        <v>OK</v>
      </c>
      <c r="AQ113" s="16" t="str">
        <f t="shared" si="237"/>
        <v>OK</v>
      </c>
      <c r="AR113" s="16" t="str">
        <f t="shared" si="237"/>
        <v>OK</v>
      </c>
      <c r="AS113" s="16" t="str">
        <f t="shared" si="237"/>
        <v>Not OK</v>
      </c>
      <c r="AT113" s="16" t="str">
        <f t="shared" si="237"/>
        <v>OK</v>
      </c>
      <c r="AU113" s="16" t="str">
        <f t="shared" si="237"/>
        <v>Not OK</v>
      </c>
      <c r="AV113" s="16" t="str">
        <f t="shared" si="237"/>
        <v>OK</v>
      </c>
      <c r="AW113" s="16" t="str">
        <f t="shared" si="237"/>
        <v>OK</v>
      </c>
    </row>
    <row r="114" spans="1:49" ht="13.5" customHeight="1">
      <c r="B114" s="18" t="s">
        <v>144</v>
      </c>
      <c r="C114" s="19">
        <f t="shared" ref="C114:M114" si="238">AVERAGE(C109:C113)</f>
        <v>8168.2696705996814</v>
      </c>
      <c r="D114" s="19">
        <f t="shared" si="238"/>
        <v>49.586712871664609</v>
      </c>
      <c r="E114" s="19">
        <f t="shared" si="238"/>
        <v>1746.1127977671745</v>
      </c>
      <c r="F114" s="19">
        <f t="shared" si="238"/>
        <v>707.11035886809725</v>
      </c>
      <c r="G114" s="19">
        <f t="shared" si="238"/>
        <v>510.57245783782963</v>
      </c>
      <c r="H114" s="19">
        <f t="shared" si="238"/>
        <v>549.06833707005353</v>
      </c>
      <c r="I114" s="19">
        <f t="shared" si="238"/>
        <v>910.54444631457829</v>
      </c>
      <c r="J114" s="19">
        <f t="shared" si="238"/>
        <v>609.0174044790989</v>
      </c>
      <c r="K114" s="19">
        <f t="shared" si="238"/>
        <v>332.45709722033234</v>
      </c>
      <c r="L114" s="19">
        <f t="shared" si="238"/>
        <v>27.720941112198773</v>
      </c>
      <c r="M114" s="19">
        <f t="shared" si="238"/>
        <v>265.7631928907777</v>
      </c>
      <c r="V114" s="49"/>
      <c r="W114" s="49"/>
      <c r="X114" s="49"/>
      <c r="Y114" s="49"/>
    </row>
    <row r="115" spans="1:49" ht="13.5" customHeight="1">
      <c r="B115" s="20" t="s">
        <v>268</v>
      </c>
      <c r="C115" s="21">
        <f t="shared" ref="C115:M115" si="239">STDEV(C109:C113)</f>
        <v>586.04578749840334</v>
      </c>
      <c r="D115" s="21">
        <f t="shared" si="239"/>
        <v>12.012538498388187</v>
      </c>
      <c r="E115" s="21">
        <f t="shared" si="239"/>
        <v>332.50504011000282</v>
      </c>
      <c r="F115" s="21">
        <f t="shared" si="239"/>
        <v>67.160294163158099</v>
      </c>
      <c r="G115" s="21">
        <f t="shared" si="239"/>
        <v>228.81311719862921</v>
      </c>
      <c r="H115" s="21">
        <f t="shared" si="239"/>
        <v>66.873524855684693</v>
      </c>
      <c r="I115" s="21">
        <f t="shared" si="239"/>
        <v>742.57249527860347</v>
      </c>
      <c r="J115" s="21">
        <f t="shared" si="239"/>
        <v>352.97602181803501</v>
      </c>
      <c r="K115" s="21">
        <f t="shared" si="239"/>
        <v>41.775439583085451</v>
      </c>
      <c r="L115" s="21">
        <f t="shared" si="239"/>
        <v>27.050680018599234</v>
      </c>
      <c r="M115" s="21">
        <f t="shared" si="239"/>
        <v>331.06947508666008</v>
      </c>
      <c r="V115" s="173"/>
      <c r="W115" s="173"/>
      <c r="X115" s="173"/>
      <c r="Y115" s="173"/>
    </row>
    <row r="116" spans="1:49" ht="13.5" customHeight="1">
      <c r="B116" s="20" t="s">
        <v>269</v>
      </c>
      <c r="C116" s="21">
        <f>+C114+C115</f>
        <v>8754.3154580980845</v>
      </c>
      <c r="D116" s="21">
        <f t="shared" ref="D116:M116" si="240">+D114+D115</f>
        <v>61.599251370052798</v>
      </c>
      <c r="E116" s="21">
        <f t="shared" si="240"/>
        <v>2078.6178378771774</v>
      </c>
      <c r="F116" s="21">
        <f t="shared" si="240"/>
        <v>774.27065303125539</v>
      </c>
      <c r="G116" s="21">
        <f t="shared" si="240"/>
        <v>739.38557503645882</v>
      </c>
      <c r="H116" s="21">
        <f t="shared" si="240"/>
        <v>615.94186192573818</v>
      </c>
      <c r="I116" s="21">
        <f t="shared" si="240"/>
        <v>1653.1169415931818</v>
      </c>
      <c r="J116" s="21">
        <f t="shared" si="240"/>
        <v>961.99342629713396</v>
      </c>
      <c r="K116" s="21">
        <f t="shared" si="240"/>
        <v>374.23253680341782</v>
      </c>
      <c r="L116" s="21">
        <f t="shared" si="240"/>
        <v>54.77162113079801</v>
      </c>
      <c r="M116" s="21">
        <f t="shared" si="240"/>
        <v>596.83266797743772</v>
      </c>
      <c r="V116" s="173"/>
      <c r="W116" s="173"/>
      <c r="X116" s="173"/>
      <c r="Y116" s="173"/>
    </row>
    <row r="117" spans="1:49" ht="13.5" customHeight="1">
      <c r="B117" s="420" t="s">
        <v>154</v>
      </c>
      <c r="C117" s="429" t="s">
        <v>248</v>
      </c>
      <c r="D117" s="430"/>
      <c r="E117" s="430"/>
      <c r="F117" s="430"/>
      <c r="G117" s="430"/>
      <c r="H117" s="430"/>
      <c r="I117" s="430"/>
      <c r="J117" s="430"/>
      <c r="K117" s="430"/>
      <c r="L117" s="430"/>
      <c r="M117" s="431"/>
      <c r="N117" s="420" t="s">
        <v>154</v>
      </c>
      <c r="O117" s="429" t="s">
        <v>719</v>
      </c>
      <c r="P117" s="430"/>
      <c r="Q117" s="430"/>
      <c r="R117" s="430"/>
      <c r="S117" s="430"/>
      <c r="T117" s="430"/>
      <c r="U117" s="430"/>
      <c r="V117" s="430"/>
      <c r="W117" s="430"/>
      <c r="X117" s="430"/>
      <c r="Y117" s="431"/>
      <c r="Z117" s="420" t="s">
        <v>154</v>
      </c>
      <c r="AA117" s="429" t="s">
        <v>719</v>
      </c>
      <c r="AB117" s="430"/>
      <c r="AC117" s="430"/>
      <c r="AD117" s="430"/>
      <c r="AE117" s="430"/>
      <c r="AF117" s="430"/>
      <c r="AG117" s="430"/>
      <c r="AH117" s="430"/>
      <c r="AI117" s="430"/>
      <c r="AJ117" s="430"/>
      <c r="AK117" s="431"/>
      <c r="AL117" s="420" t="s">
        <v>154</v>
      </c>
      <c r="AM117" s="429" t="s">
        <v>720</v>
      </c>
      <c r="AN117" s="430"/>
      <c r="AO117" s="430"/>
      <c r="AP117" s="430"/>
      <c r="AQ117" s="430"/>
      <c r="AR117" s="430"/>
      <c r="AS117" s="430"/>
      <c r="AT117" s="430"/>
      <c r="AU117" s="430"/>
      <c r="AV117" s="430"/>
      <c r="AW117" s="431"/>
    </row>
    <row r="118" spans="1:49" ht="13.5" customHeight="1">
      <c r="B118" s="420"/>
      <c r="C118" s="38" t="s">
        <v>5</v>
      </c>
      <c r="D118" s="38" t="s">
        <v>8</v>
      </c>
      <c r="E118" s="38" t="s">
        <v>11</v>
      </c>
      <c r="F118" s="38" t="s">
        <v>17</v>
      </c>
      <c r="G118" s="38" t="s">
        <v>20</v>
      </c>
      <c r="H118" s="38" t="s">
        <v>23</v>
      </c>
      <c r="I118" s="38" t="s">
        <v>26</v>
      </c>
      <c r="J118" s="38" t="s">
        <v>29</v>
      </c>
      <c r="K118" s="38" t="s">
        <v>32</v>
      </c>
      <c r="L118" s="38" t="s">
        <v>35</v>
      </c>
      <c r="M118" s="38" t="s">
        <v>38</v>
      </c>
      <c r="N118" s="420"/>
      <c r="O118" s="38" t="s">
        <v>5</v>
      </c>
      <c r="P118" s="38" t="s">
        <v>8</v>
      </c>
      <c r="Q118" s="38" t="s">
        <v>11</v>
      </c>
      <c r="R118" s="38" t="s">
        <v>17</v>
      </c>
      <c r="S118" s="38" t="s">
        <v>20</v>
      </c>
      <c r="T118" s="38" t="s">
        <v>23</v>
      </c>
      <c r="U118" s="38" t="s">
        <v>26</v>
      </c>
      <c r="V118" s="38" t="s">
        <v>29</v>
      </c>
      <c r="W118" s="38" t="s">
        <v>32</v>
      </c>
      <c r="X118" s="38" t="s">
        <v>35</v>
      </c>
      <c r="Y118" s="38" t="s">
        <v>38</v>
      </c>
      <c r="Z118" s="420"/>
      <c r="AA118" s="38" t="s">
        <v>5</v>
      </c>
      <c r="AB118" s="38" t="s">
        <v>8</v>
      </c>
      <c r="AC118" s="38" t="s">
        <v>11</v>
      </c>
      <c r="AD118" s="38" t="s">
        <v>17</v>
      </c>
      <c r="AE118" s="38" t="s">
        <v>20</v>
      </c>
      <c r="AF118" s="38" t="s">
        <v>23</v>
      </c>
      <c r="AG118" s="38" t="s">
        <v>26</v>
      </c>
      <c r="AH118" s="38" t="s">
        <v>29</v>
      </c>
      <c r="AI118" s="38" t="s">
        <v>32</v>
      </c>
      <c r="AJ118" s="38" t="s">
        <v>35</v>
      </c>
      <c r="AK118" s="38" t="s">
        <v>38</v>
      </c>
      <c r="AL118" s="420"/>
      <c r="AM118" s="12" t="s">
        <v>5</v>
      </c>
      <c r="AN118" s="13" t="s">
        <v>8</v>
      </c>
      <c r="AO118" s="12" t="s">
        <v>11</v>
      </c>
      <c r="AP118" s="12" t="s">
        <v>17</v>
      </c>
      <c r="AQ118" s="12" t="s">
        <v>20</v>
      </c>
      <c r="AR118" s="12" t="s">
        <v>23</v>
      </c>
      <c r="AS118" s="12" t="s">
        <v>26</v>
      </c>
      <c r="AT118" s="38" t="s">
        <v>29</v>
      </c>
      <c r="AU118" s="38" t="s">
        <v>32</v>
      </c>
      <c r="AV118" s="38" t="s">
        <v>35</v>
      </c>
      <c r="AW118" s="38" t="s">
        <v>38</v>
      </c>
    </row>
    <row r="119" spans="1:49" ht="13.5" customHeight="1">
      <c r="A119" s="253" t="str">
        <f>+'8.คำนวณ'!E73</f>
        <v>อุดรธานี</v>
      </c>
      <c r="B119" s="14" t="str">
        <f>+'8.คำนวณ'!G73</f>
        <v>หนองหาน,รพช.</v>
      </c>
      <c r="C119" s="264">
        <f>+'8.คำนวณ'!X73</f>
        <v>7089.1987200811354</v>
      </c>
      <c r="D119" s="264">
        <f>+'8.คำนวณ'!Y73</f>
        <v>60.85237559161596</v>
      </c>
      <c r="E119" s="264">
        <f>+'8.คำนวณ'!Z73</f>
        <v>1807.6827528735632</v>
      </c>
      <c r="F119" s="264">
        <f>+'8.คำนวณ'!AA73</f>
        <v>1053.6988113590264</v>
      </c>
      <c r="G119" s="264">
        <f>+'8.คำนวณ'!AB73</f>
        <v>513.13626842461122</v>
      </c>
      <c r="H119" s="264">
        <f>+'8.คำนวณ'!AC73</f>
        <v>520.39034685598369</v>
      </c>
      <c r="I119" s="264">
        <f>+'8.คำนวณ'!AD73</f>
        <v>890.56388167680871</v>
      </c>
      <c r="J119" s="264">
        <f>+'8.คำนวณ'!AE73</f>
        <v>527.97018255578098</v>
      </c>
      <c r="K119" s="264">
        <f>+'8.คำนวณ'!AF73</f>
        <v>325.64163116970923</v>
      </c>
      <c r="L119" s="264">
        <f>+'8.คำนวณ'!AG73</f>
        <v>74.840091277890465</v>
      </c>
      <c r="M119" s="264">
        <f>+'8.คำนวณ'!AH73</f>
        <v>218.6859273157539</v>
      </c>
      <c r="N119" s="14" t="str">
        <f>+B119</f>
        <v>หนองหาน,รพช.</v>
      </c>
      <c r="O119" s="50">
        <f t="shared" ref="O119:Y119" si="241">+(C119-C126)*100/C126</f>
        <v>1.5138165071294729</v>
      </c>
      <c r="P119" s="50">
        <f t="shared" si="241"/>
        <v>17.071790983241389</v>
      </c>
      <c r="Q119" s="50">
        <f t="shared" si="241"/>
        <v>13.602751748258129</v>
      </c>
      <c r="R119" s="50">
        <f t="shared" si="241"/>
        <v>36.349206095252683</v>
      </c>
      <c r="S119" s="50">
        <f t="shared" si="241"/>
        <v>-4.3588025029271353</v>
      </c>
      <c r="T119" s="50">
        <f t="shared" si="241"/>
        <v>15.595462676748765</v>
      </c>
      <c r="U119" s="50">
        <f t="shared" si="241"/>
        <v>12.954083207594939</v>
      </c>
      <c r="V119" s="50">
        <f t="shared" si="241"/>
        <v>2.3277414916900794</v>
      </c>
      <c r="W119" s="50">
        <f t="shared" si="241"/>
        <v>11.493204622328117</v>
      </c>
      <c r="X119" s="50">
        <f t="shared" si="241"/>
        <v>106.30596673054413</v>
      </c>
      <c r="Y119" s="50">
        <f t="shared" si="241"/>
        <v>24.711023243282536</v>
      </c>
      <c r="Z119" s="14" t="str">
        <f>+N119</f>
        <v>หนองหาน,รพช.</v>
      </c>
      <c r="AA119" s="15">
        <f t="shared" ref="AA119:AK119" si="242">+O119/100</f>
        <v>1.5138165071294729E-2</v>
      </c>
      <c r="AB119" s="15">
        <f t="shared" si="242"/>
        <v>0.17071790983241389</v>
      </c>
      <c r="AC119" s="15">
        <f t="shared" si="242"/>
        <v>0.13602751748258129</v>
      </c>
      <c r="AD119" s="15">
        <f t="shared" si="242"/>
        <v>0.36349206095252684</v>
      </c>
      <c r="AE119" s="15">
        <f t="shared" si="242"/>
        <v>-4.3588025029271352E-2</v>
      </c>
      <c r="AF119" s="15">
        <f t="shared" si="242"/>
        <v>0.15595462676748764</v>
      </c>
      <c r="AG119" s="15">
        <f t="shared" si="242"/>
        <v>0.12954083207594938</v>
      </c>
      <c r="AH119" s="15">
        <f t="shared" si="242"/>
        <v>2.3277414916900795E-2</v>
      </c>
      <c r="AI119" s="15">
        <f t="shared" si="242"/>
        <v>0.11493204622328117</v>
      </c>
      <c r="AJ119" s="15">
        <f t="shared" si="242"/>
        <v>1.0630596673054413</v>
      </c>
      <c r="AK119" s="15">
        <f t="shared" si="242"/>
        <v>0.24711023243282537</v>
      </c>
      <c r="AL119" s="14" t="str">
        <f>+Z119</f>
        <v>หนองหาน,รพช.</v>
      </c>
      <c r="AM119" s="16" t="str">
        <f>+IF(AND(C119&lt;C128),"OK","Not OK")</f>
        <v>OK</v>
      </c>
      <c r="AN119" s="16" t="str">
        <f t="shared" ref="AN119:AW119" si="243">+IF(AND(D119&lt;D128),"OK","Not OK")</f>
        <v>OK</v>
      </c>
      <c r="AO119" s="16" t="str">
        <f t="shared" si="243"/>
        <v>OK</v>
      </c>
      <c r="AP119" s="16" t="str">
        <f t="shared" si="243"/>
        <v>Not OK</v>
      </c>
      <c r="AQ119" s="16" t="str">
        <f t="shared" si="243"/>
        <v>OK</v>
      </c>
      <c r="AR119" s="16" t="str">
        <f t="shared" si="243"/>
        <v>OK</v>
      </c>
      <c r="AS119" s="16" t="str">
        <f t="shared" si="243"/>
        <v>OK</v>
      </c>
      <c r="AT119" s="16" t="str">
        <f t="shared" si="243"/>
        <v>OK</v>
      </c>
      <c r="AU119" s="16" t="str">
        <f t="shared" si="243"/>
        <v>OK</v>
      </c>
      <c r="AV119" s="16" t="str">
        <f t="shared" si="243"/>
        <v>Not OK</v>
      </c>
      <c r="AW119" s="16" t="str">
        <f t="shared" si="243"/>
        <v>OK</v>
      </c>
    </row>
    <row r="120" spans="1:49" ht="13.5" customHeight="1">
      <c r="A120" s="253" t="str">
        <f>+'8.คำนวณ'!E74</f>
        <v>อุดรธานี</v>
      </c>
      <c r="B120" s="14" t="str">
        <f>+'8.คำนวณ'!G74</f>
        <v>บ้านผือ,รพช.</v>
      </c>
      <c r="C120" s="264">
        <f>+'8.คำนวณ'!X74</f>
        <v>5018.7284624735712</v>
      </c>
      <c r="D120" s="264">
        <f>+'8.คำนวณ'!Y74</f>
        <v>3.1006828878345973</v>
      </c>
      <c r="E120" s="264">
        <f>+'8.คำนวณ'!Z74</f>
        <v>1178.1531143286459</v>
      </c>
      <c r="F120" s="264">
        <f>+'8.คำนวณ'!AA74</f>
        <v>542.22124252443496</v>
      </c>
      <c r="G120" s="264">
        <f>+'8.คำนวณ'!AB74</f>
        <v>305.56261184769636</v>
      </c>
      <c r="H120" s="264">
        <f>+'8.คำนวณ'!AC74</f>
        <v>269.61704271143253</v>
      </c>
      <c r="I120" s="264">
        <f>+'8.คำนวณ'!AD74</f>
        <v>477.93199691595999</v>
      </c>
      <c r="J120" s="264">
        <f>+'8.คำนวณ'!AE74</f>
        <v>450.94421540664081</v>
      </c>
      <c r="K120" s="264">
        <f>+'8.คำนวณ'!AF74</f>
        <v>215.62629440599909</v>
      </c>
      <c r="L120" s="264">
        <f>+'8.คำนวณ'!AG74</f>
        <v>0.72083459864119348</v>
      </c>
      <c r="M120" s="264">
        <f>+'8.คำนวณ'!AH74</f>
        <v>123.39427938943575</v>
      </c>
      <c r="N120" s="14" t="str">
        <f t="shared" ref="N120:N125" si="244">+B120</f>
        <v>บ้านผือ,รพช.</v>
      </c>
      <c r="O120" s="50">
        <f t="shared" ref="O120:Y120" si="245">+(C120-C126)*100/C126</f>
        <v>-28.134292695801413</v>
      </c>
      <c r="P120" s="50">
        <f t="shared" si="245"/>
        <v>-94.034702911419316</v>
      </c>
      <c r="Q120" s="50">
        <f t="shared" si="245"/>
        <v>-25.959665458026439</v>
      </c>
      <c r="R120" s="50">
        <f t="shared" si="245"/>
        <v>-29.836272804717495</v>
      </c>
      <c r="S120" s="50">
        <f t="shared" si="245"/>
        <v>-43.047537455948664</v>
      </c>
      <c r="T120" s="50">
        <f t="shared" si="245"/>
        <v>-40.109367927245579</v>
      </c>
      <c r="U120" s="50">
        <f t="shared" si="245"/>
        <v>-39.381810044247196</v>
      </c>
      <c r="V120" s="50">
        <f t="shared" si="245"/>
        <v>-12.60092970036515</v>
      </c>
      <c r="W120" s="50">
        <f t="shared" si="245"/>
        <v>-26.173854129745951</v>
      </c>
      <c r="X120" s="50">
        <f t="shared" si="245"/>
        <v>-98.012930286611933</v>
      </c>
      <c r="Y120" s="50">
        <f t="shared" si="245"/>
        <v>-29.631380336582637</v>
      </c>
      <c r="Z120" s="14" t="str">
        <f t="shared" ref="Z120:Z125" si="246">+N120</f>
        <v>บ้านผือ,รพช.</v>
      </c>
      <c r="AA120" s="15">
        <f t="shared" ref="AA120:AA125" si="247">+O120/100</f>
        <v>-0.28134292695801411</v>
      </c>
      <c r="AB120" s="15">
        <f t="shared" ref="AB120:AB125" si="248">+P120/100</f>
        <v>-0.94034702911419321</v>
      </c>
      <c r="AC120" s="15">
        <f t="shared" ref="AC120:AC125" si="249">+Q120/100</f>
        <v>-0.25959665458026437</v>
      </c>
      <c r="AD120" s="15">
        <f t="shared" ref="AD120:AD125" si="250">+R120/100</f>
        <v>-0.29836272804717495</v>
      </c>
      <c r="AE120" s="15">
        <f t="shared" ref="AE120:AE125" si="251">+S120/100</f>
        <v>-0.43047537455948665</v>
      </c>
      <c r="AF120" s="15">
        <f t="shared" ref="AF120:AF125" si="252">+T120/100</f>
        <v>-0.40109367927245576</v>
      </c>
      <c r="AG120" s="15">
        <f t="shared" ref="AG120:AG125" si="253">+U120/100</f>
        <v>-0.39381810044247195</v>
      </c>
      <c r="AH120" s="15">
        <f t="shared" ref="AH120:AH125" si="254">+V120/100</f>
        <v>-0.12600929700365149</v>
      </c>
      <c r="AI120" s="15">
        <f t="shared" ref="AI120:AI125" si="255">+W120/100</f>
        <v>-0.26173854129745949</v>
      </c>
      <c r="AJ120" s="15">
        <f t="shared" ref="AJ120:AJ125" si="256">+X120/100</f>
        <v>-0.98012930286611932</v>
      </c>
      <c r="AK120" s="15">
        <f t="shared" ref="AK120:AK125" si="257">+Y120/100</f>
        <v>-0.29631380336582636</v>
      </c>
      <c r="AL120" s="14" t="str">
        <f t="shared" ref="AL120:AL125" si="258">+Z120</f>
        <v>บ้านผือ,รพช.</v>
      </c>
      <c r="AM120" s="16" t="str">
        <f>+IF(AND(C120&lt;C128),"OK","Not OK")</f>
        <v>OK</v>
      </c>
      <c r="AN120" s="16" t="str">
        <f t="shared" ref="AN120:AW120" si="259">+IF(AND(D120&lt;D128),"OK","Not OK")</f>
        <v>OK</v>
      </c>
      <c r="AO120" s="16" t="str">
        <f t="shared" si="259"/>
        <v>OK</v>
      </c>
      <c r="AP120" s="16" t="str">
        <f t="shared" si="259"/>
        <v>OK</v>
      </c>
      <c r="AQ120" s="16" t="str">
        <f t="shared" si="259"/>
        <v>OK</v>
      </c>
      <c r="AR120" s="16" t="str">
        <f t="shared" si="259"/>
        <v>OK</v>
      </c>
      <c r="AS120" s="16" t="str">
        <f t="shared" si="259"/>
        <v>OK</v>
      </c>
      <c r="AT120" s="16" t="str">
        <f t="shared" si="259"/>
        <v>OK</v>
      </c>
      <c r="AU120" s="16" t="str">
        <f t="shared" si="259"/>
        <v>OK</v>
      </c>
      <c r="AV120" s="16" t="str">
        <f t="shared" si="259"/>
        <v>OK</v>
      </c>
      <c r="AW120" s="16" t="str">
        <f t="shared" si="259"/>
        <v>OK</v>
      </c>
    </row>
    <row r="121" spans="1:49" ht="13.5" customHeight="1">
      <c r="A121" s="253" t="str">
        <f>+'8.คำนวณ'!E75</f>
        <v>อุดรธานี</v>
      </c>
      <c r="B121" s="14" t="str">
        <f>+'8.คำนวณ'!G75</f>
        <v>เพ็ญ,รพช.</v>
      </c>
      <c r="C121" s="264">
        <f>+'8.คำนวณ'!X75</f>
        <v>6962.3323978939943</v>
      </c>
      <c r="D121" s="264">
        <f>+'8.คำนวณ'!Y75</f>
        <v>61.643564898161813</v>
      </c>
      <c r="E121" s="264">
        <f>+'8.คำนวณ'!Z75</f>
        <v>1621.050874410462</v>
      </c>
      <c r="F121" s="264">
        <f>+'8.คำนวณ'!AA75</f>
        <v>694.1265573599153</v>
      </c>
      <c r="G121" s="264">
        <f>+'8.คำนวณ'!AB75</f>
        <v>334.1316856407509</v>
      </c>
      <c r="H121" s="264">
        <f>+'8.คำนวณ'!AC75</f>
        <v>435.81051727786991</v>
      </c>
      <c r="I121" s="264">
        <f>+'8.คำนวณ'!AD75</f>
        <v>981.84738392798818</v>
      </c>
      <c r="J121" s="264">
        <f>+'8.คำนวณ'!AE75</f>
        <v>544.38890273441064</v>
      </c>
      <c r="K121" s="264">
        <f>+'8.คำนวณ'!AF75</f>
        <v>347.92145985916409</v>
      </c>
      <c r="L121" s="264">
        <f>+'8.คำนวณ'!AG75</f>
        <v>32.392514664959563</v>
      </c>
      <c r="M121" s="264">
        <f>+'8.คำนวณ'!AH75</f>
        <v>386.61454591536778</v>
      </c>
      <c r="N121" s="14" t="str">
        <f t="shared" si="244"/>
        <v>เพ็ญ,รพช.</v>
      </c>
      <c r="O121" s="50">
        <f>+(C121-C126)*100/C126</f>
        <v>-0.30284642756287222</v>
      </c>
      <c r="P121" s="50">
        <f t="shared" ref="P121:Y121" si="260">+(D121-D126)*100/D126</f>
        <v>18.593932858946129</v>
      </c>
      <c r="Q121" s="50">
        <f t="shared" si="260"/>
        <v>1.8739819054019065</v>
      </c>
      <c r="R121" s="50">
        <f t="shared" si="260"/>
        <v>-10.179641463591397</v>
      </c>
      <c r="S121" s="50">
        <f t="shared" si="260"/>
        <v>-37.722674262515248</v>
      </c>
      <c r="T121" s="50">
        <f t="shared" si="260"/>
        <v>-3.1924425798957992</v>
      </c>
      <c r="U121" s="50">
        <f t="shared" si="260"/>
        <v>24.531966075858712</v>
      </c>
      <c r="V121" s="50">
        <f t="shared" si="260"/>
        <v>5.5099108822611207</v>
      </c>
      <c r="W121" s="50">
        <f t="shared" si="260"/>
        <v>19.12137393870535</v>
      </c>
      <c r="X121" s="50">
        <f t="shared" si="260"/>
        <v>-10.706027495692554</v>
      </c>
      <c r="Y121" s="50">
        <f t="shared" si="260"/>
        <v>120.47644406595153</v>
      </c>
      <c r="Z121" s="14" t="str">
        <f t="shared" si="246"/>
        <v>เพ็ญ,รพช.</v>
      </c>
      <c r="AA121" s="15">
        <f t="shared" si="247"/>
        <v>-3.0284642756287223E-3</v>
      </c>
      <c r="AB121" s="15">
        <f t="shared" si="248"/>
        <v>0.1859393285894613</v>
      </c>
      <c r="AC121" s="15">
        <f t="shared" si="249"/>
        <v>1.8739819054019065E-2</v>
      </c>
      <c r="AD121" s="15">
        <f t="shared" si="250"/>
        <v>-0.10179641463591396</v>
      </c>
      <c r="AE121" s="15">
        <f t="shared" si="251"/>
        <v>-0.37722674262515249</v>
      </c>
      <c r="AF121" s="15">
        <f t="shared" si="252"/>
        <v>-3.1924425798957989E-2</v>
      </c>
      <c r="AG121" s="15">
        <f t="shared" si="253"/>
        <v>0.24531966075858713</v>
      </c>
      <c r="AH121" s="15">
        <f t="shared" si="254"/>
        <v>5.5099108822611209E-2</v>
      </c>
      <c r="AI121" s="15">
        <f t="shared" si="255"/>
        <v>0.19121373938705349</v>
      </c>
      <c r="AJ121" s="15">
        <f t="shared" si="256"/>
        <v>-0.10706027495692555</v>
      </c>
      <c r="AK121" s="15">
        <f t="shared" si="257"/>
        <v>1.2047644406595153</v>
      </c>
      <c r="AL121" s="14" t="str">
        <f t="shared" si="258"/>
        <v>เพ็ญ,รพช.</v>
      </c>
      <c r="AM121" s="16" t="str">
        <f>+IF(AND(C121&lt;C128),"OK","Not OK")</f>
        <v>OK</v>
      </c>
      <c r="AN121" s="16" t="str">
        <f t="shared" ref="AN121:AW121" si="261">+IF(AND(D121&lt;D128),"OK","Not OK")</f>
        <v>OK</v>
      </c>
      <c r="AO121" s="16" t="str">
        <f t="shared" si="261"/>
        <v>OK</v>
      </c>
      <c r="AP121" s="16" t="str">
        <f t="shared" si="261"/>
        <v>OK</v>
      </c>
      <c r="AQ121" s="16" t="str">
        <f t="shared" si="261"/>
        <v>OK</v>
      </c>
      <c r="AR121" s="16" t="str">
        <f t="shared" si="261"/>
        <v>OK</v>
      </c>
      <c r="AS121" s="16" t="str">
        <f t="shared" si="261"/>
        <v>OK</v>
      </c>
      <c r="AT121" s="16" t="str">
        <f t="shared" si="261"/>
        <v>OK</v>
      </c>
      <c r="AU121" s="16" t="str">
        <f t="shared" si="261"/>
        <v>OK</v>
      </c>
      <c r="AV121" s="16" t="str">
        <f t="shared" si="261"/>
        <v>OK</v>
      </c>
      <c r="AW121" s="16" t="str">
        <f t="shared" si="261"/>
        <v>Not OK</v>
      </c>
    </row>
    <row r="122" spans="1:49" ht="13.5" customHeight="1">
      <c r="A122" s="253" t="str">
        <f>+'8.คำนวณ'!E76</f>
        <v>เลย</v>
      </c>
      <c r="B122" s="14" t="str">
        <f>+'8.คำนวณ'!G76</f>
        <v>วังสะพุง,รพช.</v>
      </c>
      <c r="C122" s="264">
        <f>+'8.คำนวณ'!X76</f>
        <v>7287.9667050428079</v>
      </c>
      <c r="D122" s="264">
        <f>+'8.คำนวณ'!Y76</f>
        <v>38.115102203177038</v>
      </c>
      <c r="E122" s="264">
        <f>+'8.คำนวณ'!Z76</f>
        <v>1485.2454813074335</v>
      </c>
      <c r="F122" s="264">
        <f>+'8.คำนวณ'!AA76</f>
        <v>662.52681705435145</v>
      </c>
      <c r="G122" s="264">
        <f>+'8.คำนวณ'!AB76</f>
        <v>592.85676507000994</v>
      </c>
      <c r="H122" s="264">
        <f>+'8.คำนวณ'!AC76</f>
        <v>599.26919944114115</v>
      </c>
      <c r="I122" s="264">
        <f>+'8.คำนวณ'!AD76</f>
        <v>505.80795329909853</v>
      </c>
      <c r="J122" s="264">
        <f>+'8.คำนวณ'!AE76</f>
        <v>624.65736209436955</v>
      </c>
      <c r="K122" s="264">
        <f>+'8.คำนวณ'!AF76</f>
        <v>258.87815445779347</v>
      </c>
      <c r="L122" s="264">
        <f>+'8.คำนวณ'!AG76</f>
        <v>8.3937233212436126</v>
      </c>
      <c r="M122" s="264">
        <f>+'8.คำนวณ'!AH76</f>
        <v>164.23773766761408</v>
      </c>
      <c r="N122" s="14" t="str">
        <f t="shared" si="244"/>
        <v>วังสะพุง,รพช.</v>
      </c>
      <c r="O122" s="50">
        <f>+(C122-C126)*100/C126</f>
        <v>4.360075661317798</v>
      </c>
      <c r="P122" s="50">
        <f t="shared" ref="P122:Y122" si="262">+(D122-D126)*100/D126</f>
        <v>-26.671666717149275</v>
      </c>
      <c r="Q122" s="50">
        <f t="shared" si="262"/>
        <v>-6.6606275741836134</v>
      </c>
      <c r="R122" s="50">
        <f t="shared" si="262"/>
        <v>-14.268665250116028</v>
      </c>
      <c r="S122" s="50">
        <f t="shared" si="262"/>
        <v>10.499947956547544</v>
      </c>
      <c r="T122" s="50">
        <f t="shared" si="262"/>
        <v>33.116997261470267</v>
      </c>
      <c r="U122" s="50">
        <f t="shared" si="262"/>
        <v>-35.846181481741674</v>
      </c>
      <c r="V122" s="50">
        <f t="shared" si="262"/>
        <v>21.067020792448741</v>
      </c>
      <c r="W122" s="50">
        <f t="shared" si="262"/>
        <v>-11.365279237987536</v>
      </c>
      <c r="X122" s="50">
        <f t="shared" si="262"/>
        <v>-76.861663652600924</v>
      </c>
      <c r="Y122" s="50">
        <f t="shared" si="262"/>
        <v>-6.3393947150688943</v>
      </c>
      <c r="Z122" s="14" t="str">
        <f t="shared" si="246"/>
        <v>วังสะพุง,รพช.</v>
      </c>
      <c r="AA122" s="15">
        <f t="shared" si="247"/>
        <v>4.3600756613177978E-2</v>
      </c>
      <c r="AB122" s="15">
        <f t="shared" si="248"/>
        <v>-0.26671666717149273</v>
      </c>
      <c r="AC122" s="15">
        <f t="shared" si="249"/>
        <v>-6.6606275741836141E-2</v>
      </c>
      <c r="AD122" s="15">
        <f t="shared" si="250"/>
        <v>-0.14268665250116028</v>
      </c>
      <c r="AE122" s="15">
        <f t="shared" si="251"/>
        <v>0.10499947956547544</v>
      </c>
      <c r="AF122" s="15">
        <f t="shared" si="252"/>
        <v>0.33116997261470266</v>
      </c>
      <c r="AG122" s="15">
        <f t="shared" si="253"/>
        <v>-0.35846181481741674</v>
      </c>
      <c r="AH122" s="15">
        <f t="shared" si="254"/>
        <v>0.2106702079244874</v>
      </c>
      <c r="AI122" s="15">
        <f t="shared" si="255"/>
        <v>-0.11365279237987537</v>
      </c>
      <c r="AJ122" s="15">
        <f t="shared" si="256"/>
        <v>-0.7686166365260092</v>
      </c>
      <c r="AK122" s="15">
        <f t="shared" si="257"/>
        <v>-6.339394715068894E-2</v>
      </c>
      <c r="AL122" s="14" t="str">
        <f t="shared" si="258"/>
        <v>วังสะพุง,รพช.</v>
      </c>
      <c r="AM122" s="16" t="str">
        <f>+IF(AND(C122&lt;C128),"OK","Not OK")</f>
        <v>OK</v>
      </c>
      <c r="AN122" s="16" t="str">
        <f t="shared" ref="AN122:AW122" si="263">+IF(AND(D122&lt;D128),"OK","Not OK")</f>
        <v>OK</v>
      </c>
      <c r="AO122" s="16" t="str">
        <f t="shared" si="263"/>
        <v>OK</v>
      </c>
      <c r="AP122" s="16" t="str">
        <f t="shared" si="263"/>
        <v>OK</v>
      </c>
      <c r="AQ122" s="16" t="str">
        <f t="shared" si="263"/>
        <v>OK</v>
      </c>
      <c r="AR122" s="16" t="str">
        <f t="shared" si="263"/>
        <v>Not OK</v>
      </c>
      <c r="AS122" s="16" t="str">
        <f t="shared" si="263"/>
        <v>OK</v>
      </c>
      <c r="AT122" s="16" t="str">
        <f t="shared" si="263"/>
        <v>Not OK</v>
      </c>
      <c r="AU122" s="16" t="str">
        <f t="shared" si="263"/>
        <v>OK</v>
      </c>
      <c r="AV122" s="16" t="str">
        <f t="shared" si="263"/>
        <v>OK</v>
      </c>
      <c r="AW122" s="16" t="str">
        <f t="shared" si="263"/>
        <v>OK</v>
      </c>
    </row>
    <row r="123" spans="1:49" ht="13.5" customHeight="1">
      <c r="A123" s="253" t="str">
        <f>+'8.คำนวณ'!E77</f>
        <v>หนองคาย</v>
      </c>
      <c r="B123" s="14" t="str">
        <f>+'8.คำนวณ'!G77</f>
        <v>โพนพิสัย,รพช.</v>
      </c>
      <c r="C123" s="264">
        <f>+'8.คำนวณ'!X77</f>
        <v>9610.1103322176241</v>
      </c>
      <c r="D123" s="264">
        <f>+'8.คำนวณ'!Y77</f>
        <v>85.899339520447896</v>
      </c>
      <c r="E123" s="264">
        <f>+'8.คำนวณ'!Z77</f>
        <v>2060.0180384919668</v>
      </c>
      <c r="F123" s="264">
        <f>+'8.คำนวณ'!AA77</f>
        <v>665.82365582400189</v>
      </c>
      <c r="G123" s="264">
        <f>+'8.คำนวณ'!AB77</f>
        <v>665.06227939386565</v>
      </c>
      <c r="H123" s="264">
        <f>+'8.คำนวณ'!AC77</f>
        <v>387.67342630233696</v>
      </c>
      <c r="I123" s="264">
        <f>+'8.คำนวณ'!AD77</f>
        <v>1239.66475718111</v>
      </c>
      <c r="J123" s="264">
        <f>+'8.คำนวณ'!AE77</f>
        <v>569.09474987828628</v>
      </c>
      <c r="K123" s="264">
        <f>+'8.คำนวณ'!AF77</f>
        <v>398.62840445472244</v>
      </c>
      <c r="L123" s="264">
        <f>+'8.คำนวณ'!AG77</f>
        <v>86.461791017526778</v>
      </c>
      <c r="M123" s="264">
        <f>+'8.คำนวณ'!AH77</f>
        <v>195.15849987828628</v>
      </c>
      <c r="N123" s="14" t="str">
        <f t="shared" si="244"/>
        <v>โพนพิสัย,รพช.</v>
      </c>
      <c r="O123" s="50">
        <f>+(C123-C126)*100/C126</f>
        <v>37.612022937740946</v>
      </c>
      <c r="P123" s="50">
        <f t="shared" ref="P123:Y123" si="264">+(D123-D126)*100/D126</f>
        <v>65.258782819349761</v>
      </c>
      <c r="Q123" s="50">
        <f t="shared" si="264"/>
        <v>29.460613291642744</v>
      </c>
      <c r="R123" s="50">
        <f t="shared" si="264"/>
        <v>-13.842052498900992</v>
      </c>
      <c r="S123" s="50">
        <f t="shared" si="264"/>
        <v>23.958014128769776</v>
      </c>
      <c r="T123" s="50">
        <f t="shared" si="264"/>
        <v>-13.885241431465225</v>
      </c>
      <c r="U123" s="50">
        <f t="shared" si="264"/>
        <v>57.232062756138262</v>
      </c>
      <c r="V123" s="50">
        <f t="shared" si="264"/>
        <v>10.298237237423457</v>
      </c>
      <c r="W123" s="50">
        <f t="shared" si="264"/>
        <v>36.482421201791048</v>
      </c>
      <c r="X123" s="50">
        <f t="shared" si="264"/>
        <v>138.34261926394501</v>
      </c>
      <c r="Y123" s="50">
        <f t="shared" si="264"/>
        <v>11.293929669757025</v>
      </c>
      <c r="Z123" s="14" t="str">
        <f t="shared" si="246"/>
        <v>โพนพิสัย,รพช.</v>
      </c>
      <c r="AA123" s="15">
        <f t="shared" si="247"/>
        <v>0.37612022937740947</v>
      </c>
      <c r="AB123" s="15">
        <f t="shared" si="248"/>
        <v>0.65258782819349759</v>
      </c>
      <c r="AC123" s="15">
        <f t="shared" si="249"/>
        <v>0.29460613291642745</v>
      </c>
      <c r="AD123" s="15">
        <f t="shared" si="250"/>
        <v>-0.13842052498900992</v>
      </c>
      <c r="AE123" s="15">
        <f t="shared" si="251"/>
        <v>0.23958014128769775</v>
      </c>
      <c r="AF123" s="15">
        <f t="shared" si="252"/>
        <v>-0.13885241431465226</v>
      </c>
      <c r="AG123" s="15">
        <f t="shared" si="253"/>
        <v>0.57232062756138258</v>
      </c>
      <c r="AH123" s="15">
        <f t="shared" si="254"/>
        <v>0.10298237237423458</v>
      </c>
      <c r="AI123" s="15">
        <f t="shared" si="255"/>
        <v>0.36482421201791049</v>
      </c>
      <c r="AJ123" s="15">
        <f t="shared" si="256"/>
        <v>1.3834261926394502</v>
      </c>
      <c r="AK123" s="15">
        <f t="shared" si="257"/>
        <v>0.11293929669757025</v>
      </c>
      <c r="AL123" s="14" t="str">
        <f t="shared" si="258"/>
        <v>โพนพิสัย,รพช.</v>
      </c>
      <c r="AM123" s="16" t="str">
        <f>+IF(AND(C123&lt;C128),"OK","Not OK")</f>
        <v>Not OK</v>
      </c>
      <c r="AN123" s="16" t="str">
        <f t="shared" ref="AN123:AW123" si="265">+IF(AND(D123&lt;D128),"OK","Not OK")</f>
        <v>Not OK</v>
      </c>
      <c r="AO123" s="16" t="str">
        <f t="shared" si="265"/>
        <v>Not OK</v>
      </c>
      <c r="AP123" s="16" t="str">
        <f t="shared" si="265"/>
        <v>OK</v>
      </c>
      <c r="AQ123" s="16" t="str">
        <f t="shared" si="265"/>
        <v>OK</v>
      </c>
      <c r="AR123" s="16" t="str">
        <f t="shared" si="265"/>
        <v>OK</v>
      </c>
      <c r="AS123" s="16" t="str">
        <f t="shared" si="265"/>
        <v>Not OK</v>
      </c>
      <c r="AT123" s="16" t="str">
        <f t="shared" si="265"/>
        <v>OK</v>
      </c>
      <c r="AU123" s="16" t="str">
        <f t="shared" si="265"/>
        <v>Not OK</v>
      </c>
      <c r="AV123" s="16" t="str">
        <f t="shared" si="265"/>
        <v>Not OK</v>
      </c>
      <c r="AW123" s="16" t="str">
        <f t="shared" si="265"/>
        <v>OK</v>
      </c>
    </row>
    <row r="124" spans="1:49" ht="13.5" customHeight="1">
      <c r="A124" s="253" t="str">
        <f>+'8.คำนวณ'!E78</f>
        <v>อุดรธานี</v>
      </c>
      <c r="B124" s="14" t="str">
        <f>+'8.คำนวณ'!G78</f>
        <v>สมเด็จพระยุพราชบ้านดุง,รพช.</v>
      </c>
      <c r="C124" s="264">
        <f>+'8.คำนวณ'!X78</f>
        <v>5501.9081130054983</v>
      </c>
      <c r="D124" s="264">
        <f>+'8.คำนวณ'!Y78</f>
        <v>36.364444579449241</v>
      </c>
      <c r="E124" s="264">
        <f>+'8.คำนวณ'!Z78</f>
        <v>1381.9493995904493</v>
      </c>
      <c r="F124" s="264">
        <f>+'8.คำนวณ'!AA78</f>
        <v>823.72670327996866</v>
      </c>
      <c r="G124" s="264">
        <f>+'8.คำนวณ'!AB78</f>
        <v>709.54231209761815</v>
      </c>
      <c r="H124" s="264">
        <f>+'8.คำนวณ'!AC78</f>
        <v>377.91208650459606</v>
      </c>
      <c r="I124" s="264">
        <f>+'8.คำนวณ'!AD78</f>
        <v>994.16962061490926</v>
      </c>
      <c r="J124" s="264">
        <f>+'8.คำนวณ'!AE78</f>
        <v>428.389975083514</v>
      </c>
      <c r="K124" s="264">
        <f>+'8.คำนวณ'!AF78</f>
        <v>259.35207595802109</v>
      </c>
      <c r="L124" s="264">
        <f>+'8.คำนวณ'!AG78</f>
        <v>6.6895223908162178</v>
      </c>
      <c r="M124" s="264">
        <f>+'8.คำนวณ'!AH78</f>
        <v>48.566721700023656</v>
      </c>
      <c r="N124" s="14" t="str">
        <f t="shared" si="244"/>
        <v>สมเด็จพระยุพราชบ้านดุง,รพช.</v>
      </c>
      <c r="O124" s="50">
        <f>+(C124-C126)*100/C126</f>
        <v>-21.215399274865451</v>
      </c>
      <c r="P124" s="50">
        <f t="shared" ref="P124:Y124" si="266">+(D124-D126)*100/D126</f>
        <v>-30.03969666529343</v>
      </c>
      <c r="Q124" s="50">
        <f t="shared" si="266"/>
        <v>-13.152208637956209</v>
      </c>
      <c r="R124" s="50">
        <f t="shared" si="266"/>
        <v>6.5906887441810262</v>
      </c>
      <c r="S124" s="50">
        <f t="shared" si="266"/>
        <v>32.248450518223429</v>
      </c>
      <c r="T124" s="50">
        <f t="shared" si="266"/>
        <v>-16.053549504591519</v>
      </c>
      <c r="U124" s="50">
        <f t="shared" si="266"/>
        <v>26.094848847858746</v>
      </c>
      <c r="V124" s="50">
        <f t="shared" si="266"/>
        <v>-16.972245637477823</v>
      </c>
      <c r="W124" s="50">
        <f t="shared" si="266"/>
        <v>-11.203017961350394</v>
      </c>
      <c r="X124" s="50">
        <f t="shared" si="266"/>
        <v>-81.559504267859282</v>
      </c>
      <c r="Y124" s="50">
        <f t="shared" si="266"/>
        <v>-72.303633648833525</v>
      </c>
      <c r="Z124" s="14" t="str">
        <f t="shared" si="246"/>
        <v>สมเด็จพระยุพราชบ้านดุง,รพช.</v>
      </c>
      <c r="AA124" s="15">
        <f t="shared" si="247"/>
        <v>-0.21215399274865451</v>
      </c>
      <c r="AB124" s="15">
        <f t="shared" si="248"/>
        <v>-0.30039696665293431</v>
      </c>
      <c r="AC124" s="15">
        <f t="shared" si="249"/>
        <v>-0.13152208637956209</v>
      </c>
      <c r="AD124" s="15">
        <f t="shared" si="250"/>
        <v>6.5906887441810266E-2</v>
      </c>
      <c r="AE124" s="15">
        <f t="shared" si="251"/>
        <v>0.32248450518223426</v>
      </c>
      <c r="AF124" s="15">
        <f t="shared" si="252"/>
        <v>-0.16053549504591519</v>
      </c>
      <c r="AG124" s="15">
        <f t="shared" si="253"/>
        <v>0.26094848847858748</v>
      </c>
      <c r="AH124" s="15">
        <f t="shared" si="254"/>
        <v>-0.16972245637477823</v>
      </c>
      <c r="AI124" s="15">
        <f t="shared" si="255"/>
        <v>-0.11203017961350394</v>
      </c>
      <c r="AJ124" s="15">
        <f t="shared" si="256"/>
        <v>-0.81559504267859284</v>
      </c>
      <c r="AK124" s="15">
        <f t="shared" si="257"/>
        <v>-0.72303633648833521</v>
      </c>
      <c r="AL124" s="14" t="str">
        <f t="shared" si="258"/>
        <v>สมเด็จพระยุพราชบ้านดุง,รพช.</v>
      </c>
      <c r="AM124" s="16" t="str">
        <f>+IF(AND(C124&lt;C128),"OK","Not OK")</f>
        <v>OK</v>
      </c>
      <c r="AN124" s="16" t="str">
        <f t="shared" ref="AN124:AW124" si="267">+IF(AND(D124&lt;D128),"OK","Not OK")</f>
        <v>OK</v>
      </c>
      <c r="AO124" s="16" t="str">
        <f t="shared" si="267"/>
        <v>OK</v>
      </c>
      <c r="AP124" s="16" t="str">
        <f t="shared" si="267"/>
        <v>OK</v>
      </c>
      <c r="AQ124" s="16" t="str">
        <f t="shared" si="267"/>
        <v>Not OK</v>
      </c>
      <c r="AR124" s="16" t="str">
        <f t="shared" si="267"/>
        <v>OK</v>
      </c>
      <c r="AS124" s="16" t="str">
        <f t="shared" si="267"/>
        <v>OK</v>
      </c>
      <c r="AT124" s="16" t="str">
        <f t="shared" si="267"/>
        <v>OK</v>
      </c>
      <c r="AU124" s="16" t="str">
        <f t="shared" si="267"/>
        <v>OK</v>
      </c>
      <c r="AV124" s="16" t="str">
        <f t="shared" si="267"/>
        <v>OK</v>
      </c>
      <c r="AW124" s="16" t="str">
        <f t="shared" si="267"/>
        <v>OK</v>
      </c>
    </row>
    <row r="125" spans="1:49" ht="13.5" customHeight="1">
      <c r="A125" s="253" t="str">
        <f>+'8.คำนวณ'!E79</f>
        <v>นครพนม</v>
      </c>
      <c r="B125" s="14" t="str">
        <f>+'8.คำนวณ'!G79</f>
        <v>สมเด็จพระยุพราชธาตุพนม,รพช.</v>
      </c>
      <c r="C125" s="264">
        <f>+'8.คำนวณ'!X79</f>
        <v>7414.126626836236</v>
      </c>
      <c r="D125" s="264">
        <f>+'8.คำนวณ'!Y79</f>
        <v>77.875274153557612</v>
      </c>
      <c r="E125" s="264">
        <f>+'8.คำนวณ'!Z79</f>
        <v>1604.5207292460475</v>
      </c>
      <c r="F125" s="264">
        <f>+'8.คำนวณ'!AA79</f>
        <v>967.43589449364981</v>
      </c>
      <c r="G125" s="264">
        <f>+'8.คำนวณ'!AB79</f>
        <v>635.36356174521848</v>
      </c>
      <c r="H125" s="264">
        <f>+'8.คำนวณ'!AC79</f>
        <v>560.60368850568898</v>
      </c>
      <c r="I125" s="264">
        <f>+'8.คำนวณ'!AD79</f>
        <v>429.02442772215471</v>
      </c>
      <c r="J125" s="264">
        <f>+'8.คำนวณ'!AE79</f>
        <v>466.27439030014472</v>
      </c>
      <c r="K125" s="264">
        <f>+'8.คำนวณ'!AF79</f>
        <v>238.46350477767504</v>
      </c>
      <c r="L125" s="264">
        <f>+'8.คำนวณ'!AG79</f>
        <v>44.435350842324645</v>
      </c>
      <c r="M125" s="264">
        <f>+'8.คำนวณ'!AH79</f>
        <v>90.821184064021509</v>
      </c>
      <c r="N125" s="14" t="str">
        <f t="shared" si="244"/>
        <v>สมเด็จพระยุพราชธาตุพนม,รพช.</v>
      </c>
      <c r="O125" s="50">
        <f>+(C125-C126)*100/C126</f>
        <v>6.1666232920414714</v>
      </c>
      <c r="P125" s="50">
        <f t="shared" ref="P125:Y125" si="268">+(D125-D126)*100/D126</f>
        <v>49.821559632324806</v>
      </c>
      <c r="Q125" s="50">
        <f t="shared" si="268"/>
        <v>0.83515472486344167</v>
      </c>
      <c r="R125" s="50">
        <f t="shared" si="268"/>
        <v>25.186737177892141</v>
      </c>
      <c r="S125" s="50">
        <f t="shared" si="268"/>
        <v>18.422601617850415</v>
      </c>
      <c r="T125" s="50">
        <f t="shared" si="268"/>
        <v>24.528141504979036</v>
      </c>
      <c r="U125" s="50">
        <f t="shared" si="268"/>
        <v>-45.584969361461795</v>
      </c>
      <c r="V125" s="50">
        <f t="shared" si="268"/>
        <v>-9.629735065980416</v>
      </c>
      <c r="W125" s="50">
        <f t="shared" si="268"/>
        <v>-18.354848433740628</v>
      </c>
      <c r="X125" s="50">
        <f t="shared" si="268"/>
        <v>22.491539708275525</v>
      </c>
      <c r="Y125" s="50">
        <f t="shared" si="268"/>
        <v>-48.206988278505996</v>
      </c>
      <c r="Z125" s="14" t="str">
        <f t="shared" si="246"/>
        <v>สมเด็จพระยุพราชธาตุพนม,รพช.</v>
      </c>
      <c r="AA125" s="15">
        <f t="shared" si="247"/>
        <v>6.1666232920414711E-2</v>
      </c>
      <c r="AB125" s="15">
        <f t="shared" si="248"/>
        <v>0.49821559632324808</v>
      </c>
      <c r="AC125" s="15">
        <f t="shared" si="249"/>
        <v>8.351547248634416E-3</v>
      </c>
      <c r="AD125" s="15">
        <f t="shared" si="250"/>
        <v>0.25186737177892143</v>
      </c>
      <c r="AE125" s="15">
        <f t="shared" si="251"/>
        <v>0.18422601617850415</v>
      </c>
      <c r="AF125" s="15">
        <f t="shared" si="252"/>
        <v>0.24528141504979037</v>
      </c>
      <c r="AG125" s="15">
        <f t="shared" si="253"/>
        <v>-0.45584969361461797</v>
      </c>
      <c r="AH125" s="15">
        <f t="shared" si="254"/>
        <v>-9.629735065980416E-2</v>
      </c>
      <c r="AI125" s="15">
        <f t="shared" si="255"/>
        <v>-0.18354848433740628</v>
      </c>
      <c r="AJ125" s="15">
        <f t="shared" si="256"/>
        <v>0.22491539708275524</v>
      </c>
      <c r="AK125" s="15">
        <f t="shared" si="257"/>
        <v>-0.48206988278505997</v>
      </c>
      <c r="AL125" s="14" t="str">
        <f t="shared" si="258"/>
        <v>สมเด็จพระยุพราชธาตุพนม,รพช.</v>
      </c>
      <c r="AM125" s="16" t="str">
        <f>+IF(AND(C125&lt;C128),"OK","Not OK")</f>
        <v>OK</v>
      </c>
      <c r="AN125" s="16" t="str">
        <f t="shared" ref="AN125:AW125" si="269">+IF(AND(D125&lt;D128),"OK","Not OK")</f>
        <v>OK</v>
      </c>
      <c r="AO125" s="16" t="str">
        <f t="shared" si="269"/>
        <v>OK</v>
      </c>
      <c r="AP125" s="16" t="str">
        <f t="shared" si="269"/>
        <v>Not OK</v>
      </c>
      <c r="AQ125" s="16" t="str">
        <f t="shared" si="269"/>
        <v>OK</v>
      </c>
      <c r="AR125" s="16" t="str">
        <f t="shared" si="269"/>
        <v>OK</v>
      </c>
      <c r="AS125" s="16" t="str">
        <f t="shared" si="269"/>
        <v>OK</v>
      </c>
      <c r="AT125" s="16" t="str">
        <f t="shared" si="269"/>
        <v>OK</v>
      </c>
      <c r="AU125" s="16" t="str">
        <f t="shared" si="269"/>
        <v>OK</v>
      </c>
      <c r="AV125" s="16" t="str">
        <f t="shared" si="269"/>
        <v>OK</v>
      </c>
      <c r="AW125" s="16" t="str">
        <f t="shared" si="269"/>
        <v>OK</v>
      </c>
    </row>
    <row r="126" spans="1:49" ht="13.5" customHeight="1">
      <c r="B126" s="18" t="s">
        <v>144</v>
      </c>
      <c r="C126" s="19">
        <f>AVERAGE(C119:C125)</f>
        <v>6983.4816225072673</v>
      </c>
      <c r="D126" s="19">
        <f t="shared" ref="D126:M126" si="270">AVERAGE(D119:D125)</f>
        <v>51.978683404892017</v>
      </c>
      <c r="E126" s="19">
        <f t="shared" si="270"/>
        <v>1591.2314843212241</v>
      </c>
      <c r="F126" s="19">
        <f t="shared" si="270"/>
        <v>772.79424027076413</v>
      </c>
      <c r="G126" s="19">
        <f t="shared" si="270"/>
        <v>536.52221203139572</v>
      </c>
      <c r="H126" s="19">
        <f t="shared" si="270"/>
        <v>450.18232965700707</v>
      </c>
      <c r="I126" s="19">
        <f t="shared" si="270"/>
        <v>788.4300030482899</v>
      </c>
      <c r="J126" s="19">
        <f t="shared" si="270"/>
        <v>515.9599682933067</v>
      </c>
      <c r="K126" s="19">
        <f t="shared" si="270"/>
        <v>292.07307501186921</v>
      </c>
      <c r="L126" s="19">
        <f t="shared" si="270"/>
        <v>36.276261159057498</v>
      </c>
      <c r="M126" s="19">
        <f t="shared" si="270"/>
        <v>175.35412799007185</v>
      </c>
      <c r="V126" s="49"/>
      <c r="W126" s="49"/>
      <c r="X126" s="49"/>
      <c r="Y126" s="49"/>
      <c r="AT126" s="22"/>
      <c r="AU126" s="22"/>
      <c r="AV126" s="22"/>
      <c r="AW126" s="22"/>
    </row>
    <row r="127" spans="1:49" ht="13.5" customHeight="1">
      <c r="B127" s="20" t="s">
        <v>268</v>
      </c>
      <c r="C127" s="21">
        <f>STDEV(C119:C125)</f>
        <v>1485.7255860496673</v>
      </c>
      <c r="D127" s="21">
        <f t="shared" ref="D127:M127" si="271">STDEV(D119:D125)</f>
        <v>28.338604245202713</v>
      </c>
      <c r="E127" s="21">
        <f t="shared" si="271"/>
        <v>286.74714432317757</v>
      </c>
      <c r="F127" s="21">
        <f t="shared" si="271"/>
        <v>183.63958795652118</v>
      </c>
      <c r="G127" s="21">
        <f t="shared" si="271"/>
        <v>160.33967208807144</v>
      </c>
      <c r="H127" s="21">
        <f t="shared" si="271"/>
        <v>116.39706453611201</v>
      </c>
      <c r="I127" s="21">
        <f t="shared" si="271"/>
        <v>316.02737443559386</v>
      </c>
      <c r="J127" s="21">
        <f t="shared" si="271"/>
        <v>70.657727211314878</v>
      </c>
      <c r="K127" s="21">
        <f t="shared" si="271"/>
        <v>66.446207692913845</v>
      </c>
      <c r="L127" s="21">
        <f t="shared" si="271"/>
        <v>34.167260198934017</v>
      </c>
      <c r="M127" s="21">
        <f t="shared" si="271"/>
        <v>110.26111974431682</v>
      </c>
      <c r="V127" s="173"/>
      <c r="W127" s="173"/>
      <c r="X127" s="173"/>
      <c r="Y127" s="173"/>
    </row>
    <row r="128" spans="1:49" ht="13.5" customHeight="1">
      <c r="B128" s="20" t="s">
        <v>269</v>
      </c>
      <c r="C128" s="21">
        <f>+C126+C127</f>
        <v>8469.2072085569343</v>
      </c>
      <c r="D128" s="21">
        <f t="shared" ref="D128:M128" si="272">+D126+D127</f>
        <v>80.317287650094727</v>
      </c>
      <c r="E128" s="21">
        <f t="shared" si="272"/>
        <v>1877.9786286444016</v>
      </c>
      <c r="F128" s="21">
        <f t="shared" si="272"/>
        <v>956.43382822728529</v>
      </c>
      <c r="G128" s="21">
        <f t="shared" si="272"/>
        <v>696.86188411946716</v>
      </c>
      <c r="H128" s="21">
        <f t="shared" si="272"/>
        <v>566.57939419311913</v>
      </c>
      <c r="I128" s="21">
        <f t="shared" si="272"/>
        <v>1104.4573774838836</v>
      </c>
      <c r="J128" s="21">
        <f t="shared" si="272"/>
        <v>586.61769550462157</v>
      </c>
      <c r="K128" s="21">
        <f t="shared" si="272"/>
        <v>358.51928270478305</v>
      </c>
      <c r="L128" s="21">
        <f t="shared" si="272"/>
        <v>70.443521357991514</v>
      </c>
      <c r="M128" s="21">
        <f t="shared" si="272"/>
        <v>285.61524773438867</v>
      </c>
      <c r="V128" s="173"/>
      <c r="W128" s="173"/>
      <c r="X128" s="173"/>
      <c r="Y128" s="173"/>
    </row>
    <row r="129" spans="1:49" ht="13.5" customHeight="1">
      <c r="B129" s="420" t="s">
        <v>155</v>
      </c>
      <c r="C129" s="429" t="s">
        <v>248</v>
      </c>
      <c r="D129" s="430"/>
      <c r="E129" s="430"/>
      <c r="F129" s="430"/>
      <c r="G129" s="430"/>
      <c r="H129" s="430"/>
      <c r="I129" s="430"/>
      <c r="J129" s="430"/>
      <c r="K129" s="430"/>
      <c r="L129" s="430"/>
      <c r="M129" s="431"/>
      <c r="N129" s="420" t="s">
        <v>155</v>
      </c>
      <c r="O129" s="429" t="s">
        <v>719</v>
      </c>
      <c r="P129" s="430"/>
      <c r="Q129" s="430"/>
      <c r="R129" s="430"/>
      <c r="S129" s="430"/>
      <c r="T129" s="430"/>
      <c r="U129" s="430"/>
      <c r="V129" s="430"/>
      <c r="W129" s="430"/>
      <c r="X129" s="430"/>
      <c r="Y129" s="431"/>
      <c r="Z129" s="420" t="s">
        <v>155</v>
      </c>
      <c r="AA129" s="429" t="s">
        <v>719</v>
      </c>
      <c r="AB129" s="430"/>
      <c r="AC129" s="430"/>
      <c r="AD129" s="430"/>
      <c r="AE129" s="430"/>
      <c r="AF129" s="430"/>
      <c r="AG129" s="430"/>
      <c r="AH129" s="430"/>
      <c r="AI129" s="430"/>
      <c r="AJ129" s="430"/>
      <c r="AK129" s="431"/>
      <c r="AL129" s="420" t="s">
        <v>155</v>
      </c>
      <c r="AM129" s="429" t="s">
        <v>720</v>
      </c>
      <c r="AN129" s="430"/>
      <c r="AO129" s="430"/>
      <c r="AP129" s="430"/>
      <c r="AQ129" s="430"/>
      <c r="AR129" s="430"/>
      <c r="AS129" s="430"/>
      <c r="AT129" s="430"/>
      <c r="AU129" s="430"/>
      <c r="AV129" s="430"/>
      <c r="AW129" s="431"/>
    </row>
    <row r="130" spans="1:49" ht="13.5" customHeight="1">
      <c r="B130" s="420"/>
      <c r="C130" s="38" t="s">
        <v>5</v>
      </c>
      <c r="D130" s="38" t="s">
        <v>8</v>
      </c>
      <c r="E130" s="38" t="s">
        <v>11</v>
      </c>
      <c r="F130" s="38" t="s">
        <v>17</v>
      </c>
      <c r="G130" s="38" t="s">
        <v>20</v>
      </c>
      <c r="H130" s="38" t="s">
        <v>23</v>
      </c>
      <c r="I130" s="38" t="s">
        <v>26</v>
      </c>
      <c r="J130" s="38" t="s">
        <v>29</v>
      </c>
      <c r="K130" s="38" t="s">
        <v>32</v>
      </c>
      <c r="L130" s="38" t="s">
        <v>35</v>
      </c>
      <c r="M130" s="38" t="s">
        <v>38</v>
      </c>
      <c r="N130" s="420"/>
      <c r="O130" s="38" t="s">
        <v>5</v>
      </c>
      <c r="P130" s="38" t="s">
        <v>8</v>
      </c>
      <c r="Q130" s="38" t="s">
        <v>11</v>
      </c>
      <c r="R130" s="38" t="s">
        <v>17</v>
      </c>
      <c r="S130" s="38" t="s">
        <v>20</v>
      </c>
      <c r="T130" s="38" t="s">
        <v>23</v>
      </c>
      <c r="U130" s="38" t="s">
        <v>26</v>
      </c>
      <c r="V130" s="38" t="s">
        <v>29</v>
      </c>
      <c r="W130" s="38" t="s">
        <v>32</v>
      </c>
      <c r="X130" s="38" t="s">
        <v>35</v>
      </c>
      <c r="Y130" s="38" t="s">
        <v>38</v>
      </c>
      <c r="Z130" s="420"/>
      <c r="AA130" s="38" t="s">
        <v>5</v>
      </c>
      <c r="AB130" s="38" t="s">
        <v>8</v>
      </c>
      <c r="AC130" s="38" t="s">
        <v>11</v>
      </c>
      <c r="AD130" s="38" t="s">
        <v>17</v>
      </c>
      <c r="AE130" s="38" t="s">
        <v>20</v>
      </c>
      <c r="AF130" s="38" t="s">
        <v>23</v>
      </c>
      <c r="AG130" s="38" t="s">
        <v>26</v>
      </c>
      <c r="AH130" s="38" t="s">
        <v>29</v>
      </c>
      <c r="AI130" s="38" t="s">
        <v>32</v>
      </c>
      <c r="AJ130" s="38" t="s">
        <v>35</v>
      </c>
      <c r="AK130" s="38" t="s">
        <v>38</v>
      </c>
      <c r="AL130" s="420"/>
      <c r="AM130" s="12" t="s">
        <v>5</v>
      </c>
      <c r="AN130" s="13" t="s">
        <v>8</v>
      </c>
      <c r="AO130" s="12" t="s">
        <v>11</v>
      </c>
      <c r="AP130" s="12" t="s">
        <v>17</v>
      </c>
      <c r="AQ130" s="12" t="s">
        <v>20</v>
      </c>
      <c r="AR130" s="12" t="s">
        <v>23</v>
      </c>
      <c r="AS130" s="12" t="s">
        <v>26</v>
      </c>
      <c r="AT130" s="38" t="s">
        <v>29</v>
      </c>
      <c r="AU130" s="38" t="s">
        <v>32</v>
      </c>
      <c r="AV130" s="38" t="s">
        <v>35</v>
      </c>
      <c r="AW130" s="38" t="s">
        <v>38</v>
      </c>
    </row>
    <row r="131" spans="1:49" ht="13.5" customHeight="1">
      <c r="A131" s="253" t="str">
        <f>+'8.คำนวณ'!E80</f>
        <v>อุดรธานี</v>
      </c>
      <c r="B131" s="14" t="str">
        <f>+'8.คำนวณ'!G80</f>
        <v>กุมภวาปี,รพท.</v>
      </c>
      <c r="C131" s="264">
        <f>+'8.คำนวณ'!X80</f>
        <v>6589.897931542755</v>
      </c>
      <c r="D131" s="264">
        <f>+'8.คำนวณ'!Y80</f>
        <v>74.69161737160303</v>
      </c>
      <c r="E131" s="264">
        <f>+'8.คำนวณ'!Z80</f>
        <v>1825.9105714648119</v>
      </c>
      <c r="F131" s="264">
        <f>+'8.คำนวณ'!AA80</f>
        <v>1062.4716250586371</v>
      </c>
      <c r="G131" s="264">
        <f>+'8.คำนวณ'!AB80</f>
        <v>185.72096928794889</v>
      </c>
      <c r="H131" s="264">
        <f>+'8.คำนวณ'!AC80</f>
        <v>335.4412772176218</v>
      </c>
      <c r="I131" s="264">
        <f>+'8.คำนวณ'!AD80</f>
        <v>934.04006501721653</v>
      </c>
      <c r="J131" s="264">
        <f>+'8.คำนวณ'!AE80</f>
        <v>438.54727515972741</v>
      </c>
      <c r="K131" s="264">
        <f>+'8.คำนวณ'!AF80</f>
        <v>378.66122427221939</v>
      </c>
      <c r="L131" s="264">
        <f>+'8.คำนวณ'!AG80</f>
        <v>39.211665975963534</v>
      </c>
      <c r="M131" s="264">
        <f>+'8.คำนวณ'!AH80</f>
        <v>228.69624569859613</v>
      </c>
      <c r="N131" s="14" t="str">
        <f>+B131</f>
        <v>กุมภวาปี,รพท.</v>
      </c>
      <c r="O131" s="50">
        <f>+(C131-C136)*100/C136</f>
        <v>-8.7956508565536744</v>
      </c>
      <c r="P131" s="50">
        <f t="shared" ref="P131:Y131" si="273">+(D131-D136)*100/D136</f>
        <v>9.3145302666390428</v>
      </c>
      <c r="Q131" s="50">
        <f t="shared" si="273"/>
        <v>-17.403971733611719</v>
      </c>
      <c r="R131" s="50">
        <f t="shared" si="273"/>
        <v>-20.636637717360742</v>
      </c>
      <c r="S131" s="50">
        <f t="shared" si="273"/>
        <v>-51.978321625535202</v>
      </c>
      <c r="T131" s="50">
        <f t="shared" si="273"/>
        <v>-26.571284632044172</v>
      </c>
      <c r="U131" s="50">
        <f t="shared" si="273"/>
        <v>-15.610327902003197</v>
      </c>
      <c r="V131" s="50">
        <f t="shared" si="273"/>
        <v>-23.061367392783264</v>
      </c>
      <c r="W131" s="50">
        <f t="shared" si="273"/>
        <v>8.7553037519688299</v>
      </c>
      <c r="X131" s="50">
        <f t="shared" si="273"/>
        <v>-21.338911219708717</v>
      </c>
      <c r="Y131" s="50">
        <f t="shared" si="273"/>
        <v>79.827508410475261</v>
      </c>
      <c r="Z131" s="14" t="str">
        <f>+N131</f>
        <v>กุมภวาปี,รพท.</v>
      </c>
      <c r="AA131" s="15">
        <f t="shared" ref="AA131:AK135" si="274">+O131/100</f>
        <v>-8.7956508565536745E-2</v>
      </c>
      <c r="AB131" s="15">
        <f t="shared" si="274"/>
        <v>9.3145302666390428E-2</v>
      </c>
      <c r="AC131" s="15">
        <f t="shared" si="274"/>
        <v>-0.1740397173361172</v>
      </c>
      <c r="AD131" s="15">
        <f t="shared" si="274"/>
        <v>-0.20636637717360742</v>
      </c>
      <c r="AE131" s="15">
        <f t="shared" si="274"/>
        <v>-0.51978321625535207</v>
      </c>
      <c r="AF131" s="15">
        <f t="shared" si="274"/>
        <v>-0.26571284632044173</v>
      </c>
      <c r="AG131" s="15">
        <f t="shared" si="274"/>
        <v>-0.15610327902003196</v>
      </c>
      <c r="AH131" s="15">
        <f t="shared" si="274"/>
        <v>-0.23061367392783264</v>
      </c>
      <c r="AI131" s="15">
        <f t="shared" si="274"/>
        <v>8.7553037519688293E-2</v>
      </c>
      <c r="AJ131" s="15">
        <f t="shared" si="274"/>
        <v>-0.21338911219708717</v>
      </c>
      <c r="AK131" s="15">
        <f t="shared" si="274"/>
        <v>0.79827508410475256</v>
      </c>
      <c r="AL131" s="14" t="str">
        <f>+Z131</f>
        <v>กุมภวาปี,รพท.</v>
      </c>
      <c r="AM131" s="16" t="str">
        <f>+IF(AND(C131&lt;C138),"OK","Not OK")</f>
        <v>OK</v>
      </c>
      <c r="AN131" s="16" t="str">
        <f t="shared" ref="AN131:AW131" si="275">+IF(AND(D131&lt;D138),"OK","Not OK")</f>
        <v>OK</v>
      </c>
      <c r="AO131" s="16" t="str">
        <f t="shared" si="275"/>
        <v>OK</v>
      </c>
      <c r="AP131" s="16" t="str">
        <f t="shared" si="275"/>
        <v>OK</v>
      </c>
      <c r="AQ131" s="16" t="str">
        <f t="shared" si="275"/>
        <v>OK</v>
      </c>
      <c r="AR131" s="16" t="str">
        <f t="shared" si="275"/>
        <v>OK</v>
      </c>
      <c r="AS131" s="16" t="str">
        <f t="shared" si="275"/>
        <v>OK</v>
      </c>
      <c r="AT131" s="16" t="str">
        <f t="shared" si="275"/>
        <v>OK</v>
      </c>
      <c r="AU131" s="16" t="str">
        <f t="shared" si="275"/>
        <v>OK</v>
      </c>
      <c r="AV131" s="16" t="str">
        <f t="shared" si="275"/>
        <v>OK</v>
      </c>
      <c r="AW131" s="16" t="str">
        <f t="shared" si="275"/>
        <v>OK</v>
      </c>
    </row>
    <row r="132" spans="1:49" ht="13.5" customHeight="1">
      <c r="A132" s="253" t="str">
        <f>+'8.คำนวณ'!E81</f>
        <v>บึงกาฬ</v>
      </c>
      <c r="B132" s="14" t="str">
        <f>+'8.คำนวณ'!G81</f>
        <v>บึงกาฬ,รพท.</v>
      </c>
      <c r="C132" s="264">
        <f>+'8.คำนวณ'!X81</f>
        <v>7853.9933806191884</v>
      </c>
      <c r="D132" s="264">
        <f>+'8.คำนวณ'!Y81</f>
        <v>71.53477395060051</v>
      </c>
      <c r="E132" s="264">
        <f>+'8.คำนวณ'!Z81</f>
        <v>2243.0710999323519</v>
      </c>
      <c r="F132" s="264">
        <f>+'8.คำนวณ'!AA81</f>
        <v>1772.2207443175109</v>
      </c>
      <c r="G132" s="264">
        <f>+'8.คำนวณ'!AB81</f>
        <v>661.34493795556045</v>
      </c>
      <c r="H132" s="264">
        <f>+'8.คำนวณ'!AC81</f>
        <v>591.59908106708565</v>
      </c>
      <c r="I132" s="264">
        <f>+'8.คำนวณ'!AD81</f>
        <v>1243.1765960657594</v>
      </c>
      <c r="J132" s="264">
        <f>+'8.คำนวณ'!AE81</f>
        <v>687.39155200576715</v>
      </c>
      <c r="K132" s="264">
        <f>+'8.คำนวณ'!AF81</f>
        <v>379.0054144228414</v>
      </c>
      <c r="L132" s="264">
        <f>+'8.คำนวณ'!AG81</f>
        <v>161.81926348801818</v>
      </c>
      <c r="M132" s="264">
        <f>+'8.คำนวณ'!AH81</f>
        <v>291.15462711780509</v>
      </c>
      <c r="N132" s="14" t="str">
        <f>+B132</f>
        <v>บึงกาฬ,รพท.</v>
      </c>
      <c r="O132" s="50">
        <f>+(C132-C136)*100/C136</f>
        <v>8.6994611900782726</v>
      </c>
      <c r="P132" s="50">
        <f t="shared" ref="P132:Y132" si="276">+(D132-D136)*100/D136</f>
        <v>4.6943484063996692</v>
      </c>
      <c r="Q132" s="50">
        <f t="shared" si="276"/>
        <v>1.4665049148063398</v>
      </c>
      <c r="R132" s="50">
        <f t="shared" si="276"/>
        <v>32.379438338710344</v>
      </c>
      <c r="S132" s="50">
        <f t="shared" si="276"/>
        <v>71.003274572846408</v>
      </c>
      <c r="T132" s="50">
        <f t="shared" si="276"/>
        <v>29.502131925871399</v>
      </c>
      <c r="U132" s="50">
        <f t="shared" si="276"/>
        <v>12.319877092166813</v>
      </c>
      <c r="V132" s="50">
        <f t="shared" si="276"/>
        <v>20.595815030007376</v>
      </c>
      <c r="W132" s="50">
        <f t="shared" si="276"/>
        <v>8.8541586174261475</v>
      </c>
      <c r="X132" s="50">
        <f t="shared" si="276"/>
        <v>224.61970525289735</v>
      </c>
      <c r="Y132" s="50">
        <f t="shared" si="276"/>
        <v>128.93953067239738</v>
      </c>
      <c r="Z132" s="14" t="str">
        <f>+N132</f>
        <v>บึงกาฬ,รพท.</v>
      </c>
      <c r="AA132" s="15">
        <f t="shared" si="274"/>
        <v>8.6994611900782726E-2</v>
      </c>
      <c r="AB132" s="15">
        <f t="shared" si="274"/>
        <v>4.694348406399669E-2</v>
      </c>
      <c r="AC132" s="15">
        <f t="shared" si="274"/>
        <v>1.4665049148063398E-2</v>
      </c>
      <c r="AD132" s="15">
        <f t="shared" si="274"/>
        <v>0.32379438338710342</v>
      </c>
      <c r="AE132" s="15">
        <f t="shared" si="274"/>
        <v>0.71003274572846409</v>
      </c>
      <c r="AF132" s="15">
        <f t="shared" si="274"/>
        <v>0.295021319258714</v>
      </c>
      <c r="AG132" s="15">
        <f t="shared" si="274"/>
        <v>0.12319877092166813</v>
      </c>
      <c r="AH132" s="15">
        <f t="shared" si="274"/>
        <v>0.20595815030007375</v>
      </c>
      <c r="AI132" s="15">
        <f t="shared" si="274"/>
        <v>8.8541586174261472E-2</v>
      </c>
      <c r="AJ132" s="15">
        <f t="shared" si="274"/>
        <v>2.2461970525289736</v>
      </c>
      <c r="AK132" s="15">
        <f t="shared" si="274"/>
        <v>1.2893953067239738</v>
      </c>
      <c r="AL132" s="14" t="str">
        <f>+Z132</f>
        <v>บึงกาฬ,รพท.</v>
      </c>
      <c r="AM132" s="16" t="str">
        <f>+IF(AND(C132&lt;C138),"OK","Not OK")</f>
        <v>OK</v>
      </c>
      <c r="AN132" s="16" t="str">
        <f t="shared" ref="AN132:AW132" si="277">+IF(AND(D132&lt;D138),"OK","Not OK")</f>
        <v>OK</v>
      </c>
      <c r="AO132" s="16" t="str">
        <f t="shared" si="277"/>
        <v>OK</v>
      </c>
      <c r="AP132" s="16" t="str">
        <f t="shared" si="277"/>
        <v>OK</v>
      </c>
      <c r="AQ132" s="16" t="str">
        <f t="shared" si="277"/>
        <v>Not OK</v>
      </c>
      <c r="AR132" s="16" t="str">
        <f t="shared" si="277"/>
        <v>Not OK</v>
      </c>
      <c r="AS132" s="16" t="str">
        <f t="shared" si="277"/>
        <v>OK</v>
      </c>
      <c r="AT132" s="16" t="str">
        <f t="shared" si="277"/>
        <v>Not OK</v>
      </c>
      <c r="AU132" s="16" t="str">
        <f t="shared" si="277"/>
        <v>OK</v>
      </c>
      <c r="AV132" s="16" t="str">
        <f t="shared" si="277"/>
        <v>Not OK</v>
      </c>
      <c r="AW132" s="16" t="str">
        <f t="shared" si="277"/>
        <v>Not OK</v>
      </c>
    </row>
    <row r="133" spans="1:49" ht="13.5" customHeight="1">
      <c r="A133" s="253" t="str">
        <f>+'8.คำนวณ'!E82</f>
        <v>สกลนคร</v>
      </c>
      <c r="B133" s="14" t="str">
        <f>+'8.คำนวณ'!G82</f>
        <v>วานรนิวาส,รพท.</v>
      </c>
      <c r="C133" s="264">
        <f>+'8.คำนวณ'!X82</f>
        <v>6145.123417213018</v>
      </c>
      <c r="D133" s="264">
        <f>+'8.คำนวณ'!Y82</f>
        <v>77.30892209461301</v>
      </c>
      <c r="E133" s="264">
        <f>+'8.คำนวณ'!Z82</f>
        <v>1842.2536865266047</v>
      </c>
      <c r="F133" s="264">
        <f>+'8.คำนวณ'!AA82</f>
        <v>988.478240431519</v>
      </c>
      <c r="G133" s="264">
        <f>+'8.คำนวณ'!AB82</f>
        <v>546.35044929000458</v>
      </c>
      <c r="H133" s="264">
        <f>+'8.คำนวณ'!AC82</f>
        <v>490.5358636890827</v>
      </c>
      <c r="I133" s="264">
        <f>+'8.คำนวณ'!AD82</f>
        <v>1316.583551688967</v>
      </c>
      <c r="J133" s="264">
        <f>+'8.คำนวณ'!AE82</f>
        <v>555.69733025335108</v>
      </c>
      <c r="K133" s="264">
        <f>+'8.คำนวณ'!AF82</f>
        <v>261.94124329368424</v>
      </c>
      <c r="L133" s="264">
        <f>+'8.คำนวณ'!AG82</f>
        <v>6.8012992228510258</v>
      </c>
      <c r="M133" s="264">
        <f>+'8.คำนวณ'!AH82</f>
        <v>42.538804521594038</v>
      </c>
      <c r="N133" s="14" t="str">
        <f>+B133</f>
        <v>วานรนิวาส,รพท.</v>
      </c>
      <c r="O133" s="50">
        <f>+(C133-C136)*100/C136</f>
        <v>-14.951341053342411</v>
      </c>
      <c r="P133" s="50">
        <f t="shared" ref="P133:Y133" si="278">+(D133-D136)*100/D136</f>
        <v>13.145073056160527</v>
      </c>
      <c r="Q133" s="50">
        <f t="shared" si="278"/>
        <v>-16.664682299232819</v>
      </c>
      <c r="R133" s="50">
        <f t="shared" si="278"/>
        <v>-26.163715949079684</v>
      </c>
      <c r="S133" s="50">
        <f t="shared" si="278"/>
        <v>41.269268926066225</v>
      </c>
      <c r="T133" s="50">
        <f t="shared" si="278"/>
        <v>7.379206910281277</v>
      </c>
      <c r="U133" s="50">
        <f t="shared" si="278"/>
        <v>18.952128905305582</v>
      </c>
      <c r="V133" s="50">
        <f t="shared" si="278"/>
        <v>-2.5085888001431216</v>
      </c>
      <c r="W133" s="50">
        <f t="shared" si="278"/>
        <v>-24.767846155028153</v>
      </c>
      <c r="X133" s="50">
        <f t="shared" si="278"/>
        <v>-86.356162415594369</v>
      </c>
      <c r="Y133" s="50">
        <f t="shared" si="278"/>
        <v>-66.551059006188709</v>
      </c>
      <c r="Z133" s="14" t="str">
        <f>+N133</f>
        <v>วานรนิวาส,รพท.</v>
      </c>
      <c r="AA133" s="15">
        <f t="shared" si="274"/>
        <v>-0.1495134105334241</v>
      </c>
      <c r="AB133" s="15">
        <f t="shared" si="274"/>
        <v>0.13145073056160528</v>
      </c>
      <c r="AC133" s="15">
        <f t="shared" si="274"/>
        <v>-0.16664682299232819</v>
      </c>
      <c r="AD133" s="15">
        <f t="shared" si="274"/>
        <v>-0.26163715949079686</v>
      </c>
      <c r="AE133" s="15">
        <f t="shared" si="274"/>
        <v>0.41269268926066227</v>
      </c>
      <c r="AF133" s="15">
        <f t="shared" si="274"/>
        <v>7.3792069102812774E-2</v>
      </c>
      <c r="AG133" s="15">
        <f t="shared" si="274"/>
        <v>0.18952128905305582</v>
      </c>
      <c r="AH133" s="15">
        <f t="shared" si="274"/>
        <v>-2.5085888001431217E-2</v>
      </c>
      <c r="AI133" s="15">
        <f t="shared" si="274"/>
        <v>-0.24767846155028153</v>
      </c>
      <c r="AJ133" s="15">
        <f t="shared" si="274"/>
        <v>-0.86356162415594373</v>
      </c>
      <c r="AK133" s="15">
        <f t="shared" si="274"/>
        <v>-0.66551059006188706</v>
      </c>
      <c r="AL133" s="14" t="str">
        <f>+Z133</f>
        <v>วานรนิวาส,รพท.</v>
      </c>
      <c r="AM133" s="16" t="str">
        <f>+IF(AND(C133&lt;C138),"OK","Not OK")</f>
        <v>OK</v>
      </c>
      <c r="AN133" s="16" t="str">
        <f t="shared" ref="AN133:AW133" si="279">+IF(AND(D133&lt;D138),"OK","Not OK")</f>
        <v>OK</v>
      </c>
      <c r="AO133" s="16" t="str">
        <f t="shared" si="279"/>
        <v>OK</v>
      </c>
      <c r="AP133" s="16" t="str">
        <f t="shared" si="279"/>
        <v>OK</v>
      </c>
      <c r="AQ133" s="16" t="str">
        <f t="shared" si="279"/>
        <v>OK</v>
      </c>
      <c r="AR133" s="16" t="str">
        <f t="shared" si="279"/>
        <v>OK</v>
      </c>
      <c r="AS133" s="16" t="str">
        <f t="shared" si="279"/>
        <v>Not OK</v>
      </c>
      <c r="AT133" s="16" t="str">
        <f t="shared" si="279"/>
        <v>OK</v>
      </c>
      <c r="AU133" s="16" t="str">
        <f t="shared" si="279"/>
        <v>OK</v>
      </c>
      <c r="AV133" s="16" t="str">
        <f t="shared" si="279"/>
        <v>OK</v>
      </c>
      <c r="AW133" s="16" t="str">
        <f t="shared" si="279"/>
        <v>OK</v>
      </c>
    </row>
    <row r="134" spans="1:49" ht="13.5" customHeight="1">
      <c r="A134" s="253" t="str">
        <f>+'8.คำนวณ'!E83</f>
        <v>หนองคาย</v>
      </c>
      <c r="B134" s="14" t="str">
        <f>+'8.คำนวณ'!G83</f>
        <v>สมเด็จพระยุพราชท่าบ่อ,รพท.</v>
      </c>
      <c r="C134" s="264">
        <f>+'8.คำนวณ'!X83</f>
        <v>8669.9366254638935</v>
      </c>
      <c r="D134" s="264">
        <f>+'8.คำนวณ'!Y83</f>
        <v>49.810798716141669</v>
      </c>
      <c r="E134" s="264">
        <f>+'8.คำนวณ'!Z83</f>
        <v>2390.156425322944</v>
      </c>
      <c r="F134" s="264">
        <f>+'8.คำนวณ'!AA83</f>
        <v>1958.2112521578006</v>
      </c>
      <c r="G134" s="264">
        <f>+'8.คำนวณ'!AB83</f>
        <v>174.600347412487</v>
      </c>
      <c r="H134" s="264">
        <f>+'8.คำนวณ'!AC83</f>
        <v>443.068523800474</v>
      </c>
      <c r="I134" s="264">
        <f>+'8.คำนวณ'!AD83</f>
        <v>1024.4195133664855</v>
      </c>
      <c r="J134" s="264">
        <f>+'8.คำนวณ'!AE83</f>
        <v>594.89485687249578</v>
      </c>
      <c r="K134" s="264">
        <f>+'8.คำนวณ'!AF83</f>
        <v>350.53642462347369</v>
      </c>
      <c r="L134" s="264">
        <f>+'8.คำนวณ'!AG83</f>
        <v>3.8255330757170229</v>
      </c>
      <c r="M134" s="264">
        <f>+'8.คำนวณ'!AH83</f>
        <v>11.319233301131295</v>
      </c>
      <c r="N134" s="14" t="str">
        <f>+B134</f>
        <v>สมเด็จพระยุพราชท่าบ่อ,รพท.</v>
      </c>
      <c r="O134" s="50">
        <f>+(C134-C136)*100/C136</f>
        <v>19.992135728761326</v>
      </c>
      <c r="P134" s="50">
        <f t="shared" ref="P134:Y134" si="280">+(D134-D136)*100/D136</f>
        <v>-27.099663182132641</v>
      </c>
      <c r="Q134" s="50">
        <f t="shared" si="280"/>
        <v>8.1199872284478882</v>
      </c>
      <c r="R134" s="50">
        <f t="shared" si="280"/>
        <v>46.27235717693938</v>
      </c>
      <c r="S134" s="50">
        <f t="shared" si="280"/>
        <v>-54.853769288095521</v>
      </c>
      <c r="T134" s="50">
        <f t="shared" si="280"/>
        <v>-3.0114814953481361</v>
      </c>
      <c r="U134" s="50">
        <f t="shared" si="280"/>
        <v>-7.4446267760541103</v>
      </c>
      <c r="V134" s="50">
        <f t="shared" si="280"/>
        <v>4.3682162115025625</v>
      </c>
      <c r="W134" s="50">
        <f t="shared" si="280"/>
        <v>0.67757904001445635</v>
      </c>
      <c r="X134" s="50">
        <f t="shared" si="280"/>
        <v>-92.32573803200863</v>
      </c>
      <c r="Y134" s="50">
        <f t="shared" si="280"/>
        <v>-91.099506179292675</v>
      </c>
      <c r="Z134" s="14" t="str">
        <f>+N134</f>
        <v>สมเด็จพระยุพราชท่าบ่อ,รพท.</v>
      </c>
      <c r="AA134" s="15">
        <f t="shared" si="274"/>
        <v>0.19992135728761326</v>
      </c>
      <c r="AB134" s="15">
        <f t="shared" si="274"/>
        <v>-0.27099663182132638</v>
      </c>
      <c r="AC134" s="15">
        <f t="shared" si="274"/>
        <v>8.1199872284478877E-2</v>
      </c>
      <c r="AD134" s="15">
        <f t="shared" si="274"/>
        <v>0.46272357176939383</v>
      </c>
      <c r="AE134" s="15">
        <f t="shared" si="274"/>
        <v>-0.54853769288095522</v>
      </c>
      <c r="AF134" s="15">
        <f t="shared" si="274"/>
        <v>-3.011481495348136E-2</v>
      </c>
      <c r="AG134" s="15">
        <f t="shared" si="274"/>
        <v>-7.4446267760541099E-2</v>
      </c>
      <c r="AH134" s="15">
        <f t="shared" si="274"/>
        <v>4.3682162115025625E-2</v>
      </c>
      <c r="AI134" s="15">
        <f t="shared" si="274"/>
        <v>6.7757904001445636E-3</v>
      </c>
      <c r="AJ134" s="15">
        <f t="shared" si="274"/>
        <v>-0.92325738032008631</v>
      </c>
      <c r="AK134" s="15">
        <f t="shared" si="274"/>
        <v>-0.91099506179292677</v>
      </c>
      <c r="AL134" s="14" t="str">
        <f>+Z134</f>
        <v>สมเด็จพระยุพราชท่าบ่อ,รพท.</v>
      </c>
      <c r="AM134" s="16" t="str">
        <f>+IF(AND(C134&lt;C138),"OK","Not OK")</f>
        <v>Not OK</v>
      </c>
      <c r="AN134" s="16" t="str">
        <f t="shared" ref="AN134:AW134" si="281">+IF(AND(D134&lt;D138),"OK","Not OK")</f>
        <v>OK</v>
      </c>
      <c r="AO134" s="16" t="str">
        <f t="shared" si="281"/>
        <v>OK</v>
      </c>
      <c r="AP134" s="16" t="str">
        <f t="shared" si="281"/>
        <v>Not OK</v>
      </c>
      <c r="AQ134" s="16" t="str">
        <f t="shared" si="281"/>
        <v>OK</v>
      </c>
      <c r="AR134" s="16" t="str">
        <f t="shared" si="281"/>
        <v>OK</v>
      </c>
      <c r="AS134" s="16" t="str">
        <f t="shared" si="281"/>
        <v>OK</v>
      </c>
      <c r="AT134" s="16" t="str">
        <f t="shared" si="281"/>
        <v>OK</v>
      </c>
      <c r="AU134" s="16" t="str">
        <f t="shared" si="281"/>
        <v>OK</v>
      </c>
      <c r="AV134" s="16" t="str">
        <f t="shared" si="281"/>
        <v>OK</v>
      </c>
      <c r="AW134" s="16" t="str">
        <f t="shared" si="281"/>
        <v>OK</v>
      </c>
    </row>
    <row r="135" spans="1:49" ht="13.5" customHeight="1">
      <c r="A135" s="253" t="str">
        <f>+'8.คำนวณ'!E84</f>
        <v>สกลนคร</v>
      </c>
      <c r="B135" s="14" t="str">
        <f>+'8.คำนวณ'!G84</f>
        <v>สมเด็จพระยุพราชสว่างแดนดิน,รพท.</v>
      </c>
      <c r="C135" s="264">
        <f>+'8.คำนวณ'!X84</f>
        <v>6868.1521957722816</v>
      </c>
      <c r="D135" s="264">
        <f>+'8.คำนวณ'!Y84</f>
        <v>68.290160691047404</v>
      </c>
      <c r="E135" s="264">
        <f>+'8.คำนวณ'!Z84</f>
        <v>2751.8671311885828</v>
      </c>
      <c r="F135" s="264">
        <f>+'8.คำนวณ'!AA84</f>
        <v>912.33419604895403</v>
      </c>
      <c r="G135" s="264">
        <f>+'8.คำนวณ'!AB84</f>
        <v>365.70339471161674</v>
      </c>
      <c r="H135" s="264">
        <f>+'8.คำนวณ'!AC84</f>
        <v>423.48398735626137</v>
      </c>
      <c r="I135" s="264">
        <f>+'8.คำนวณ'!AD84</f>
        <v>1015.8701796297227</v>
      </c>
      <c r="J135" s="264">
        <f>+'8.คำนวณ'!AE84</f>
        <v>573.44994000100394</v>
      </c>
      <c r="K135" s="264">
        <f>+'8.คำนวณ'!AF84</f>
        <v>370.74193621326884</v>
      </c>
      <c r="L135" s="264">
        <f>+'8.คำนวณ'!AG84</f>
        <v>37.586601517787294</v>
      </c>
      <c r="M135" s="264">
        <f>+'8.คำนวณ'!AH84</f>
        <v>62.167790651125614</v>
      </c>
      <c r="N135" s="14" t="str">
        <f>+B135</f>
        <v>สมเด็จพระยุพราชสว่างแดนดิน,รพท.</v>
      </c>
      <c r="O135" s="50">
        <f t="shared" ref="O135:Y135" si="282">+(C135-C136)*100/C136</f>
        <v>-4.9446050089435145</v>
      </c>
      <c r="P135" s="50">
        <f t="shared" si="282"/>
        <v>-5.4288547066586972E-2</v>
      </c>
      <c r="Q135" s="50">
        <f t="shared" si="282"/>
        <v>24.482161889590277</v>
      </c>
      <c r="R135" s="50">
        <f t="shared" si="282"/>
        <v>-31.851441849209351</v>
      </c>
      <c r="S135" s="50">
        <f t="shared" si="282"/>
        <v>-5.4404525852818892</v>
      </c>
      <c r="T135" s="50">
        <f t="shared" si="282"/>
        <v>-7.2985727087603802</v>
      </c>
      <c r="U135" s="50">
        <f t="shared" si="282"/>
        <v>-8.2170513194150612</v>
      </c>
      <c r="V135" s="50">
        <f t="shared" si="282"/>
        <v>0.60592495141646663</v>
      </c>
      <c r="W135" s="50">
        <f t="shared" si="282"/>
        <v>6.4808047456186495</v>
      </c>
      <c r="X135" s="50">
        <f t="shared" si="282"/>
        <v>-24.598893585585639</v>
      </c>
      <c r="Y135" s="50">
        <f t="shared" si="282"/>
        <v>-51.116473897391209</v>
      </c>
      <c r="Z135" s="14" t="str">
        <f>+N135</f>
        <v>สมเด็จพระยุพราชสว่างแดนดิน,รพท.</v>
      </c>
      <c r="AA135" s="15">
        <f t="shared" si="274"/>
        <v>-4.9446050089435145E-2</v>
      </c>
      <c r="AB135" s="15">
        <f t="shared" si="274"/>
        <v>-5.4288547066586967E-4</v>
      </c>
      <c r="AC135" s="15">
        <f t="shared" si="274"/>
        <v>0.24482161889590276</v>
      </c>
      <c r="AD135" s="15">
        <f t="shared" si="274"/>
        <v>-0.3185144184920935</v>
      </c>
      <c r="AE135" s="15">
        <f t="shared" si="274"/>
        <v>-5.4404525852818894E-2</v>
      </c>
      <c r="AF135" s="15">
        <f t="shared" si="274"/>
        <v>-7.2985727087603799E-2</v>
      </c>
      <c r="AG135" s="15">
        <f t="shared" si="274"/>
        <v>-8.2170513194150613E-2</v>
      </c>
      <c r="AH135" s="15">
        <f t="shared" si="274"/>
        <v>6.0592495141646666E-3</v>
      </c>
      <c r="AI135" s="15">
        <f t="shared" si="274"/>
        <v>6.4808047456186499E-2</v>
      </c>
      <c r="AJ135" s="15">
        <f t="shared" si="274"/>
        <v>-0.24598893585585638</v>
      </c>
      <c r="AK135" s="15">
        <f t="shared" si="274"/>
        <v>-0.51116473897391212</v>
      </c>
      <c r="AL135" s="14" t="str">
        <f>+Z135</f>
        <v>สมเด็จพระยุพราชสว่างแดนดิน,รพท.</v>
      </c>
      <c r="AM135" s="16" t="str">
        <f>+IF(AND(C135&lt;C138),"OK","Not OK")</f>
        <v>OK</v>
      </c>
      <c r="AN135" s="16" t="str">
        <f t="shared" ref="AN135:AW135" si="283">+IF(AND(D135&lt;D138),"OK","Not OK")</f>
        <v>OK</v>
      </c>
      <c r="AO135" s="16" t="str">
        <f t="shared" si="283"/>
        <v>Not OK</v>
      </c>
      <c r="AP135" s="16" t="str">
        <f t="shared" si="283"/>
        <v>OK</v>
      </c>
      <c r="AQ135" s="16" t="str">
        <f t="shared" si="283"/>
        <v>OK</v>
      </c>
      <c r="AR135" s="16" t="str">
        <f t="shared" si="283"/>
        <v>OK</v>
      </c>
      <c r="AS135" s="16" t="str">
        <f t="shared" si="283"/>
        <v>OK</v>
      </c>
      <c r="AT135" s="16" t="str">
        <f t="shared" si="283"/>
        <v>OK</v>
      </c>
      <c r="AU135" s="16" t="str">
        <f t="shared" si="283"/>
        <v>OK</v>
      </c>
      <c r="AV135" s="16" t="str">
        <f t="shared" si="283"/>
        <v>OK</v>
      </c>
      <c r="AW135" s="16" t="str">
        <f t="shared" si="283"/>
        <v>OK</v>
      </c>
    </row>
    <row r="136" spans="1:49" ht="13.5" customHeight="1">
      <c r="B136" s="18" t="s">
        <v>144</v>
      </c>
      <c r="C136" s="19">
        <f>AVERAGE(C131:C135)</f>
        <v>7225.4207101222273</v>
      </c>
      <c r="D136" s="19">
        <f t="shared" ref="D136:M136" si="284">AVERAGE(D131:D135)</f>
        <v>68.327254564801123</v>
      </c>
      <c r="E136" s="19">
        <f t="shared" si="284"/>
        <v>2210.6517828870592</v>
      </c>
      <c r="F136" s="19">
        <f t="shared" si="284"/>
        <v>1338.7432116028845</v>
      </c>
      <c r="G136" s="19">
        <f t="shared" si="284"/>
        <v>386.74401973152351</v>
      </c>
      <c r="H136" s="19">
        <f t="shared" si="284"/>
        <v>456.82574662610511</v>
      </c>
      <c r="I136" s="19">
        <f t="shared" si="284"/>
        <v>1106.8179811536302</v>
      </c>
      <c r="J136" s="19">
        <f t="shared" si="284"/>
        <v>569.99619085846905</v>
      </c>
      <c r="K136" s="19">
        <f t="shared" si="284"/>
        <v>348.17724856509756</v>
      </c>
      <c r="L136" s="19">
        <f t="shared" si="284"/>
        <v>49.848872656067414</v>
      </c>
      <c r="M136" s="19">
        <f t="shared" si="284"/>
        <v>127.17534025805041</v>
      </c>
      <c r="N136" s="23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23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23"/>
      <c r="AM136" s="26"/>
      <c r="AN136" s="26"/>
      <c r="AO136" s="26"/>
      <c r="AP136" s="26"/>
      <c r="AQ136" s="26"/>
      <c r="AR136" s="26"/>
      <c r="AS136" s="26"/>
      <c r="AT136" s="61"/>
      <c r="AU136" s="61"/>
      <c r="AV136" s="61"/>
      <c r="AW136" s="61"/>
    </row>
    <row r="137" spans="1:49" ht="13.5" customHeight="1">
      <c r="B137" s="20" t="s">
        <v>268</v>
      </c>
      <c r="C137" s="21">
        <f>STDEV(C131:C135)</f>
        <v>1022.2893507071769</v>
      </c>
      <c r="D137" s="21">
        <f t="shared" ref="D137:M137" si="285">STDEV(D131:D135)</f>
        <v>10.889492174956814</v>
      </c>
      <c r="E137" s="21">
        <f t="shared" si="285"/>
        <v>390.49005722922215</v>
      </c>
      <c r="F137" s="21">
        <f t="shared" si="285"/>
        <v>487.97531001689254</v>
      </c>
      <c r="G137" s="21">
        <f t="shared" si="285"/>
        <v>216.0658401169454</v>
      </c>
      <c r="H137" s="21">
        <f t="shared" si="285"/>
        <v>93.988492877321519</v>
      </c>
      <c r="I137" s="21">
        <f t="shared" si="285"/>
        <v>163.94243261196385</v>
      </c>
      <c r="J137" s="21">
        <f t="shared" si="285"/>
        <v>89.298400915556229</v>
      </c>
      <c r="K137" s="21">
        <f t="shared" si="285"/>
        <v>49.575770368623658</v>
      </c>
      <c r="L137" s="21">
        <f t="shared" si="285"/>
        <v>64.75361620616286</v>
      </c>
      <c r="M137" s="21">
        <f t="shared" si="285"/>
        <v>124.50668954626521</v>
      </c>
      <c r="N137" s="23"/>
      <c r="O137" s="51"/>
      <c r="P137" s="51"/>
      <c r="Q137" s="51"/>
      <c r="R137" s="51"/>
      <c r="S137" s="51"/>
      <c r="T137" s="51"/>
      <c r="U137" s="51"/>
      <c r="V137" s="173"/>
      <c r="W137" s="173"/>
      <c r="X137" s="173"/>
      <c r="Y137" s="173"/>
      <c r="Z137" s="23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23"/>
      <c r="AM137" s="26"/>
      <c r="AN137" s="26"/>
      <c r="AO137" s="26"/>
      <c r="AP137" s="26"/>
      <c r="AQ137" s="26"/>
      <c r="AR137" s="26"/>
      <c r="AS137" s="26"/>
      <c r="AT137" s="61"/>
      <c r="AU137" s="61"/>
      <c r="AV137" s="61"/>
      <c r="AW137" s="61"/>
    </row>
    <row r="138" spans="1:49" ht="13.5" customHeight="1">
      <c r="B138" s="20" t="s">
        <v>269</v>
      </c>
      <c r="C138" s="21">
        <f>+C136+C137</f>
        <v>8247.710060829404</v>
      </c>
      <c r="D138" s="21">
        <f t="shared" ref="D138:M138" si="286">+D136+D137</f>
        <v>79.216746739757937</v>
      </c>
      <c r="E138" s="21">
        <f t="shared" si="286"/>
        <v>2601.1418401162814</v>
      </c>
      <c r="F138" s="21">
        <f t="shared" si="286"/>
        <v>1826.718521619777</v>
      </c>
      <c r="G138" s="21">
        <f t="shared" si="286"/>
        <v>602.80985984846893</v>
      </c>
      <c r="H138" s="21">
        <f t="shared" si="286"/>
        <v>550.81423950342662</v>
      </c>
      <c r="I138" s="21">
        <f t="shared" si="286"/>
        <v>1270.760413765594</v>
      </c>
      <c r="J138" s="21">
        <f t="shared" si="286"/>
        <v>659.29459177402532</v>
      </c>
      <c r="K138" s="21">
        <f t="shared" si="286"/>
        <v>397.75301893372119</v>
      </c>
      <c r="L138" s="21">
        <f t="shared" si="286"/>
        <v>114.60248886223027</v>
      </c>
      <c r="M138" s="21">
        <f t="shared" si="286"/>
        <v>251.68202980431562</v>
      </c>
      <c r="N138" s="23"/>
      <c r="O138" s="51"/>
      <c r="P138" s="51"/>
      <c r="Q138" s="51"/>
      <c r="R138" s="51"/>
      <c r="S138" s="51"/>
      <c r="T138" s="51"/>
      <c r="U138" s="51"/>
      <c r="V138" s="173"/>
      <c r="W138" s="173"/>
      <c r="X138" s="173"/>
      <c r="Y138" s="173"/>
      <c r="Z138" s="23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23"/>
      <c r="AM138" s="26"/>
      <c r="AN138" s="26"/>
      <c r="AO138" s="26"/>
      <c r="AP138" s="26"/>
      <c r="AQ138" s="26"/>
      <c r="AR138" s="26"/>
      <c r="AS138" s="26"/>
      <c r="AT138" s="61"/>
      <c r="AU138" s="61"/>
      <c r="AV138" s="61"/>
      <c r="AW138" s="61"/>
    </row>
    <row r="139" spans="1:49" ht="13.5" customHeight="1">
      <c r="B139" s="420" t="s">
        <v>156</v>
      </c>
      <c r="C139" s="429" t="s">
        <v>248</v>
      </c>
      <c r="D139" s="430"/>
      <c r="E139" s="430"/>
      <c r="F139" s="430"/>
      <c r="G139" s="430"/>
      <c r="H139" s="430"/>
      <c r="I139" s="430"/>
      <c r="J139" s="430"/>
      <c r="K139" s="430"/>
      <c r="L139" s="430"/>
      <c r="M139" s="431"/>
      <c r="N139" s="420" t="s">
        <v>156</v>
      </c>
      <c r="O139" s="429" t="s">
        <v>719</v>
      </c>
      <c r="P139" s="430"/>
      <c r="Q139" s="430"/>
      <c r="R139" s="430"/>
      <c r="S139" s="430"/>
      <c r="T139" s="430"/>
      <c r="U139" s="430"/>
      <c r="V139" s="430"/>
      <c r="W139" s="430"/>
      <c r="X139" s="430"/>
      <c r="Y139" s="431"/>
      <c r="Z139" s="420" t="s">
        <v>156</v>
      </c>
      <c r="AA139" s="429" t="s">
        <v>719</v>
      </c>
      <c r="AB139" s="430"/>
      <c r="AC139" s="430"/>
      <c r="AD139" s="430"/>
      <c r="AE139" s="430"/>
      <c r="AF139" s="430"/>
      <c r="AG139" s="430"/>
      <c r="AH139" s="430"/>
      <c r="AI139" s="430"/>
      <c r="AJ139" s="430"/>
      <c r="AK139" s="431"/>
      <c r="AL139" s="420" t="s">
        <v>156</v>
      </c>
      <c r="AM139" s="429" t="s">
        <v>720</v>
      </c>
      <c r="AN139" s="430"/>
      <c r="AO139" s="430"/>
      <c r="AP139" s="430"/>
      <c r="AQ139" s="430"/>
      <c r="AR139" s="430"/>
      <c r="AS139" s="430"/>
      <c r="AT139" s="430"/>
      <c r="AU139" s="430"/>
      <c r="AV139" s="430"/>
      <c r="AW139" s="431"/>
    </row>
    <row r="140" spans="1:49" ht="13.5" customHeight="1">
      <c r="B140" s="420"/>
      <c r="C140" s="38" t="s">
        <v>5</v>
      </c>
      <c r="D140" s="38" t="s">
        <v>8</v>
      </c>
      <c r="E140" s="38" t="s">
        <v>11</v>
      </c>
      <c r="F140" s="38" t="s">
        <v>17</v>
      </c>
      <c r="G140" s="38" t="s">
        <v>20</v>
      </c>
      <c r="H140" s="38" t="s">
        <v>23</v>
      </c>
      <c r="I140" s="38" t="s">
        <v>26</v>
      </c>
      <c r="J140" s="38" t="s">
        <v>29</v>
      </c>
      <c r="K140" s="38" t="s">
        <v>32</v>
      </c>
      <c r="L140" s="38" t="s">
        <v>35</v>
      </c>
      <c r="M140" s="38" t="s">
        <v>38</v>
      </c>
      <c r="N140" s="420"/>
      <c r="O140" s="38" t="s">
        <v>5</v>
      </c>
      <c r="P140" s="38" t="s">
        <v>8</v>
      </c>
      <c r="Q140" s="38" t="s">
        <v>11</v>
      </c>
      <c r="R140" s="38" t="s">
        <v>17</v>
      </c>
      <c r="S140" s="38" t="s">
        <v>20</v>
      </c>
      <c r="T140" s="38" t="s">
        <v>23</v>
      </c>
      <c r="U140" s="38" t="s">
        <v>26</v>
      </c>
      <c r="V140" s="38" t="s">
        <v>29</v>
      </c>
      <c r="W140" s="38" t="s">
        <v>32</v>
      </c>
      <c r="X140" s="38" t="s">
        <v>35</v>
      </c>
      <c r="Y140" s="38" t="s">
        <v>38</v>
      </c>
      <c r="Z140" s="420"/>
      <c r="AA140" s="38" t="s">
        <v>5</v>
      </c>
      <c r="AB140" s="38" t="s">
        <v>8</v>
      </c>
      <c r="AC140" s="38" t="s">
        <v>11</v>
      </c>
      <c r="AD140" s="38" t="s">
        <v>17</v>
      </c>
      <c r="AE140" s="38" t="s">
        <v>20</v>
      </c>
      <c r="AF140" s="38" t="s">
        <v>23</v>
      </c>
      <c r="AG140" s="38" t="s">
        <v>26</v>
      </c>
      <c r="AH140" s="38" t="s">
        <v>29</v>
      </c>
      <c r="AI140" s="38" t="s">
        <v>32</v>
      </c>
      <c r="AJ140" s="38" t="s">
        <v>35</v>
      </c>
      <c r="AK140" s="38" t="s">
        <v>38</v>
      </c>
      <c r="AL140" s="420"/>
      <c r="AM140" s="12" t="s">
        <v>5</v>
      </c>
      <c r="AN140" s="13" t="s">
        <v>8</v>
      </c>
      <c r="AO140" s="12" t="s">
        <v>11</v>
      </c>
      <c r="AP140" s="12" t="s">
        <v>17</v>
      </c>
      <c r="AQ140" s="12" t="s">
        <v>20</v>
      </c>
      <c r="AR140" s="12" t="s">
        <v>23</v>
      </c>
      <c r="AS140" s="12" t="s">
        <v>26</v>
      </c>
      <c r="AT140" s="38" t="s">
        <v>29</v>
      </c>
      <c r="AU140" s="38" t="s">
        <v>32</v>
      </c>
      <c r="AV140" s="38" t="s">
        <v>35</v>
      </c>
      <c r="AW140" s="38" t="s">
        <v>38</v>
      </c>
    </row>
    <row r="141" spans="1:49" ht="13.5" customHeight="1">
      <c r="A141" s="253" t="str">
        <f>+'8.คำนวณ'!E85</f>
        <v>หนองบัวลำภู</v>
      </c>
      <c r="B141" s="14" t="str">
        <f>+'8.คำนวณ'!G85</f>
        <v>หนองบัวลำภู,รพท.</v>
      </c>
      <c r="C141" s="264">
        <f>+'8.คำนวณ'!X85</f>
        <v>7741.8340505569477</v>
      </c>
      <c r="D141" s="264">
        <f>+'8.คำนวณ'!Y85</f>
        <v>59.938018190863524</v>
      </c>
      <c r="E141" s="264">
        <f>+'8.คำนวณ'!Z85</f>
        <v>1903.8489289164236</v>
      </c>
      <c r="F141" s="264">
        <f>+'8.คำนวณ'!AA85</f>
        <v>1716.9158123311479</v>
      </c>
      <c r="G141" s="264">
        <f>+'8.คำนวณ'!AB85</f>
        <v>304.48287085022321</v>
      </c>
      <c r="H141" s="264">
        <f>+'8.คำนวณ'!AC85</f>
        <v>532.69747061330031</v>
      </c>
      <c r="I141" s="264">
        <f>+'8.คำนวณ'!AD85</f>
        <v>483.00092745740636</v>
      </c>
      <c r="J141" s="264">
        <f>+'8.คำนวณ'!AE85</f>
        <v>971.57580474604413</v>
      </c>
      <c r="K141" s="264">
        <f>+'8.คำนวณ'!AF85</f>
        <v>359.4340728437669</v>
      </c>
      <c r="L141" s="264">
        <f>+'8.คำนวณ'!AG85</f>
        <v>44.698998498595643</v>
      </c>
      <c r="M141" s="264">
        <f>+'8.คำนวณ'!AH85</f>
        <v>63.657606185875203</v>
      </c>
      <c r="N141" s="14" t="str">
        <f>+B141</f>
        <v>หนองบัวลำภู,รพท.</v>
      </c>
      <c r="O141" s="54">
        <f t="shared" ref="O141:Y141" si="287">+(C141-C145)*100/C145</f>
        <v>7.7703841902579125</v>
      </c>
      <c r="P141" s="54">
        <f t="shared" si="287"/>
        <v>-0.33727769042064221</v>
      </c>
      <c r="Q141" s="54">
        <f t="shared" si="287"/>
        <v>-17.357902613302208</v>
      </c>
      <c r="R141" s="54">
        <f t="shared" si="287"/>
        <v>10.50433185488488</v>
      </c>
      <c r="S141" s="54">
        <f t="shared" si="287"/>
        <v>58.577472466629125</v>
      </c>
      <c r="T141" s="54">
        <f t="shared" si="287"/>
        <v>26.953787303401587</v>
      </c>
      <c r="U141" s="54">
        <f t="shared" si="287"/>
        <v>16.163110630901656</v>
      </c>
      <c r="V141" s="54">
        <f t="shared" si="287"/>
        <v>38.21579596173008</v>
      </c>
      <c r="W141" s="54">
        <f t="shared" si="287"/>
        <v>13.430375515634273</v>
      </c>
      <c r="X141" s="54">
        <f t="shared" si="287"/>
        <v>-84.746842058427205</v>
      </c>
      <c r="Y141" s="54">
        <f t="shared" si="287"/>
        <v>-52.58389757537752</v>
      </c>
      <c r="Z141" s="14" t="str">
        <f>+N141</f>
        <v>หนองบัวลำภู,รพท.</v>
      </c>
      <c r="AA141" s="15">
        <f t="shared" ref="AA141:AK144" si="288">+O141/100</f>
        <v>7.7703841902579118E-2</v>
      </c>
      <c r="AB141" s="15">
        <f t="shared" si="288"/>
        <v>-3.372776904206422E-3</v>
      </c>
      <c r="AC141" s="15">
        <f t="shared" si="288"/>
        <v>-0.17357902613302209</v>
      </c>
      <c r="AD141" s="15">
        <f t="shared" si="288"/>
        <v>0.1050433185488488</v>
      </c>
      <c r="AE141" s="15">
        <f t="shared" si="288"/>
        <v>0.58577472466629121</v>
      </c>
      <c r="AF141" s="15">
        <f t="shared" si="288"/>
        <v>0.26953787303401588</v>
      </c>
      <c r="AG141" s="15">
        <f t="shared" si="288"/>
        <v>0.16163110630901656</v>
      </c>
      <c r="AH141" s="15">
        <f t="shared" si="288"/>
        <v>0.38215795961730081</v>
      </c>
      <c r="AI141" s="15">
        <f t="shared" si="288"/>
        <v>0.13430375515634274</v>
      </c>
      <c r="AJ141" s="15">
        <f t="shared" si="288"/>
        <v>-0.84746842058427208</v>
      </c>
      <c r="AK141" s="15">
        <f t="shared" si="288"/>
        <v>-0.52583897575377525</v>
      </c>
      <c r="AL141" s="14" t="str">
        <f>+Z141</f>
        <v>หนองบัวลำภู,รพท.</v>
      </c>
      <c r="AM141" s="16" t="str">
        <f>+IF(AND(C141&lt;C147),"OK","Not OK")</f>
        <v>Not OK</v>
      </c>
      <c r="AN141" s="16" t="str">
        <f t="shared" ref="AN141:AW141" si="289">+IF(AND(D141&lt;D147),"OK","Not OK")</f>
        <v>OK</v>
      </c>
      <c r="AO141" s="16" t="str">
        <f t="shared" si="289"/>
        <v>OK</v>
      </c>
      <c r="AP141" s="16" t="str">
        <f t="shared" si="289"/>
        <v>OK</v>
      </c>
      <c r="AQ141" s="16" t="str">
        <f t="shared" si="289"/>
        <v>Not OK</v>
      </c>
      <c r="AR141" s="16" t="str">
        <f t="shared" si="289"/>
        <v>Not OK</v>
      </c>
      <c r="AS141" s="16" t="str">
        <f t="shared" si="289"/>
        <v>OK</v>
      </c>
      <c r="AT141" s="16" t="str">
        <f t="shared" si="289"/>
        <v>Not OK</v>
      </c>
      <c r="AU141" s="16" t="str">
        <f t="shared" si="289"/>
        <v>OK</v>
      </c>
      <c r="AV141" s="16" t="str">
        <f t="shared" si="289"/>
        <v>OK</v>
      </c>
      <c r="AW141" s="16" t="str">
        <f t="shared" si="289"/>
        <v>OK</v>
      </c>
    </row>
    <row r="142" spans="1:49" ht="13.5" customHeight="1">
      <c r="A142" s="253" t="str">
        <f>+'8.คำนวณ'!E86</f>
        <v>เลย</v>
      </c>
      <c r="B142" s="14" t="str">
        <f>+'8.คำนวณ'!G86</f>
        <v>เลย,รพท.</v>
      </c>
      <c r="C142" s="264">
        <f>+'8.คำนวณ'!X86</f>
        <v>6651.3801415754197</v>
      </c>
      <c r="D142" s="264">
        <f>+'8.คำนวณ'!Y86</f>
        <v>73.220675831591251</v>
      </c>
      <c r="E142" s="264">
        <f>+'8.คำนวณ'!Z86</f>
        <v>1795.1531542162784</v>
      </c>
      <c r="F142" s="264">
        <f>+'8.คำนวณ'!AA86</f>
        <v>1533.0694912090537</v>
      </c>
      <c r="G142" s="264">
        <f>+'8.คำนวณ'!AB86</f>
        <v>115.87821884481413</v>
      </c>
      <c r="H142" s="264">
        <f>+'8.คำนวณ'!AC86</f>
        <v>466.61038881200847</v>
      </c>
      <c r="I142" s="264">
        <f>+'8.คำนวณ'!AD86</f>
        <v>407.676631578659</v>
      </c>
      <c r="J142" s="264">
        <f>+'8.คำนวณ'!AE86</f>
        <v>650.62485019751125</v>
      </c>
      <c r="K142" s="264">
        <f>+'8.คำนวณ'!AF86</f>
        <v>262.01298952426794</v>
      </c>
      <c r="L142" s="264">
        <f>+'8.คำนวณ'!AG86</f>
        <v>459.49964944403092</v>
      </c>
      <c r="M142" s="264">
        <f>+'8.คำนวณ'!AH86</f>
        <v>230.81066870351944</v>
      </c>
      <c r="N142" s="14" t="str">
        <f>+B142</f>
        <v>เลย,รพท.</v>
      </c>
      <c r="O142" s="50">
        <f t="shared" ref="O142:Y142" si="290">+(C142-C145)*100/C145</f>
        <v>-7.4093052664353012</v>
      </c>
      <c r="P142" s="50">
        <f t="shared" si="290"/>
        <v>21.748634722726969</v>
      </c>
      <c r="Q142" s="50">
        <f t="shared" si="290"/>
        <v>-22.076158700671783</v>
      </c>
      <c r="R142" s="50">
        <f t="shared" si="290"/>
        <v>-1.3284060893197149</v>
      </c>
      <c r="S142" s="50">
        <f t="shared" si="290"/>
        <v>-39.64956055808922</v>
      </c>
      <c r="T142" s="50">
        <f t="shared" si="290"/>
        <v>11.203749450125873</v>
      </c>
      <c r="U142" s="50">
        <f t="shared" si="290"/>
        <v>-1.9525989214973183</v>
      </c>
      <c r="V142" s="50">
        <f t="shared" si="290"/>
        <v>-7.4424958883821368</v>
      </c>
      <c r="W142" s="50">
        <f t="shared" si="290"/>
        <v>-17.313816254058974</v>
      </c>
      <c r="X142" s="50">
        <f t="shared" si="290"/>
        <v>56.800397379984659</v>
      </c>
      <c r="Y142" s="50">
        <f t="shared" si="290"/>
        <v>71.921989588889787</v>
      </c>
      <c r="Z142" s="14" t="str">
        <f>+N142</f>
        <v>เลย,รพท.</v>
      </c>
      <c r="AA142" s="15">
        <f t="shared" si="288"/>
        <v>-7.409305266435301E-2</v>
      </c>
      <c r="AB142" s="15">
        <f t="shared" si="288"/>
        <v>0.2174863472272697</v>
      </c>
      <c r="AC142" s="15">
        <f t="shared" si="288"/>
        <v>-0.22076158700671783</v>
      </c>
      <c r="AD142" s="15">
        <f t="shared" si="288"/>
        <v>-1.3284060893197149E-2</v>
      </c>
      <c r="AE142" s="15">
        <f t="shared" si="288"/>
        <v>-0.3964956055808922</v>
      </c>
      <c r="AF142" s="15">
        <f t="shared" si="288"/>
        <v>0.11203749450125873</v>
      </c>
      <c r="AG142" s="15">
        <f t="shared" si="288"/>
        <v>-1.9525989214973182E-2</v>
      </c>
      <c r="AH142" s="15">
        <f t="shared" si="288"/>
        <v>-7.4424958883821363E-2</v>
      </c>
      <c r="AI142" s="15">
        <f t="shared" si="288"/>
        <v>-0.17313816254058975</v>
      </c>
      <c r="AJ142" s="15">
        <f t="shared" si="288"/>
        <v>0.56800397379984657</v>
      </c>
      <c r="AK142" s="15">
        <f t="shared" si="288"/>
        <v>0.7192198958888979</v>
      </c>
      <c r="AL142" s="14" t="str">
        <f>+Z142</f>
        <v>เลย,รพท.</v>
      </c>
      <c r="AM142" s="16" t="str">
        <f>+IF(AND(C142&lt;C147),"OK","Not OK")</f>
        <v>OK</v>
      </c>
      <c r="AN142" s="16" t="str">
        <f t="shared" ref="AN142:AW142" si="291">+IF(AND(D142&lt;D147),"OK","Not OK")</f>
        <v>Not OK</v>
      </c>
      <c r="AO142" s="16" t="str">
        <f t="shared" si="291"/>
        <v>OK</v>
      </c>
      <c r="AP142" s="16" t="str">
        <f t="shared" si="291"/>
        <v>OK</v>
      </c>
      <c r="AQ142" s="16" t="str">
        <f t="shared" si="291"/>
        <v>OK</v>
      </c>
      <c r="AR142" s="16" t="str">
        <f t="shared" si="291"/>
        <v>OK</v>
      </c>
      <c r="AS142" s="16" t="str">
        <f t="shared" si="291"/>
        <v>OK</v>
      </c>
      <c r="AT142" s="16" t="str">
        <f t="shared" si="291"/>
        <v>OK</v>
      </c>
      <c r="AU142" s="16" t="str">
        <f t="shared" si="291"/>
        <v>OK</v>
      </c>
      <c r="AV142" s="16" t="str">
        <f t="shared" si="291"/>
        <v>OK</v>
      </c>
      <c r="AW142" s="16" t="str">
        <f t="shared" si="291"/>
        <v>Not OK</v>
      </c>
    </row>
    <row r="143" spans="1:49" ht="13.5" customHeight="1">
      <c r="A143" s="253" t="str">
        <f>+'8.คำนวณ'!E87</f>
        <v>หนองคาย</v>
      </c>
      <c r="B143" s="14" t="str">
        <f>+'8.คำนวณ'!G87</f>
        <v>หนองคาย,รพท.</v>
      </c>
      <c r="C143" s="264">
        <f>+'8.คำนวณ'!X87</f>
        <v>6909.3265859381636</v>
      </c>
      <c r="D143" s="264">
        <f>+'8.คำนวณ'!Y87</f>
        <v>61.967347630034546</v>
      </c>
      <c r="E143" s="264">
        <f>+'8.คำนวณ'!Z87</f>
        <v>3179.0609119212527</v>
      </c>
      <c r="F143" s="264">
        <f>+'8.คำนวณ'!AA87</f>
        <v>1843.2992679385979</v>
      </c>
      <c r="G143" s="264">
        <f>+'8.คำนวณ'!AB87</f>
        <v>109.90975706646738</v>
      </c>
      <c r="H143" s="264">
        <f>+'8.คำนวณ'!AC87</f>
        <v>284.04721520798341</v>
      </c>
      <c r="I143" s="264">
        <f>+'8.คำนวณ'!AD87</f>
        <v>503.29866482783467</v>
      </c>
      <c r="J143" s="264">
        <f>+'8.คำนวณ'!AE87</f>
        <v>524.66462095876363</v>
      </c>
      <c r="K143" s="264">
        <f>+'8.คำนวณ'!AF87</f>
        <v>267.32068373759319</v>
      </c>
      <c r="L143" s="264">
        <f>+'8.คำนวณ'!AG87</f>
        <v>376.09717418285629</v>
      </c>
      <c r="M143" s="264">
        <f>+'8.คำนวณ'!AH87</f>
        <v>75.959704145578556</v>
      </c>
      <c r="N143" s="14" t="str">
        <f>+B143</f>
        <v>หนองคาย,รพท.</v>
      </c>
      <c r="O143" s="50">
        <f t="shared" ref="O143:Y143" si="292">+(C143-C145)*100/C145</f>
        <v>-3.8185556807497174</v>
      </c>
      <c r="P143" s="50">
        <f t="shared" si="292"/>
        <v>3.0370163298909123</v>
      </c>
      <c r="Q143" s="50">
        <f t="shared" si="292"/>
        <v>37.996380642853886</v>
      </c>
      <c r="R143" s="50">
        <f t="shared" si="292"/>
        <v>18.638638277545468</v>
      </c>
      <c r="S143" s="50">
        <f t="shared" si="292"/>
        <v>-42.757990206959292</v>
      </c>
      <c r="T143" s="50">
        <f t="shared" si="292"/>
        <v>-32.305160559293441</v>
      </c>
      <c r="U143" s="50">
        <f t="shared" si="292"/>
        <v>21.044774780347783</v>
      </c>
      <c r="V143" s="50">
        <f t="shared" si="292"/>
        <v>-25.361523162127522</v>
      </c>
      <c r="W143" s="50">
        <f t="shared" si="292"/>
        <v>-15.638811591934653</v>
      </c>
      <c r="X143" s="50">
        <f t="shared" si="292"/>
        <v>28.340002950414096</v>
      </c>
      <c r="Y143" s="50">
        <f t="shared" si="292"/>
        <v>-43.420537973199082</v>
      </c>
      <c r="Z143" s="14" t="str">
        <f>+N143</f>
        <v>หนองคาย,รพท.</v>
      </c>
      <c r="AA143" s="15">
        <f t="shared" si="288"/>
        <v>-3.8185556807497176E-2</v>
      </c>
      <c r="AB143" s="15">
        <f t="shared" si="288"/>
        <v>3.0370163298909122E-2</v>
      </c>
      <c r="AC143" s="15">
        <f t="shared" si="288"/>
        <v>0.37996380642853889</v>
      </c>
      <c r="AD143" s="15">
        <f t="shared" si="288"/>
        <v>0.18638638277545469</v>
      </c>
      <c r="AE143" s="15">
        <f t="shared" si="288"/>
        <v>-0.4275799020695929</v>
      </c>
      <c r="AF143" s="15">
        <f t="shared" si="288"/>
        <v>-0.32305160559293439</v>
      </c>
      <c r="AG143" s="15">
        <f t="shared" si="288"/>
        <v>0.21044774780347783</v>
      </c>
      <c r="AH143" s="15">
        <f t="shared" si="288"/>
        <v>-0.25361523162127519</v>
      </c>
      <c r="AI143" s="15">
        <f t="shared" si="288"/>
        <v>-0.15638811591934654</v>
      </c>
      <c r="AJ143" s="15">
        <f t="shared" si="288"/>
        <v>0.28340002950414095</v>
      </c>
      <c r="AK143" s="15">
        <f t="shared" si="288"/>
        <v>-0.4342053797319908</v>
      </c>
      <c r="AL143" s="14" t="str">
        <f>+Z143</f>
        <v>หนองคาย,รพท.</v>
      </c>
      <c r="AM143" s="16" t="str">
        <f>+IF(AND(C143&lt;C147),"OK","Not OK")</f>
        <v>OK</v>
      </c>
      <c r="AN143" s="16" t="str">
        <f t="shared" ref="AN143:AW143" si="293">+IF(AND(D143&lt;D147),"OK","Not OK")</f>
        <v>OK</v>
      </c>
      <c r="AO143" s="16" t="str">
        <f t="shared" si="293"/>
        <v>Not OK</v>
      </c>
      <c r="AP143" s="16" t="str">
        <f t="shared" si="293"/>
        <v>OK</v>
      </c>
      <c r="AQ143" s="16" t="str">
        <f t="shared" si="293"/>
        <v>OK</v>
      </c>
      <c r="AR143" s="16" t="str">
        <f t="shared" si="293"/>
        <v>OK</v>
      </c>
      <c r="AS143" s="16" t="str">
        <f t="shared" si="293"/>
        <v>OK</v>
      </c>
      <c r="AT143" s="16" t="str">
        <f t="shared" si="293"/>
        <v>OK</v>
      </c>
      <c r="AU143" s="16" t="str">
        <f t="shared" si="293"/>
        <v>OK</v>
      </c>
      <c r="AV143" s="16" t="str">
        <f t="shared" si="293"/>
        <v>OK</v>
      </c>
      <c r="AW143" s="16" t="str">
        <f t="shared" si="293"/>
        <v>OK</v>
      </c>
    </row>
    <row r="144" spans="1:49" ht="13.5" customHeight="1">
      <c r="A144" s="253" t="str">
        <f>+'8.คำนวณ'!E88</f>
        <v>นครพนม</v>
      </c>
      <c r="B144" s="14" t="str">
        <f>+'8.คำนวณ'!G88</f>
        <v>นครพนม,รพท.</v>
      </c>
      <c r="C144" s="264">
        <f>+'8.คำนวณ'!X88</f>
        <v>7432.0104021108727</v>
      </c>
      <c r="D144" s="264">
        <f>+'8.คำนวณ'!Y88</f>
        <v>45.437397923964724</v>
      </c>
      <c r="E144" s="264">
        <f>+'8.คำนวณ'!Z88</f>
        <v>2336.8479964130652</v>
      </c>
      <c r="F144" s="264">
        <f>+'8.คำนวณ'!AA88</f>
        <v>1121.5516562477821</v>
      </c>
      <c r="G144" s="264">
        <f>+'8.คำนวณ'!AB88</f>
        <v>237.76477926803307</v>
      </c>
      <c r="H144" s="264">
        <f>+'8.คำนวณ'!AC88</f>
        <v>395.04296902720523</v>
      </c>
      <c r="I144" s="264">
        <f>+'8.คำนวณ'!AD88</f>
        <v>269.20557226447841</v>
      </c>
      <c r="J144" s="264">
        <f>+'8.คำนวณ'!AE88</f>
        <v>664.89961098531035</v>
      </c>
      <c r="K144" s="264">
        <f>+'8.คำนวณ'!AF88</f>
        <v>378.73779184165875</v>
      </c>
      <c r="L144" s="264">
        <f>+'8.คำนวณ'!AG88</f>
        <v>291.8941904559149</v>
      </c>
      <c r="M144" s="264">
        <f>+'8.คำนวณ'!AH88</f>
        <v>166.58457940609134</v>
      </c>
      <c r="N144" s="14" t="str">
        <f>+B144</f>
        <v>นครพนม,รพท.</v>
      </c>
      <c r="O144" s="50">
        <f t="shared" ref="O144:Y144" si="294">+(C144-C145)*100/C145</f>
        <v>3.4574767569270679</v>
      </c>
      <c r="P144" s="50">
        <f t="shared" si="294"/>
        <v>-24.448373362197191</v>
      </c>
      <c r="Q144" s="50">
        <f t="shared" si="294"/>
        <v>1.437680671120068</v>
      </c>
      <c r="R144" s="50">
        <f t="shared" si="294"/>
        <v>-27.814564043110675</v>
      </c>
      <c r="S144" s="50">
        <f t="shared" si="294"/>
        <v>23.830078298419405</v>
      </c>
      <c r="T144" s="50">
        <f t="shared" si="294"/>
        <v>-5.8523761942340249</v>
      </c>
      <c r="U144" s="50">
        <f t="shared" si="294"/>
        <v>-35.255286489752116</v>
      </c>
      <c r="V144" s="50">
        <f t="shared" si="294"/>
        <v>-5.4117769112204339</v>
      </c>
      <c r="W144" s="50">
        <f t="shared" si="294"/>
        <v>19.522252330359372</v>
      </c>
      <c r="X144" s="50">
        <f t="shared" si="294"/>
        <v>-0.39355827197152199</v>
      </c>
      <c r="Y144" s="50">
        <f t="shared" si="294"/>
        <v>24.08244595968678</v>
      </c>
      <c r="Z144" s="14" t="str">
        <f>+N144</f>
        <v>นครพนม,รพท.</v>
      </c>
      <c r="AA144" s="15">
        <f t="shared" si="288"/>
        <v>3.4574767569270679E-2</v>
      </c>
      <c r="AB144" s="15">
        <f t="shared" si="288"/>
        <v>-0.24448373362197193</v>
      </c>
      <c r="AC144" s="15">
        <f t="shared" si="288"/>
        <v>1.4376806711200681E-2</v>
      </c>
      <c r="AD144" s="15">
        <f t="shared" si="288"/>
        <v>-0.27814564043110673</v>
      </c>
      <c r="AE144" s="15">
        <f t="shared" si="288"/>
        <v>0.23830078298419405</v>
      </c>
      <c r="AF144" s="15">
        <f t="shared" si="288"/>
        <v>-5.8523761942340248E-2</v>
      </c>
      <c r="AG144" s="15">
        <f t="shared" si="288"/>
        <v>-0.35255286489752113</v>
      </c>
      <c r="AH144" s="15">
        <f t="shared" si="288"/>
        <v>-5.4117769112204339E-2</v>
      </c>
      <c r="AI144" s="15">
        <f t="shared" si="288"/>
        <v>0.19522252330359371</v>
      </c>
      <c r="AJ144" s="15">
        <f t="shared" si="288"/>
        <v>-3.9355827197152197E-3</v>
      </c>
      <c r="AK144" s="15">
        <f t="shared" si="288"/>
        <v>0.2408244595968678</v>
      </c>
      <c r="AL144" s="14" t="str">
        <f>+Z144</f>
        <v>นครพนม,รพท.</v>
      </c>
      <c r="AM144" s="16" t="str">
        <f>+IF(AND(C144&lt;C147),"OK","Not OK")</f>
        <v>OK</v>
      </c>
      <c r="AN144" s="16" t="str">
        <f t="shared" ref="AN144:AW144" si="295">+IF(AND(D144&lt;D147),"OK","Not OK")</f>
        <v>OK</v>
      </c>
      <c r="AO144" s="16" t="str">
        <f t="shared" si="295"/>
        <v>OK</v>
      </c>
      <c r="AP144" s="16" t="str">
        <f t="shared" si="295"/>
        <v>OK</v>
      </c>
      <c r="AQ144" s="16" t="str">
        <f t="shared" si="295"/>
        <v>OK</v>
      </c>
      <c r="AR144" s="16" t="str">
        <f t="shared" si="295"/>
        <v>OK</v>
      </c>
      <c r="AS144" s="16" t="str">
        <f t="shared" si="295"/>
        <v>OK</v>
      </c>
      <c r="AT144" s="16" t="str">
        <f t="shared" si="295"/>
        <v>OK</v>
      </c>
      <c r="AU144" s="16" t="str">
        <f t="shared" si="295"/>
        <v>Not OK</v>
      </c>
      <c r="AV144" s="16" t="str">
        <f t="shared" si="295"/>
        <v>OK</v>
      </c>
      <c r="AW144" s="16" t="str">
        <f t="shared" si="295"/>
        <v>OK</v>
      </c>
    </row>
    <row r="145" spans="1:49" ht="13.5" customHeight="1">
      <c r="B145" s="18" t="s">
        <v>144</v>
      </c>
      <c r="C145" s="19">
        <f>AVERAGE(C141:C144)</f>
        <v>7183.6377950453516</v>
      </c>
      <c r="D145" s="19">
        <f t="shared" ref="D145:M145" si="296">AVERAGE(D141:D144)</f>
        <v>60.140859894113504</v>
      </c>
      <c r="E145" s="19">
        <f t="shared" si="296"/>
        <v>2303.7277478667552</v>
      </c>
      <c r="F145" s="19">
        <f t="shared" si="296"/>
        <v>1553.7090569316456</v>
      </c>
      <c r="G145" s="19">
        <f t="shared" si="296"/>
        <v>192.00890650738444</v>
      </c>
      <c r="H145" s="19">
        <f t="shared" si="296"/>
        <v>419.59951091512437</v>
      </c>
      <c r="I145" s="19">
        <f t="shared" si="296"/>
        <v>415.79544903209461</v>
      </c>
      <c r="J145" s="19">
        <f t="shared" si="296"/>
        <v>702.94122172190737</v>
      </c>
      <c r="K145" s="19">
        <f t="shared" si="296"/>
        <v>316.87638448682168</v>
      </c>
      <c r="L145" s="19">
        <f t="shared" si="296"/>
        <v>293.04750314534942</v>
      </c>
      <c r="M145" s="19">
        <f t="shared" si="296"/>
        <v>134.25313961026615</v>
      </c>
      <c r="P145" s="48"/>
      <c r="U145" s="48"/>
      <c r="V145" s="48"/>
      <c r="W145" s="48"/>
      <c r="X145" s="48"/>
      <c r="Y145" s="48"/>
      <c r="AB145" s="59"/>
      <c r="AG145" s="59"/>
      <c r="AH145" s="59"/>
      <c r="AI145" s="59"/>
      <c r="AJ145" s="59"/>
      <c r="AK145" s="59"/>
      <c r="AN145" s="11"/>
      <c r="AS145" s="11"/>
      <c r="AT145" s="59"/>
      <c r="AU145" s="59"/>
      <c r="AV145" s="59"/>
      <c r="AW145" s="59"/>
    </row>
    <row r="146" spans="1:49" ht="13.5" customHeight="1">
      <c r="B146" s="20" t="s">
        <v>268</v>
      </c>
      <c r="C146" s="21">
        <f>STDEV(C141:C144)</f>
        <v>493.90176510680624</v>
      </c>
      <c r="D146" s="21">
        <f t="shared" ref="D146:M146" si="297">STDEV(D141:D144)</f>
        <v>11.4112602440449</v>
      </c>
      <c r="E146" s="21">
        <f t="shared" si="297"/>
        <v>628.71728837617729</v>
      </c>
      <c r="F146" s="21">
        <f t="shared" si="297"/>
        <v>315.00526236775363</v>
      </c>
      <c r="G146" s="21">
        <f t="shared" si="297"/>
        <v>95.359223448286514</v>
      </c>
      <c r="H146" s="21">
        <f t="shared" si="297"/>
        <v>106.42465214021185</v>
      </c>
      <c r="I146" s="21">
        <f t="shared" si="297"/>
        <v>106.03127883248732</v>
      </c>
      <c r="J146" s="21">
        <f t="shared" si="297"/>
        <v>189.85191813018068</v>
      </c>
      <c r="K146" s="21">
        <f t="shared" si="297"/>
        <v>60.837899760407758</v>
      </c>
      <c r="L146" s="21">
        <f t="shared" si="297"/>
        <v>179.14786700499127</v>
      </c>
      <c r="M146" s="21">
        <f t="shared" si="297"/>
        <v>79.058063855235545</v>
      </c>
      <c r="P146" s="48"/>
      <c r="U146" s="48"/>
      <c r="V146" s="173"/>
      <c r="W146" s="173"/>
      <c r="X146" s="173"/>
      <c r="Y146" s="173"/>
      <c r="AB146" s="59"/>
      <c r="AG146" s="59"/>
      <c r="AH146" s="59"/>
      <c r="AI146" s="59"/>
      <c r="AJ146" s="59"/>
      <c r="AK146" s="59"/>
      <c r="AN146" s="11"/>
      <c r="AS146" s="11"/>
      <c r="AT146" s="59"/>
      <c r="AU146" s="59"/>
      <c r="AV146" s="59"/>
      <c r="AW146" s="59"/>
    </row>
    <row r="147" spans="1:49" ht="13.5" customHeight="1">
      <c r="B147" s="20" t="s">
        <v>269</v>
      </c>
      <c r="C147" s="21">
        <f>+C145+C146</f>
        <v>7677.5395601521577</v>
      </c>
      <c r="D147" s="21">
        <f t="shared" ref="D147:M147" si="298">+D145+D146</f>
        <v>71.552120138158401</v>
      </c>
      <c r="E147" s="21">
        <f t="shared" si="298"/>
        <v>2932.4450362429325</v>
      </c>
      <c r="F147" s="21">
        <f t="shared" si="298"/>
        <v>1868.7143192993992</v>
      </c>
      <c r="G147" s="21">
        <f t="shared" si="298"/>
        <v>287.36812995567095</v>
      </c>
      <c r="H147" s="21">
        <f t="shared" si="298"/>
        <v>526.0241630553362</v>
      </c>
      <c r="I147" s="21">
        <f t="shared" si="298"/>
        <v>521.82672786458193</v>
      </c>
      <c r="J147" s="21">
        <f t="shared" si="298"/>
        <v>892.79313985208807</v>
      </c>
      <c r="K147" s="21">
        <f t="shared" si="298"/>
        <v>377.71428424722944</v>
      </c>
      <c r="L147" s="21">
        <f t="shared" si="298"/>
        <v>472.19537015034069</v>
      </c>
      <c r="M147" s="21">
        <f t="shared" si="298"/>
        <v>213.31120346550171</v>
      </c>
      <c r="P147" s="48"/>
      <c r="U147" s="48"/>
      <c r="V147" s="173"/>
      <c r="W147" s="173"/>
      <c r="X147" s="173"/>
      <c r="Y147" s="173"/>
      <c r="AB147" s="59"/>
      <c r="AG147" s="59"/>
      <c r="AH147" s="59"/>
      <c r="AI147" s="59"/>
      <c r="AJ147" s="59"/>
      <c r="AK147" s="59"/>
      <c r="AN147" s="11"/>
      <c r="AS147" s="11"/>
      <c r="AT147" s="59"/>
      <c r="AU147" s="59"/>
      <c r="AV147" s="59"/>
      <c r="AW147" s="59"/>
    </row>
    <row r="148" spans="1:49" ht="13.5" customHeight="1">
      <c r="B148" s="420" t="s">
        <v>157</v>
      </c>
      <c r="C148" s="429" t="s">
        <v>248</v>
      </c>
      <c r="D148" s="430"/>
      <c r="E148" s="430"/>
      <c r="F148" s="430"/>
      <c r="G148" s="430"/>
      <c r="H148" s="430"/>
      <c r="I148" s="430"/>
      <c r="J148" s="430"/>
      <c r="K148" s="430"/>
      <c r="L148" s="430"/>
      <c r="M148" s="431"/>
      <c r="N148" s="420" t="s">
        <v>157</v>
      </c>
      <c r="O148" s="429" t="s">
        <v>719</v>
      </c>
      <c r="P148" s="430"/>
      <c r="Q148" s="430"/>
      <c r="R148" s="430"/>
      <c r="S148" s="430"/>
      <c r="T148" s="430"/>
      <c r="U148" s="430"/>
      <c r="V148" s="430"/>
      <c r="W148" s="430"/>
      <c r="X148" s="430"/>
      <c r="Y148" s="431"/>
      <c r="Z148" s="420" t="s">
        <v>157</v>
      </c>
      <c r="AA148" s="429" t="s">
        <v>719</v>
      </c>
      <c r="AB148" s="430"/>
      <c r="AC148" s="430"/>
      <c r="AD148" s="430"/>
      <c r="AE148" s="430"/>
      <c r="AF148" s="430"/>
      <c r="AG148" s="430"/>
      <c r="AH148" s="430"/>
      <c r="AI148" s="430"/>
      <c r="AJ148" s="430"/>
      <c r="AK148" s="431"/>
      <c r="AL148" s="420" t="s">
        <v>157</v>
      </c>
      <c r="AM148" s="429" t="s">
        <v>720</v>
      </c>
      <c r="AN148" s="430"/>
      <c r="AO148" s="430"/>
      <c r="AP148" s="430"/>
      <c r="AQ148" s="430"/>
      <c r="AR148" s="430"/>
      <c r="AS148" s="430"/>
      <c r="AT148" s="430"/>
      <c r="AU148" s="430"/>
      <c r="AV148" s="430"/>
      <c r="AW148" s="431"/>
    </row>
    <row r="149" spans="1:49" ht="13.5" customHeight="1">
      <c r="B149" s="420"/>
      <c r="C149" s="38" t="s">
        <v>5</v>
      </c>
      <c r="D149" s="38" t="s">
        <v>8</v>
      </c>
      <c r="E149" s="38" t="s">
        <v>11</v>
      </c>
      <c r="F149" s="38" t="s">
        <v>17</v>
      </c>
      <c r="G149" s="38" t="s">
        <v>20</v>
      </c>
      <c r="H149" s="38" t="s">
        <v>23</v>
      </c>
      <c r="I149" s="38" t="s">
        <v>26</v>
      </c>
      <c r="J149" s="38" t="s">
        <v>29</v>
      </c>
      <c r="K149" s="38" t="s">
        <v>32</v>
      </c>
      <c r="L149" s="38" t="s">
        <v>35</v>
      </c>
      <c r="M149" s="38" t="s">
        <v>38</v>
      </c>
      <c r="N149" s="420"/>
      <c r="O149" s="38" t="s">
        <v>5</v>
      </c>
      <c r="P149" s="38" t="s">
        <v>8</v>
      </c>
      <c r="Q149" s="38" t="s">
        <v>11</v>
      </c>
      <c r="R149" s="38" t="s">
        <v>17</v>
      </c>
      <c r="S149" s="38" t="s">
        <v>20</v>
      </c>
      <c r="T149" s="38" t="s">
        <v>23</v>
      </c>
      <c r="U149" s="38" t="s">
        <v>26</v>
      </c>
      <c r="V149" s="38" t="s">
        <v>29</v>
      </c>
      <c r="W149" s="38" t="s">
        <v>32</v>
      </c>
      <c r="X149" s="38" t="s">
        <v>35</v>
      </c>
      <c r="Y149" s="38" t="s">
        <v>38</v>
      </c>
      <c r="Z149" s="420"/>
      <c r="AA149" s="38" t="s">
        <v>5</v>
      </c>
      <c r="AB149" s="38" t="s">
        <v>8</v>
      </c>
      <c r="AC149" s="38" t="s">
        <v>11</v>
      </c>
      <c r="AD149" s="38" t="s">
        <v>17</v>
      </c>
      <c r="AE149" s="38" t="s">
        <v>20</v>
      </c>
      <c r="AF149" s="38" t="s">
        <v>23</v>
      </c>
      <c r="AG149" s="38" t="s">
        <v>26</v>
      </c>
      <c r="AH149" s="38" t="s">
        <v>29</v>
      </c>
      <c r="AI149" s="38" t="s">
        <v>32</v>
      </c>
      <c r="AJ149" s="38" t="s">
        <v>35</v>
      </c>
      <c r="AK149" s="38" t="s">
        <v>38</v>
      </c>
      <c r="AL149" s="420"/>
      <c r="AM149" s="12" t="s">
        <v>5</v>
      </c>
      <c r="AN149" s="13" t="s">
        <v>8</v>
      </c>
      <c r="AO149" s="12" t="s">
        <v>11</v>
      </c>
      <c r="AP149" s="12" t="s">
        <v>17</v>
      </c>
      <c r="AQ149" s="12" t="s">
        <v>20</v>
      </c>
      <c r="AR149" s="12" t="s">
        <v>23</v>
      </c>
      <c r="AS149" s="12" t="s">
        <v>26</v>
      </c>
      <c r="AT149" s="38" t="s">
        <v>29</v>
      </c>
      <c r="AU149" s="38" t="s">
        <v>32</v>
      </c>
      <c r="AV149" s="38" t="s">
        <v>35</v>
      </c>
      <c r="AW149" s="38" t="s">
        <v>38</v>
      </c>
    </row>
    <row r="150" spans="1:49" ht="13.5" customHeight="1">
      <c r="A150" s="253" t="str">
        <f>+'8.คำนวณ'!E89</f>
        <v>อุดรธานี</v>
      </c>
      <c r="B150" s="14" t="str">
        <f>+'8.คำนวณ'!G89</f>
        <v>อุดรธานี,รพศ.</v>
      </c>
      <c r="C150" s="53">
        <f>+'8.คำนวณ'!X89</f>
        <v>6966.0293337167714</v>
      </c>
      <c r="D150" s="53">
        <f>+'8.คำนวณ'!Y89</f>
        <v>64.410479703247873</v>
      </c>
      <c r="E150" s="53">
        <f>+'8.คำนวณ'!Z89</f>
        <v>3751.3109952725272</v>
      </c>
      <c r="F150" s="53">
        <f>+'8.คำนวณ'!AA89</f>
        <v>2408.1798920214414</v>
      </c>
      <c r="G150" s="53">
        <f>+'8.คำนวณ'!AB89</f>
        <v>86.88173365516289</v>
      </c>
      <c r="H150" s="53">
        <f>+'8.คำนวณ'!AC89</f>
        <v>439.24066463279752</v>
      </c>
      <c r="I150" s="53">
        <f>+'8.คำนวณ'!AD89</f>
        <v>692.42070264779943</v>
      </c>
      <c r="J150" s="53">
        <f>+'8.คำนวณ'!AE89</f>
        <v>671.04210927108966</v>
      </c>
      <c r="K150" s="53">
        <f>+'8.คำนวณ'!AF89</f>
        <v>292.42730188734197</v>
      </c>
      <c r="L150" s="53">
        <f>+'8.คำนวณ'!AG89</f>
        <v>16.911325201180649</v>
      </c>
      <c r="M150" s="53">
        <f>+'8.คำนวณ'!AH89</f>
        <v>183.93382226832117</v>
      </c>
      <c r="N150" s="14" t="str">
        <f>+B150</f>
        <v>อุดรธานี,รพศ.</v>
      </c>
      <c r="O150" s="50">
        <f>+(C150-C152)*100/C152</f>
        <v>5.519786454186363</v>
      </c>
      <c r="P150" s="50">
        <f t="shared" ref="P150:Y150" si="299">+(D150-D152)*100/D152</f>
        <v>23.004446778686173</v>
      </c>
      <c r="Q150" s="50">
        <f t="shared" si="299"/>
        <v>6.1834694447410783</v>
      </c>
      <c r="R150" s="50">
        <f t="shared" si="299"/>
        <v>3.5737995987284266</v>
      </c>
      <c r="S150" s="50">
        <f t="shared" si="299"/>
        <v>-19.559297158164515</v>
      </c>
      <c r="T150" s="50">
        <f t="shared" si="299"/>
        <v>11.431361304128476</v>
      </c>
      <c r="U150" s="50">
        <f t="shared" si="299"/>
        <v>-15.931725243557954</v>
      </c>
      <c r="V150" s="50">
        <f t="shared" si="299"/>
        <v>9.5921414549746569</v>
      </c>
      <c r="W150" s="50">
        <f t="shared" si="299"/>
        <v>11.569118741425305</v>
      </c>
      <c r="X150" s="50">
        <f t="shared" si="299"/>
        <v>69.337250500385707</v>
      </c>
      <c r="Y150" s="50">
        <f t="shared" si="299"/>
        <v>64.11704177197285</v>
      </c>
      <c r="Z150" s="14" t="str">
        <f>+N150</f>
        <v>อุดรธานี,รพศ.</v>
      </c>
      <c r="AA150" s="15">
        <f t="shared" ref="AA150:AK151" si="300">+O150/100</f>
        <v>5.519786454186363E-2</v>
      </c>
      <c r="AB150" s="15">
        <f t="shared" si="300"/>
        <v>0.23004446778686172</v>
      </c>
      <c r="AC150" s="15">
        <f t="shared" si="300"/>
        <v>6.1834694447410785E-2</v>
      </c>
      <c r="AD150" s="15">
        <f t="shared" si="300"/>
        <v>3.5737995987284263E-2</v>
      </c>
      <c r="AE150" s="15">
        <f t="shared" si="300"/>
        <v>-0.19559297158164515</v>
      </c>
      <c r="AF150" s="15">
        <f t="shared" si="300"/>
        <v>0.11431361304128476</v>
      </c>
      <c r="AG150" s="15">
        <f t="shared" si="300"/>
        <v>-0.15931725243557954</v>
      </c>
      <c r="AH150" s="15">
        <f t="shared" si="300"/>
        <v>9.5921414549746564E-2</v>
      </c>
      <c r="AI150" s="15">
        <f t="shared" si="300"/>
        <v>0.11569118741425305</v>
      </c>
      <c r="AJ150" s="15">
        <f t="shared" si="300"/>
        <v>0.69337250500385705</v>
      </c>
      <c r="AK150" s="15">
        <f t="shared" si="300"/>
        <v>0.64117041771972849</v>
      </c>
      <c r="AL150" s="14" t="str">
        <f>+Z150</f>
        <v>อุดรธานี,รพศ.</v>
      </c>
      <c r="AM150" s="16" t="str">
        <f>+IF(AND(C150&lt;C154),"OK","Not OK")</f>
        <v>OK</v>
      </c>
      <c r="AN150" s="16" t="str">
        <f t="shared" ref="AN150:AW150" si="301">+IF(AND(D150&lt;D154),"OK","Not OK")</f>
        <v>OK</v>
      </c>
      <c r="AO150" s="16" t="str">
        <f t="shared" si="301"/>
        <v>OK</v>
      </c>
      <c r="AP150" s="16" t="str">
        <f t="shared" si="301"/>
        <v>OK</v>
      </c>
      <c r="AQ150" s="16" t="str">
        <f t="shared" si="301"/>
        <v>OK</v>
      </c>
      <c r="AR150" s="16" t="str">
        <f t="shared" si="301"/>
        <v>OK</v>
      </c>
      <c r="AS150" s="16" t="str">
        <f t="shared" si="301"/>
        <v>OK</v>
      </c>
      <c r="AT150" s="16" t="str">
        <f t="shared" si="301"/>
        <v>OK</v>
      </c>
      <c r="AU150" s="16" t="str">
        <f t="shared" si="301"/>
        <v>OK</v>
      </c>
      <c r="AV150" s="16" t="str">
        <f t="shared" si="301"/>
        <v>OK</v>
      </c>
      <c r="AW150" s="16" t="str">
        <f t="shared" si="301"/>
        <v>OK</v>
      </c>
    </row>
    <row r="151" spans="1:49" ht="13.5" customHeight="1">
      <c r="A151" s="253" t="str">
        <f>+'8.คำนวณ'!E90</f>
        <v>สกลนคร</v>
      </c>
      <c r="B151" s="14" t="str">
        <f>+'8.คำนวณ'!G90</f>
        <v>สกลนคร,รพศ.</v>
      </c>
      <c r="C151" s="53">
        <f>+'8.คำนวณ'!X90</f>
        <v>6237.2372152374755</v>
      </c>
      <c r="D151" s="53">
        <f>+'8.คำนวณ'!Y90</f>
        <v>40.318221396700856</v>
      </c>
      <c r="E151" s="53">
        <f>+'8.คำนวณ'!Z90</f>
        <v>3314.4046286170201</v>
      </c>
      <c r="F151" s="53">
        <f>+'8.คำนวณ'!AA90</f>
        <v>2241.9920652715241</v>
      </c>
      <c r="G151" s="53">
        <f>+'8.คำนวณ'!AB90</f>
        <v>129.13262371809856</v>
      </c>
      <c r="H151" s="53">
        <f>+'8.คำนวณ'!AC90</f>
        <v>349.12027701267419</v>
      </c>
      <c r="I151" s="53">
        <f>+'8.คำนวณ'!AD90</f>
        <v>954.86111597841216</v>
      </c>
      <c r="J151" s="53">
        <f>+'8.คำนวณ'!AE90</f>
        <v>553.57509477685517</v>
      </c>
      <c r="K151" s="53">
        <f>+'8.คำนวณ'!AF90</f>
        <v>231.7810188130787</v>
      </c>
      <c r="L151" s="53">
        <f>+'8.คำนวณ'!AG90</f>
        <v>3.0622188964213484</v>
      </c>
      <c r="M151" s="53">
        <f>+'8.คำนวณ'!AH90</f>
        <v>40.215748406834095</v>
      </c>
      <c r="N151" s="14" t="str">
        <f>+B151</f>
        <v>สกลนคร,รพศ.</v>
      </c>
      <c r="O151" s="50">
        <f>+(C151-C152)*100/C152</f>
        <v>-5.519786454186363</v>
      </c>
      <c r="P151" s="50">
        <f t="shared" ref="P151:Y151" si="302">+(D151-D152)*100/D152</f>
        <v>-23.004446778686159</v>
      </c>
      <c r="Q151" s="50">
        <f t="shared" si="302"/>
        <v>-6.1834694447410916</v>
      </c>
      <c r="R151" s="50">
        <f t="shared" si="302"/>
        <v>-3.573799598728407</v>
      </c>
      <c r="S151" s="50">
        <f t="shared" si="302"/>
        <v>19.559297158164515</v>
      </c>
      <c r="T151" s="50">
        <f t="shared" si="302"/>
        <v>-11.431361304128476</v>
      </c>
      <c r="U151" s="50">
        <f t="shared" si="302"/>
        <v>15.931725243557954</v>
      </c>
      <c r="V151" s="50">
        <f t="shared" si="302"/>
        <v>-9.5921414549746569</v>
      </c>
      <c r="W151" s="50">
        <f t="shared" si="302"/>
        <v>-11.569118741425315</v>
      </c>
      <c r="X151" s="50">
        <f t="shared" si="302"/>
        <v>-69.337250500385707</v>
      </c>
      <c r="Y151" s="50">
        <f t="shared" si="302"/>
        <v>-64.117041771972836</v>
      </c>
      <c r="Z151" s="14" t="str">
        <f>+N151</f>
        <v>สกลนคร,รพศ.</v>
      </c>
      <c r="AA151" s="15">
        <f t="shared" si="300"/>
        <v>-5.519786454186363E-2</v>
      </c>
      <c r="AB151" s="15">
        <f t="shared" si="300"/>
        <v>-0.23004446778686158</v>
      </c>
      <c r="AC151" s="15">
        <f t="shared" si="300"/>
        <v>-6.1834694447410916E-2</v>
      </c>
      <c r="AD151" s="15">
        <f t="shared" si="300"/>
        <v>-3.5737995987284069E-2</v>
      </c>
      <c r="AE151" s="15">
        <f t="shared" si="300"/>
        <v>0.19559297158164515</v>
      </c>
      <c r="AF151" s="15">
        <f t="shared" si="300"/>
        <v>-0.11431361304128476</v>
      </c>
      <c r="AG151" s="15">
        <f t="shared" si="300"/>
        <v>0.15931725243557954</v>
      </c>
      <c r="AH151" s="15">
        <f t="shared" si="300"/>
        <v>-9.5921414549746564E-2</v>
      </c>
      <c r="AI151" s="15">
        <f t="shared" si="300"/>
        <v>-0.11569118741425316</v>
      </c>
      <c r="AJ151" s="15">
        <f t="shared" si="300"/>
        <v>-0.69337250500385705</v>
      </c>
      <c r="AK151" s="15">
        <f t="shared" si="300"/>
        <v>-0.64117041771972838</v>
      </c>
      <c r="AL151" s="14" t="str">
        <f>+Z151</f>
        <v>สกลนคร,รพศ.</v>
      </c>
      <c r="AM151" s="16" t="str">
        <f>+IF(AND(C151&lt;C154),"OK","Not OK")</f>
        <v>OK</v>
      </c>
      <c r="AN151" s="16" t="str">
        <f t="shared" ref="AN151:AW151" si="303">+IF(AND(D151&lt;D154),"OK","Not OK")</f>
        <v>OK</v>
      </c>
      <c r="AO151" s="16" t="str">
        <f t="shared" si="303"/>
        <v>OK</v>
      </c>
      <c r="AP151" s="16" t="str">
        <f t="shared" si="303"/>
        <v>OK</v>
      </c>
      <c r="AQ151" s="16" t="str">
        <f t="shared" si="303"/>
        <v>OK</v>
      </c>
      <c r="AR151" s="16" t="str">
        <f t="shared" si="303"/>
        <v>OK</v>
      </c>
      <c r="AS151" s="16" t="str">
        <f t="shared" si="303"/>
        <v>OK</v>
      </c>
      <c r="AT151" s="16" t="str">
        <f t="shared" si="303"/>
        <v>OK</v>
      </c>
      <c r="AU151" s="16" t="str">
        <f t="shared" si="303"/>
        <v>OK</v>
      </c>
      <c r="AV151" s="16" t="str">
        <f t="shared" si="303"/>
        <v>OK</v>
      </c>
      <c r="AW151" s="16" t="str">
        <f t="shared" si="303"/>
        <v>OK</v>
      </c>
    </row>
    <row r="152" spans="1:49" ht="13.5" customHeight="1">
      <c r="B152" s="18" t="s">
        <v>144</v>
      </c>
      <c r="C152" s="19">
        <f t="shared" ref="C152:M152" si="304">AVERAGE(C150:C151)</f>
        <v>6601.6332744771235</v>
      </c>
      <c r="D152" s="19">
        <f t="shared" si="304"/>
        <v>52.364350549974361</v>
      </c>
      <c r="E152" s="19">
        <f t="shared" si="304"/>
        <v>3532.8578119447739</v>
      </c>
      <c r="F152" s="19">
        <f t="shared" si="304"/>
        <v>2325.0859786464825</v>
      </c>
      <c r="G152" s="19">
        <f t="shared" si="304"/>
        <v>108.00717868663072</v>
      </c>
      <c r="H152" s="19">
        <f t="shared" si="304"/>
        <v>394.18047082273586</v>
      </c>
      <c r="I152" s="19">
        <f t="shared" si="304"/>
        <v>823.64090931310579</v>
      </c>
      <c r="J152" s="19">
        <f t="shared" si="304"/>
        <v>612.30860202397241</v>
      </c>
      <c r="K152" s="19">
        <f t="shared" si="304"/>
        <v>262.10416035021035</v>
      </c>
      <c r="L152" s="19">
        <f t="shared" si="304"/>
        <v>9.986772048800999</v>
      </c>
      <c r="M152" s="19">
        <f t="shared" si="304"/>
        <v>112.07478533757762</v>
      </c>
      <c r="P152" s="48"/>
      <c r="U152" s="48"/>
      <c r="V152" s="48"/>
      <c r="W152" s="48"/>
      <c r="X152" s="48"/>
      <c r="Y152" s="48"/>
      <c r="AB152" s="59"/>
      <c r="AG152" s="59"/>
      <c r="AH152" s="59"/>
      <c r="AI152" s="59"/>
      <c r="AJ152" s="59"/>
      <c r="AK152" s="59"/>
      <c r="AN152" s="11"/>
      <c r="AS152" s="11"/>
      <c r="AT152" s="59"/>
      <c r="AU152" s="59"/>
      <c r="AV152" s="59"/>
      <c r="AW152" s="59"/>
    </row>
    <row r="153" spans="1:49" ht="13.5" customHeight="1">
      <c r="B153" s="20" t="s">
        <v>268</v>
      </c>
      <c r="C153" s="21">
        <f t="shared" ref="C153:M153" si="305">STDEV(C150:C151)</f>
        <v>515.3338490520199</v>
      </c>
      <c r="D153" s="21">
        <f t="shared" si="305"/>
        <v>17.035799222657342</v>
      </c>
      <c r="E153" s="21">
        <f t="shared" si="305"/>
        <v>308.93945460568517</v>
      </c>
      <c r="F153" s="21">
        <f t="shared" si="305"/>
        <v>117.51253924552168</v>
      </c>
      <c r="G153" s="21">
        <f t="shared" si="305"/>
        <v>29.875890874669139</v>
      </c>
      <c r="H153" s="21">
        <f t="shared" si="305"/>
        <v>63.724737209349122</v>
      </c>
      <c r="I153" s="21">
        <f t="shared" si="305"/>
        <v>185.57339592347677</v>
      </c>
      <c r="J153" s="21">
        <f t="shared" si="305"/>
        <v>83.061722514611674</v>
      </c>
      <c r="K153" s="21">
        <f t="shared" si="305"/>
        <v>42.883398015570428</v>
      </c>
      <c r="L153" s="21">
        <f t="shared" si="305"/>
        <v>9.7927969814686708</v>
      </c>
      <c r="M153" s="21">
        <f t="shared" si="305"/>
        <v>101.62402460652663</v>
      </c>
      <c r="V153" s="173"/>
      <c r="W153" s="173"/>
      <c r="X153" s="173"/>
      <c r="Y153" s="173"/>
    </row>
    <row r="154" spans="1:49" ht="13.5" customHeight="1">
      <c r="B154" s="20" t="s">
        <v>269</v>
      </c>
      <c r="C154" s="21">
        <f>+C152+C153</f>
        <v>7116.9671235291435</v>
      </c>
      <c r="D154" s="21">
        <f t="shared" ref="D154:M154" si="306">+D152+D153</f>
        <v>69.400149772631707</v>
      </c>
      <c r="E154" s="21">
        <f t="shared" si="306"/>
        <v>3841.797266550459</v>
      </c>
      <c r="F154" s="21">
        <f t="shared" si="306"/>
        <v>2442.5985178920041</v>
      </c>
      <c r="G154" s="21">
        <f t="shared" si="306"/>
        <v>137.88306956129986</v>
      </c>
      <c r="H154" s="21">
        <f t="shared" si="306"/>
        <v>457.905208032085</v>
      </c>
      <c r="I154" s="21">
        <f t="shared" si="306"/>
        <v>1009.2143052365825</v>
      </c>
      <c r="J154" s="21">
        <f t="shared" si="306"/>
        <v>695.3703245385841</v>
      </c>
      <c r="K154" s="21">
        <f t="shared" si="306"/>
        <v>304.98755836578079</v>
      </c>
      <c r="L154" s="21">
        <f t="shared" si="306"/>
        <v>19.77956903026967</v>
      </c>
      <c r="M154" s="21">
        <f t="shared" si="306"/>
        <v>213.69880994410426</v>
      </c>
      <c r="V154" s="173"/>
      <c r="W154" s="173"/>
      <c r="X154" s="173"/>
      <c r="Y154" s="173"/>
    </row>
  </sheetData>
  <mergeCells count="104">
    <mergeCell ref="B14:B15"/>
    <mergeCell ref="N14:N15"/>
    <mergeCell ref="Z14:Z15"/>
    <mergeCell ref="AL14:AL15"/>
    <mergeCell ref="B2:B3"/>
    <mergeCell ref="N2:N3"/>
    <mergeCell ref="Z2:Z3"/>
    <mergeCell ref="C2:M2"/>
    <mergeCell ref="O2:Y2"/>
    <mergeCell ref="AA2:AK2"/>
    <mergeCell ref="C14:M14"/>
    <mergeCell ref="B75:B76"/>
    <mergeCell ref="N75:N76"/>
    <mergeCell ref="Z75:Z76"/>
    <mergeCell ref="AL75:AL76"/>
    <mergeCell ref="B64:B65"/>
    <mergeCell ref="N64:N65"/>
    <mergeCell ref="Z64:Z65"/>
    <mergeCell ref="AL29:AL30"/>
    <mergeCell ref="B47:B48"/>
    <mergeCell ref="N47:N48"/>
    <mergeCell ref="Z47:Z48"/>
    <mergeCell ref="AL47:AL48"/>
    <mergeCell ref="B29:B30"/>
    <mergeCell ref="N29:N30"/>
    <mergeCell ref="Z29:Z30"/>
    <mergeCell ref="C29:M29"/>
    <mergeCell ref="C47:M47"/>
    <mergeCell ref="C64:M64"/>
    <mergeCell ref="C75:M75"/>
    <mergeCell ref="AA64:AK64"/>
    <mergeCell ref="AA47:AK47"/>
    <mergeCell ref="AA29:AK29"/>
    <mergeCell ref="AL64:AL65"/>
    <mergeCell ref="AA75:AK75"/>
    <mergeCell ref="Z117:Z118"/>
    <mergeCell ref="AL117:AL118"/>
    <mergeCell ref="B107:B108"/>
    <mergeCell ref="N107:N108"/>
    <mergeCell ref="Z107:Z108"/>
    <mergeCell ref="AA107:AK107"/>
    <mergeCell ref="AL86:AL87"/>
    <mergeCell ref="B96:B97"/>
    <mergeCell ref="N96:N97"/>
    <mergeCell ref="Z96:Z97"/>
    <mergeCell ref="AL96:AL97"/>
    <mergeCell ref="B86:B87"/>
    <mergeCell ref="N86:N87"/>
    <mergeCell ref="Z86:Z87"/>
    <mergeCell ref="C117:M117"/>
    <mergeCell ref="C96:M96"/>
    <mergeCell ref="C107:M107"/>
    <mergeCell ref="C86:M86"/>
    <mergeCell ref="AL107:AL108"/>
    <mergeCell ref="O96:Y96"/>
    <mergeCell ref="O107:Y107"/>
    <mergeCell ref="O117:Y117"/>
    <mergeCell ref="B117:B118"/>
    <mergeCell ref="N117:N118"/>
    <mergeCell ref="B148:B149"/>
    <mergeCell ref="N148:N149"/>
    <mergeCell ref="Z148:Z149"/>
    <mergeCell ref="AL129:AL130"/>
    <mergeCell ref="B139:B140"/>
    <mergeCell ref="N139:N140"/>
    <mergeCell ref="Z139:Z140"/>
    <mergeCell ref="AL139:AL140"/>
    <mergeCell ref="B129:B130"/>
    <mergeCell ref="N129:N130"/>
    <mergeCell ref="Z129:Z130"/>
    <mergeCell ref="C129:M129"/>
    <mergeCell ref="C139:M139"/>
    <mergeCell ref="C148:M148"/>
    <mergeCell ref="AL148:AL149"/>
    <mergeCell ref="AA148:AK148"/>
    <mergeCell ref="AA139:AK139"/>
    <mergeCell ref="O129:Y129"/>
    <mergeCell ref="O139:Y139"/>
    <mergeCell ref="O148:Y148"/>
    <mergeCell ref="AA129:AK129"/>
    <mergeCell ref="AA117:AK117"/>
    <mergeCell ref="AM148:AW148"/>
    <mergeCell ref="AM2:AW2"/>
    <mergeCell ref="O14:Y14"/>
    <mergeCell ref="O29:Y29"/>
    <mergeCell ref="O47:Y47"/>
    <mergeCell ref="O64:Y64"/>
    <mergeCell ref="O75:Y75"/>
    <mergeCell ref="O86:Y86"/>
    <mergeCell ref="AL2:AL3"/>
    <mergeCell ref="AM86:AW86"/>
    <mergeCell ref="AM96:AW96"/>
    <mergeCell ref="AM107:AW107"/>
    <mergeCell ref="AM117:AW117"/>
    <mergeCell ref="AM129:AW129"/>
    <mergeCell ref="AM139:AW139"/>
    <mergeCell ref="AA14:AK14"/>
    <mergeCell ref="AM14:AW14"/>
    <mergeCell ref="AM29:AW29"/>
    <mergeCell ref="AM47:AW47"/>
    <mergeCell ref="AM64:AW64"/>
    <mergeCell ref="AM75:AW75"/>
    <mergeCell ref="AA96:AK96"/>
    <mergeCell ref="AA86:AK86"/>
  </mergeCells>
  <conditionalFormatting sqref="C4:C10">
    <cfRule type="cellIs" dxfId="143" priority="144" operator="greaterThan">
      <formula>$C$13</formula>
    </cfRule>
  </conditionalFormatting>
  <conditionalFormatting sqref="C16:C25">
    <cfRule type="cellIs" dxfId="142" priority="133" operator="greaterThan">
      <formula>$C$28</formula>
    </cfRule>
  </conditionalFormatting>
  <conditionalFormatting sqref="C31:C43">
    <cfRule type="cellIs" dxfId="141" priority="122" operator="greaterThan">
      <formula>$C$46</formula>
    </cfRule>
  </conditionalFormatting>
  <conditionalFormatting sqref="C49:C60">
    <cfRule type="cellIs" dxfId="140" priority="111" operator="greaterThan">
      <formula>$C$63</formula>
    </cfRule>
  </conditionalFormatting>
  <conditionalFormatting sqref="C66:C71">
    <cfRule type="cellIs" dxfId="139" priority="100" operator="greaterThan">
      <formula>$C$74</formula>
    </cfRule>
  </conditionalFormatting>
  <conditionalFormatting sqref="C77:C82">
    <cfRule type="cellIs" dxfId="138" priority="89" operator="greaterThan">
      <formula>$C$85</formula>
    </cfRule>
  </conditionalFormatting>
  <conditionalFormatting sqref="C88:C92">
    <cfRule type="cellIs" dxfId="137" priority="78" operator="greaterThan">
      <formula>$C$95</formula>
    </cfRule>
  </conditionalFormatting>
  <conditionalFormatting sqref="C98:C103">
    <cfRule type="cellIs" dxfId="136" priority="67" operator="greaterThan">
      <formula>$C$106</formula>
    </cfRule>
  </conditionalFormatting>
  <conditionalFormatting sqref="C109:C113">
    <cfRule type="cellIs" dxfId="135" priority="56" operator="greaterThan">
      <formula>$C$116</formula>
    </cfRule>
  </conditionalFormatting>
  <conditionalFormatting sqref="C119:C125">
    <cfRule type="cellIs" dxfId="134" priority="45" operator="greaterThan">
      <formula>$C$128</formula>
    </cfRule>
  </conditionalFormatting>
  <conditionalFormatting sqref="C131:C135">
    <cfRule type="cellIs" dxfId="133" priority="34" operator="greaterThan">
      <formula>$C$138</formula>
    </cfRule>
  </conditionalFormatting>
  <conditionalFormatting sqref="C141:C144">
    <cfRule type="cellIs" dxfId="132" priority="23" operator="greaterThan">
      <formula>$C$147</formula>
    </cfRule>
  </conditionalFormatting>
  <conditionalFormatting sqref="C150:C151">
    <cfRule type="cellIs" dxfId="131" priority="11" operator="greaterThan">
      <formula>$C$154</formula>
    </cfRule>
  </conditionalFormatting>
  <conditionalFormatting sqref="D4:D10">
    <cfRule type="cellIs" dxfId="130" priority="143" operator="greaterThan">
      <formula>$D$13</formula>
    </cfRule>
  </conditionalFormatting>
  <conditionalFormatting sqref="D16:D25">
    <cfRule type="cellIs" dxfId="129" priority="132" operator="greaterThan">
      <formula>$D$28</formula>
    </cfRule>
  </conditionalFormatting>
  <conditionalFormatting sqref="D31:D43">
    <cfRule type="cellIs" dxfId="128" priority="121" operator="greaterThan">
      <formula>$D$46</formula>
    </cfRule>
  </conditionalFormatting>
  <conditionalFormatting sqref="D49:D60">
    <cfRule type="cellIs" dxfId="127" priority="110" operator="greaterThan">
      <formula>$D$63</formula>
    </cfRule>
  </conditionalFormatting>
  <conditionalFormatting sqref="D66:D71">
    <cfRule type="cellIs" dxfId="126" priority="99" operator="greaterThan">
      <formula>$D$74</formula>
    </cfRule>
  </conditionalFormatting>
  <conditionalFormatting sqref="D77:D82">
    <cfRule type="cellIs" dxfId="125" priority="88" operator="greaterThan">
      <formula>$D$85</formula>
    </cfRule>
  </conditionalFormatting>
  <conditionalFormatting sqref="D88:D92">
    <cfRule type="cellIs" dxfId="124" priority="77" operator="greaterThan">
      <formula>$D$95</formula>
    </cfRule>
  </conditionalFormatting>
  <conditionalFormatting sqref="D98:D103">
    <cfRule type="cellIs" dxfId="123" priority="66" operator="greaterThan">
      <formula>$D$106</formula>
    </cfRule>
  </conditionalFormatting>
  <conditionalFormatting sqref="D109:D113">
    <cfRule type="cellIs" dxfId="122" priority="55" operator="greaterThan">
      <formula>$D$116</formula>
    </cfRule>
  </conditionalFormatting>
  <conditionalFormatting sqref="D119:D125">
    <cfRule type="cellIs" dxfId="121" priority="44" operator="greaterThan">
      <formula>$D$128</formula>
    </cfRule>
  </conditionalFormatting>
  <conditionalFormatting sqref="D131:D135">
    <cfRule type="cellIs" dxfId="120" priority="33" operator="greaterThan">
      <formula>$D$138</formula>
    </cfRule>
  </conditionalFormatting>
  <conditionalFormatting sqref="D141:D144">
    <cfRule type="cellIs" dxfId="119" priority="22" operator="greaterThan">
      <formula>$D$147</formula>
    </cfRule>
  </conditionalFormatting>
  <conditionalFormatting sqref="D150:D151">
    <cfRule type="cellIs" dxfId="118" priority="10" operator="greaterThan">
      <formula>$D$154</formula>
    </cfRule>
  </conditionalFormatting>
  <conditionalFormatting sqref="E4:E10">
    <cfRule type="cellIs" dxfId="117" priority="142" operator="greaterThan">
      <formula>$E$13</formula>
    </cfRule>
  </conditionalFormatting>
  <conditionalFormatting sqref="E16:E24">
    <cfRule type="cellIs" dxfId="116" priority="131" operator="greaterThan">
      <formula>$E$28</formula>
    </cfRule>
  </conditionalFormatting>
  <conditionalFormatting sqref="E31:E43">
    <cfRule type="cellIs" dxfId="115" priority="120" operator="greaterThan">
      <formula>$E$46</formula>
    </cfRule>
  </conditionalFormatting>
  <conditionalFormatting sqref="E49:E60">
    <cfRule type="cellIs" dxfId="114" priority="109" operator="greaterThan">
      <formula>$E$63</formula>
    </cfRule>
  </conditionalFormatting>
  <conditionalFormatting sqref="E66:E71">
    <cfRule type="cellIs" dxfId="113" priority="98" operator="greaterThan">
      <formula>$E$74</formula>
    </cfRule>
  </conditionalFormatting>
  <conditionalFormatting sqref="E77:E82">
    <cfRule type="cellIs" dxfId="112" priority="87" operator="greaterThan">
      <formula>$E$85</formula>
    </cfRule>
  </conditionalFormatting>
  <conditionalFormatting sqref="E88:E92">
    <cfRule type="cellIs" dxfId="111" priority="76" operator="greaterThan">
      <formula>$E$95</formula>
    </cfRule>
  </conditionalFormatting>
  <conditionalFormatting sqref="E98:E103">
    <cfRule type="cellIs" dxfId="110" priority="65" operator="greaterThan">
      <formula>$E$106</formula>
    </cfRule>
  </conditionalFormatting>
  <conditionalFormatting sqref="E109:E113">
    <cfRule type="cellIs" dxfId="109" priority="54" operator="greaterThan">
      <formula>$E$116</formula>
    </cfRule>
  </conditionalFormatting>
  <conditionalFormatting sqref="E119:E125">
    <cfRule type="cellIs" dxfId="108" priority="43" operator="greaterThan">
      <formula>$E$128</formula>
    </cfRule>
  </conditionalFormatting>
  <conditionalFormatting sqref="E131:E135">
    <cfRule type="cellIs" dxfId="107" priority="32" operator="greaterThan">
      <formula>$E$138</formula>
    </cfRule>
  </conditionalFormatting>
  <conditionalFormatting sqref="E141:E144">
    <cfRule type="cellIs" dxfId="106" priority="21" operator="greaterThan">
      <formula>$E$147</formula>
    </cfRule>
  </conditionalFormatting>
  <conditionalFormatting sqref="E150:E151">
    <cfRule type="cellIs" dxfId="105" priority="9" operator="greaterThan">
      <formula>" 3,599 $E$154"</formula>
    </cfRule>
  </conditionalFormatting>
  <conditionalFormatting sqref="F4:F10">
    <cfRule type="cellIs" dxfId="104" priority="141" operator="greaterThan">
      <formula>$F$13</formula>
    </cfRule>
  </conditionalFormatting>
  <conditionalFormatting sqref="F16:F25">
    <cfRule type="cellIs" dxfId="103" priority="130" operator="greaterThan">
      <formula>$F$28</formula>
    </cfRule>
  </conditionalFormatting>
  <conditionalFormatting sqref="F31:F43">
    <cfRule type="cellIs" dxfId="102" priority="119" operator="greaterThan">
      <formula>$F$46</formula>
    </cfRule>
  </conditionalFormatting>
  <conditionalFormatting sqref="F49:F60">
    <cfRule type="cellIs" dxfId="101" priority="108" operator="greaterThan">
      <formula>$F$63</formula>
    </cfRule>
  </conditionalFormatting>
  <conditionalFormatting sqref="F66:F71">
    <cfRule type="cellIs" dxfId="100" priority="97" operator="greaterThan">
      <formula>$F$74</formula>
    </cfRule>
  </conditionalFormatting>
  <conditionalFormatting sqref="F77:F82">
    <cfRule type="cellIs" dxfId="99" priority="86" operator="greaterThan">
      <formula>$F$85</formula>
    </cfRule>
  </conditionalFormatting>
  <conditionalFormatting sqref="F88:F92">
    <cfRule type="cellIs" dxfId="98" priority="75" operator="greaterThan">
      <formula>$F$95</formula>
    </cfRule>
  </conditionalFormatting>
  <conditionalFormatting sqref="F98:F103">
    <cfRule type="cellIs" dxfId="97" priority="64" operator="greaterThan">
      <formula>$F$106</formula>
    </cfRule>
  </conditionalFormatting>
  <conditionalFormatting sqref="F109:F113">
    <cfRule type="cellIs" dxfId="96" priority="53" operator="greaterThan">
      <formula>$F$116</formula>
    </cfRule>
  </conditionalFormatting>
  <conditionalFormatting sqref="F119:F125">
    <cfRule type="cellIs" dxfId="95" priority="42" operator="greaterThan">
      <formula>$F$128</formula>
    </cfRule>
  </conditionalFormatting>
  <conditionalFormatting sqref="F131:F135">
    <cfRule type="cellIs" dxfId="94" priority="31" operator="greaterThan">
      <formula>$F$138</formula>
    </cfRule>
  </conditionalFormatting>
  <conditionalFormatting sqref="F141:F144">
    <cfRule type="cellIs" dxfId="93" priority="20" operator="greaterThan">
      <formula>$F$147</formula>
    </cfRule>
  </conditionalFormatting>
  <conditionalFormatting sqref="F150:F151">
    <cfRule type="cellIs" dxfId="92" priority="8" operator="greaterThan">
      <formula>$F$154</formula>
    </cfRule>
  </conditionalFormatting>
  <conditionalFormatting sqref="G4:G10">
    <cfRule type="cellIs" dxfId="91" priority="140" operator="greaterThan">
      <formula>$G$13</formula>
    </cfRule>
  </conditionalFormatting>
  <conditionalFormatting sqref="G16:G25">
    <cfRule type="cellIs" dxfId="90" priority="129" operator="greaterThan">
      <formula>$G$28</formula>
    </cfRule>
  </conditionalFormatting>
  <conditionalFormatting sqref="G31:G43">
    <cfRule type="cellIs" dxfId="89" priority="118" operator="greaterThan">
      <formula>$G$46</formula>
    </cfRule>
  </conditionalFormatting>
  <conditionalFormatting sqref="G49:G60">
    <cfRule type="cellIs" dxfId="88" priority="107" operator="greaterThan">
      <formula>$G$63</formula>
    </cfRule>
  </conditionalFormatting>
  <conditionalFormatting sqref="G66:G71">
    <cfRule type="cellIs" dxfId="87" priority="96" operator="greaterThan">
      <formula>$G$74</formula>
    </cfRule>
  </conditionalFormatting>
  <conditionalFormatting sqref="G77:G82">
    <cfRule type="cellIs" dxfId="86" priority="85" operator="greaterThan">
      <formula>$G$85</formula>
    </cfRule>
  </conditionalFormatting>
  <conditionalFormatting sqref="G88:G92">
    <cfRule type="cellIs" dxfId="85" priority="74" operator="greaterThan">
      <formula>$G$95</formula>
    </cfRule>
  </conditionalFormatting>
  <conditionalFormatting sqref="G98:G103">
    <cfRule type="cellIs" dxfId="84" priority="63" operator="greaterThan">
      <formula>$G$106</formula>
    </cfRule>
  </conditionalFormatting>
  <conditionalFormatting sqref="G109:G113">
    <cfRule type="cellIs" dxfId="83" priority="52" operator="greaterThan">
      <formula>$G$116</formula>
    </cfRule>
  </conditionalFormatting>
  <conditionalFormatting sqref="G119:G125">
    <cfRule type="cellIs" dxfId="82" priority="41" operator="greaterThan">
      <formula>$G$128</formula>
    </cfRule>
  </conditionalFormatting>
  <conditionalFormatting sqref="G131:G135">
    <cfRule type="cellIs" dxfId="81" priority="30" operator="greaterThan">
      <formula>$G$138</formula>
    </cfRule>
  </conditionalFormatting>
  <conditionalFormatting sqref="G141:G144">
    <cfRule type="cellIs" dxfId="80" priority="19" operator="greaterThan">
      <formula>$G$147</formula>
    </cfRule>
  </conditionalFormatting>
  <conditionalFormatting sqref="G150:G151">
    <cfRule type="cellIs" dxfId="79" priority="7" operator="greaterThan">
      <formula>$G$154</formula>
    </cfRule>
  </conditionalFormatting>
  <conditionalFormatting sqref="H4:H10">
    <cfRule type="cellIs" dxfId="78" priority="139" operator="greaterThan">
      <formula>$H$13</formula>
    </cfRule>
  </conditionalFormatting>
  <conditionalFormatting sqref="H16:H25">
    <cfRule type="cellIs" dxfId="77" priority="128" operator="greaterThan">
      <formula>$H$28</formula>
    </cfRule>
  </conditionalFormatting>
  <conditionalFormatting sqref="H31:H43">
    <cfRule type="cellIs" dxfId="76" priority="117" operator="greaterThan">
      <formula>$H$46</formula>
    </cfRule>
  </conditionalFormatting>
  <conditionalFormatting sqref="H49:H60">
    <cfRule type="cellIs" dxfId="75" priority="106" operator="greaterThan">
      <formula>$H$63</formula>
    </cfRule>
  </conditionalFormatting>
  <conditionalFormatting sqref="H66:H71">
    <cfRule type="cellIs" dxfId="74" priority="95" operator="greaterThan">
      <formula>$H$74</formula>
    </cfRule>
  </conditionalFormatting>
  <conditionalFormatting sqref="H77:H82">
    <cfRule type="cellIs" dxfId="73" priority="84" operator="greaterThan">
      <formula>$H$85</formula>
    </cfRule>
  </conditionalFormatting>
  <conditionalFormatting sqref="H88:H92">
    <cfRule type="cellIs" dxfId="72" priority="73" operator="greaterThan">
      <formula>$H$95</formula>
    </cfRule>
  </conditionalFormatting>
  <conditionalFormatting sqref="H98:H103">
    <cfRule type="cellIs" dxfId="71" priority="62" operator="greaterThan">
      <formula>$H$106</formula>
    </cfRule>
  </conditionalFormatting>
  <conditionalFormatting sqref="H109:H113">
    <cfRule type="cellIs" dxfId="70" priority="51" operator="greaterThan">
      <formula>$H$116</formula>
    </cfRule>
  </conditionalFormatting>
  <conditionalFormatting sqref="H119:H125">
    <cfRule type="cellIs" dxfId="69" priority="40" operator="greaterThan">
      <formula>$H$128</formula>
    </cfRule>
  </conditionalFormatting>
  <conditionalFormatting sqref="H131:H135">
    <cfRule type="cellIs" dxfId="68" priority="29" operator="greaterThan">
      <formula>$H$138</formula>
    </cfRule>
  </conditionalFormatting>
  <conditionalFormatting sqref="H141:H144">
    <cfRule type="cellIs" dxfId="67" priority="18" operator="greaterThan">
      <formula>$H$147</formula>
    </cfRule>
  </conditionalFormatting>
  <conditionalFormatting sqref="H150:H151">
    <cfRule type="cellIs" dxfId="66" priority="6" operator="greaterThan">
      <formula>$H$154</formula>
    </cfRule>
  </conditionalFormatting>
  <conditionalFormatting sqref="I4:I10">
    <cfRule type="cellIs" dxfId="65" priority="138" operator="greaterThan">
      <formula>$I$13</formula>
    </cfRule>
  </conditionalFormatting>
  <conditionalFormatting sqref="I16:I25">
    <cfRule type="cellIs" dxfId="64" priority="127" operator="greaterThan">
      <formula>$I$28</formula>
    </cfRule>
  </conditionalFormatting>
  <conditionalFormatting sqref="I31:I43">
    <cfRule type="cellIs" dxfId="63" priority="116" operator="greaterThan">
      <formula>$I$46</formula>
    </cfRule>
  </conditionalFormatting>
  <conditionalFormatting sqref="I49:I60">
    <cfRule type="cellIs" dxfId="62" priority="105" operator="greaterThan">
      <formula>$I$63</formula>
    </cfRule>
  </conditionalFormatting>
  <conditionalFormatting sqref="I66:I71">
    <cfRule type="cellIs" dxfId="61" priority="94" operator="greaterThan">
      <formula>$I$74</formula>
    </cfRule>
  </conditionalFormatting>
  <conditionalFormatting sqref="I77:I82">
    <cfRule type="cellIs" dxfId="60" priority="83" operator="greaterThan">
      <formula>$I$85</formula>
    </cfRule>
  </conditionalFormatting>
  <conditionalFormatting sqref="I88:I92">
    <cfRule type="cellIs" dxfId="59" priority="72" operator="greaterThan">
      <formula>$I$95</formula>
    </cfRule>
  </conditionalFormatting>
  <conditionalFormatting sqref="I98:I103">
    <cfRule type="cellIs" dxfId="58" priority="61" operator="greaterThan">
      <formula>$I$106</formula>
    </cfRule>
  </conditionalFormatting>
  <conditionalFormatting sqref="I109:I113">
    <cfRule type="cellIs" dxfId="57" priority="50" operator="greaterThan">
      <formula>$I$116</formula>
    </cfRule>
  </conditionalFormatting>
  <conditionalFormatting sqref="I119:I125">
    <cfRule type="cellIs" dxfId="56" priority="39" operator="greaterThan">
      <formula>$I$128</formula>
    </cfRule>
  </conditionalFormatting>
  <conditionalFormatting sqref="I131:I135">
    <cfRule type="cellIs" dxfId="55" priority="28" operator="greaterThan">
      <formula>$I$138</formula>
    </cfRule>
  </conditionalFormatting>
  <conditionalFormatting sqref="I141:I144">
    <cfRule type="cellIs" dxfId="54" priority="17" operator="greaterThan">
      <formula>$I$147</formula>
    </cfRule>
  </conditionalFormatting>
  <conditionalFormatting sqref="I150:I151">
    <cfRule type="cellIs" dxfId="53" priority="5" operator="greaterThan">
      <formula>$I$154</formula>
    </cfRule>
  </conditionalFormatting>
  <conditionalFormatting sqref="J4:J10">
    <cfRule type="cellIs" dxfId="52" priority="137" operator="greaterThan">
      <formula>$J$13</formula>
    </cfRule>
  </conditionalFormatting>
  <conditionalFormatting sqref="J16:J25">
    <cfRule type="cellIs" dxfId="51" priority="126" operator="greaterThan">
      <formula>$J$28</formula>
    </cfRule>
  </conditionalFormatting>
  <conditionalFormatting sqref="J31:J43">
    <cfRule type="cellIs" dxfId="50" priority="115" operator="greaterThan">
      <formula>$J$46</formula>
    </cfRule>
  </conditionalFormatting>
  <conditionalFormatting sqref="J49:J60">
    <cfRule type="cellIs" dxfId="49" priority="104" operator="greaterThan">
      <formula>$J$63</formula>
    </cfRule>
  </conditionalFormatting>
  <conditionalFormatting sqref="J66:J71">
    <cfRule type="cellIs" dxfId="48" priority="93" operator="greaterThan">
      <formula>$J$74</formula>
    </cfRule>
  </conditionalFormatting>
  <conditionalFormatting sqref="J77:J82">
    <cfRule type="cellIs" dxfId="47" priority="82" operator="greaterThan">
      <formula>$J$85</formula>
    </cfRule>
  </conditionalFormatting>
  <conditionalFormatting sqref="J88:J92">
    <cfRule type="cellIs" dxfId="46" priority="71" operator="greaterThan">
      <formula>$J$95</formula>
    </cfRule>
  </conditionalFormatting>
  <conditionalFormatting sqref="J98:J103">
    <cfRule type="cellIs" dxfId="45" priority="60" operator="greaterThan">
      <formula>$J$106</formula>
    </cfRule>
  </conditionalFormatting>
  <conditionalFormatting sqref="J109:J113">
    <cfRule type="cellIs" dxfId="44" priority="49" operator="greaterThan">
      <formula>$J$116</formula>
    </cfRule>
  </conditionalFormatting>
  <conditionalFormatting sqref="J119:J125">
    <cfRule type="cellIs" dxfId="43" priority="38" operator="greaterThan">
      <formula>$J$128</formula>
    </cfRule>
  </conditionalFormatting>
  <conditionalFormatting sqref="J131:J135">
    <cfRule type="cellIs" dxfId="42" priority="27" operator="greaterThan">
      <formula>$J$138</formula>
    </cfRule>
  </conditionalFormatting>
  <conditionalFormatting sqref="J141:J144">
    <cfRule type="cellIs" dxfId="41" priority="16" operator="greaterThan">
      <formula>$J$147</formula>
    </cfRule>
  </conditionalFormatting>
  <conditionalFormatting sqref="J150">
    <cfRule type="cellIs" dxfId="40" priority="4" operator="greaterThan">
      <formula>$J$154</formula>
    </cfRule>
  </conditionalFormatting>
  <conditionalFormatting sqref="K4:K10">
    <cfRule type="cellIs" dxfId="39" priority="136" operator="greaterThan">
      <formula>$K$13</formula>
    </cfRule>
  </conditionalFormatting>
  <conditionalFormatting sqref="K16:K25">
    <cfRule type="cellIs" dxfId="38" priority="125" operator="greaterThan">
      <formula>$K$28</formula>
    </cfRule>
  </conditionalFormatting>
  <conditionalFormatting sqref="K31:K43">
    <cfRule type="cellIs" dxfId="37" priority="114" operator="greaterThan">
      <formula>$K$46</formula>
    </cfRule>
  </conditionalFormatting>
  <conditionalFormatting sqref="K49:K60">
    <cfRule type="cellIs" dxfId="36" priority="103" operator="greaterThan">
      <formula>$K$63</formula>
    </cfRule>
  </conditionalFormatting>
  <conditionalFormatting sqref="K66:K71">
    <cfRule type="cellIs" dxfId="35" priority="92" operator="greaterThan">
      <formula>$K$74</formula>
    </cfRule>
  </conditionalFormatting>
  <conditionalFormatting sqref="K77:K82">
    <cfRule type="cellIs" dxfId="34" priority="81" operator="greaterThan">
      <formula>$K$85</formula>
    </cfRule>
  </conditionalFormatting>
  <conditionalFormatting sqref="K88:K92">
    <cfRule type="cellIs" dxfId="33" priority="70" operator="greaterThan">
      <formula>$K$95</formula>
    </cfRule>
  </conditionalFormatting>
  <conditionalFormatting sqref="K98:K103">
    <cfRule type="cellIs" dxfId="32" priority="59" operator="greaterThan">
      <formula>$K$106</formula>
    </cfRule>
  </conditionalFormatting>
  <conditionalFormatting sqref="K109:K113">
    <cfRule type="cellIs" dxfId="31" priority="48" operator="greaterThan">
      <formula>$K$116</formula>
    </cfRule>
  </conditionalFormatting>
  <conditionalFormatting sqref="K119:K125">
    <cfRule type="cellIs" dxfId="30" priority="37" operator="greaterThan">
      <formula>$K$128</formula>
    </cfRule>
  </conditionalFormatting>
  <conditionalFormatting sqref="K131:K135">
    <cfRule type="cellIs" dxfId="29" priority="26" operator="greaterThan">
      <formula>$K$138</formula>
    </cfRule>
  </conditionalFormatting>
  <conditionalFormatting sqref="K141:K144">
    <cfRule type="cellIs" dxfId="28" priority="15" operator="greaterThan">
      <formula>$K$147</formula>
    </cfRule>
  </conditionalFormatting>
  <conditionalFormatting sqref="K150:K151">
    <cfRule type="cellIs" dxfId="27" priority="3" operator="greaterThan">
      <formula>$K$154</formula>
    </cfRule>
  </conditionalFormatting>
  <conditionalFormatting sqref="L4:L10">
    <cfRule type="cellIs" dxfId="26" priority="135" operator="greaterThan">
      <formula>$L$13</formula>
    </cfRule>
  </conditionalFormatting>
  <conditionalFormatting sqref="L16:L25">
    <cfRule type="cellIs" dxfId="25" priority="124" operator="greaterThan">
      <formula>$L$28</formula>
    </cfRule>
  </conditionalFormatting>
  <conditionalFormatting sqref="L31:L43">
    <cfRule type="cellIs" dxfId="24" priority="113" operator="greaterThan">
      <formula>$L$46</formula>
    </cfRule>
  </conditionalFormatting>
  <conditionalFormatting sqref="L49:L60">
    <cfRule type="cellIs" dxfId="23" priority="102" operator="greaterThan">
      <formula>$L$63</formula>
    </cfRule>
  </conditionalFormatting>
  <conditionalFormatting sqref="L66:L71">
    <cfRule type="cellIs" dxfId="22" priority="91" operator="greaterThan">
      <formula>$L$74</formula>
    </cfRule>
  </conditionalFormatting>
  <conditionalFormatting sqref="L77:L82">
    <cfRule type="cellIs" dxfId="21" priority="80" operator="greaterThan">
      <formula>$L$85</formula>
    </cfRule>
  </conditionalFormatting>
  <conditionalFormatting sqref="L88:L92">
    <cfRule type="cellIs" dxfId="20" priority="69" operator="greaterThan">
      <formula>$L$95</formula>
    </cfRule>
  </conditionalFormatting>
  <conditionalFormatting sqref="L98:L103">
    <cfRule type="cellIs" dxfId="19" priority="58" operator="greaterThan">
      <formula>$L$106</formula>
    </cfRule>
  </conditionalFormatting>
  <conditionalFormatting sqref="L109:L113">
    <cfRule type="cellIs" dxfId="18" priority="47" operator="greaterThan">
      <formula>$L$116</formula>
    </cfRule>
  </conditionalFormatting>
  <conditionalFormatting sqref="L119:L125">
    <cfRule type="cellIs" dxfId="17" priority="36" operator="greaterThan">
      <formula>$L$128</formula>
    </cfRule>
  </conditionalFormatting>
  <conditionalFormatting sqref="L131:L135">
    <cfRule type="cellIs" dxfId="16" priority="25" operator="greaterThan">
      <formula>$L$138</formula>
    </cfRule>
  </conditionalFormatting>
  <conditionalFormatting sqref="L141:L144">
    <cfRule type="cellIs" dxfId="15" priority="14" operator="greaterThan">
      <formula>$L$147</formula>
    </cfRule>
  </conditionalFormatting>
  <conditionalFormatting sqref="L150:L151">
    <cfRule type="cellIs" dxfId="14" priority="2" operator="greaterThan">
      <formula>$L$154</formula>
    </cfRule>
  </conditionalFormatting>
  <conditionalFormatting sqref="M4:M10">
    <cfRule type="cellIs" dxfId="13" priority="134" operator="greaterThan">
      <formula>$M$13</formula>
    </cfRule>
  </conditionalFormatting>
  <conditionalFormatting sqref="M16:M25">
    <cfRule type="cellIs" dxfId="12" priority="123" operator="greaterThan">
      <formula>$M$28</formula>
    </cfRule>
  </conditionalFormatting>
  <conditionalFormatting sqref="M31:M43">
    <cfRule type="cellIs" dxfId="11" priority="112" operator="greaterThan">
      <formula>$M$46</formula>
    </cfRule>
  </conditionalFormatting>
  <conditionalFormatting sqref="M49:M60">
    <cfRule type="cellIs" dxfId="10" priority="101" operator="greaterThan">
      <formula>$M$63</formula>
    </cfRule>
  </conditionalFormatting>
  <conditionalFormatting sqref="M66:M71">
    <cfRule type="cellIs" dxfId="9" priority="90" operator="greaterThan">
      <formula>$M$74</formula>
    </cfRule>
  </conditionalFormatting>
  <conditionalFormatting sqref="M77:M82">
    <cfRule type="cellIs" dxfId="8" priority="79" operator="greaterThan">
      <formula>$M$85</formula>
    </cfRule>
  </conditionalFormatting>
  <conditionalFormatting sqref="M88:M92">
    <cfRule type="cellIs" dxfId="7" priority="68" operator="greaterThan">
      <formula>$M$95</formula>
    </cfRule>
  </conditionalFormatting>
  <conditionalFormatting sqref="M98:M103">
    <cfRule type="cellIs" dxfId="6" priority="57" operator="greaterThan">
      <formula>$M$106</formula>
    </cfRule>
  </conditionalFormatting>
  <conditionalFormatting sqref="M109:M113">
    <cfRule type="cellIs" dxfId="5" priority="46" operator="greaterThan">
      <formula>$M$116</formula>
    </cfRule>
  </conditionalFormatting>
  <conditionalFormatting sqref="M119:M125">
    <cfRule type="cellIs" dxfId="4" priority="35" operator="greaterThan">
      <formula>$M$128</formula>
    </cfRule>
  </conditionalFormatting>
  <conditionalFormatting sqref="M131:M135">
    <cfRule type="cellIs" dxfId="3" priority="24" operator="greaterThan">
      <formula>$M$138</formula>
    </cfRule>
  </conditionalFormatting>
  <conditionalFormatting sqref="M141:M144">
    <cfRule type="cellIs" dxfId="2" priority="13" operator="greaterThan">
      <formula>$M$147</formula>
    </cfRule>
  </conditionalFormatting>
  <conditionalFormatting sqref="M150:M151">
    <cfRule type="cellIs" dxfId="1" priority="1" operator="greaterThan">
      <formula>$M$154</formula>
    </cfRule>
  </conditionalFormatting>
  <conditionalFormatting sqref="AM1:AW1048576">
    <cfRule type="containsText" dxfId="0" priority="145" operator="containsText" text="Not OK">
      <formula>NOT(ISERROR(SEARCH("Not OK",AM1)))</formula>
    </cfRule>
  </conditionalFormatting>
  <pageMargins left="0.7" right="0.7" top="0.75" bottom="0.75" header="0.3" footer="0.3"/>
  <pageSetup paperSize="9" scale="61" orientation="landscape" r:id="rId1"/>
  <rowBreaks count="2" manualBreakCount="2">
    <brk id="46" max="16383" man="1"/>
    <brk id="104" max="16383" man="1"/>
  </rowBreaks>
  <colBreaks count="3" manualBreakCount="3">
    <brk id="13" max="1048575" man="1"/>
    <brk id="16" max="1048575" man="1"/>
    <brk id="30" max="15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109"/>
  <sheetViews>
    <sheetView topLeftCell="A94" zoomScale="70" zoomScaleNormal="70" workbookViewId="0">
      <selection activeCell="L75" sqref="L75"/>
    </sheetView>
  </sheetViews>
  <sheetFormatPr defaultRowHeight="14.4"/>
  <cols>
    <col min="1" max="1" width="26.109375" style="11" customWidth="1"/>
    <col min="2" max="3" width="16.5546875" style="11" customWidth="1"/>
    <col min="4" max="8" width="13.5546875" style="11" customWidth="1"/>
    <col min="9" max="9" width="25.44140625" style="11" customWidth="1"/>
    <col min="10" max="10" width="16.6640625" style="11" customWidth="1"/>
    <col min="11" max="11" width="16.6640625" style="22" customWidth="1"/>
    <col min="12" max="15" width="13.5546875" style="11" customWidth="1"/>
    <col min="16" max="16" width="13.5546875" style="22" customWidth="1"/>
    <col min="18" max="18" width="10.88671875" bestFit="1" customWidth="1"/>
  </cols>
  <sheetData>
    <row r="1" spans="1:18" ht="15">
      <c r="A1" s="24" t="s">
        <v>1365</v>
      </c>
      <c r="B1" s="24"/>
      <c r="C1" s="24"/>
      <c r="D1" s="24"/>
      <c r="E1" s="24"/>
      <c r="F1" s="24"/>
      <c r="G1" s="24"/>
      <c r="H1" s="24"/>
      <c r="I1" s="24" t="s">
        <v>1364</v>
      </c>
      <c r="J1" s="24"/>
      <c r="K1" s="25"/>
      <c r="L1" s="24"/>
      <c r="M1" s="24"/>
      <c r="N1" s="24"/>
      <c r="O1" s="24"/>
      <c r="P1" s="25"/>
    </row>
    <row r="2" spans="1:18">
      <c r="A2" s="420" t="s">
        <v>51</v>
      </c>
      <c r="B2" s="421" t="s">
        <v>135</v>
      </c>
      <c r="C2" s="422"/>
      <c r="D2" s="422"/>
      <c r="E2" s="422"/>
      <c r="F2" s="422"/>
      <c r="G2" s="422"/>
      <c r="H2" s="423"/>
      <c r="I2" s="420" t="s">
        <v>51</v>
      </c>
      <c r="J2" s="421" t="s">
        <v>4</v>
      </c>
      <c r="K2" s="422"/>
      <c r="L2" s="422"/>
      <c r="M2" s="422"/>
      <c r="N2" s="422"/>
      <c r="O2" s="422"/>
      <c r="P2" s="423"/>
    </row>
    <row r="3" spans="1:18">
      <c r="A3" s="420"/>
      <c r="B3" s="12" t="s">
        <v>137</v>
      </c>
      <c r="C3" s="13" t="s">
        <v>138</v>
      </c>
      <c r="D3" s="12" t="s">
        <v>139</v>
      </c>
      <c r="E3" s="12" t="s">
        <v>140</v>
      </c>
      <c r="F3" s="12" t="s">
        <v>141</v>
      </c>
      <c r="G3" s="12" t="s">
        <v>142</v>
      </c>
      <c r="H3" s="12" t="s">
        <v>143</v>
      </c>
      <c r="I3" s="420"/>
      <c r="J3" s="12" t="s">
        <v>137</v>
      </c>
      <c r="K3" s="13" t="s">
        <v>138</v>
      </c>
      <c r="L3" s="12" t="s">
        <v>139</v>
      </c>
      <c r="M3" s="12" t="s">
        <v>140</v>
      </c>
      <c r="N3" s="12" t="s">
        <v>141</v>
      </c>
      <c r="O3" s="12" t="s">
        <v>142</v>
      </c>
      <c r="P3" s="12" t="s">
        <v>143</v>
      </c>
    </row>
    <row r="4" spans="1:18">
      <c r="A4" s="251" t="str">
        <f>+'9.รายได้(แยกกลุ่ม)'!B10</f>
        <v>วังยาง,รพช.</v>
      </c>
      <c r="B4" s="296">
        <f>+'9.รายได้(แยกกลุ่ม)'!C10</f>
        <v>1423.6840307036248</v>
      </c>
      <c r="C4" s="375">
        <f>+'9.รายได้(แยกกลุ่ม)'!D10</f>
        <v>220.09931343283583</v>
      </c>
      <c r="D4" s="375">
        <f>+'9.รายได้(แยกกลุ่ม)'!E10</f>
        <v>928.58778125000049</v>
      </c>
      <c r="E4" s="296">
        <f>+'9.รายได้(แยกกลุ่ม)'!F10</f>
        <v>3241.7131542857146</v>
      </c>
      <c r="F4" s="296">
        <f>+'9.รายได้(แยกกลุ่ม)'!G10</f>
        <v>12.482619550604955</v>
      </c>
      <c r="G4" s="375">
        <f>+'9.รายได้(แยกกลุ่ม)'!H10</f>
        <v>32.11804621983228</v>
      </c>
      <c r="H4" s="296">
        <f>+'9.รายได้(แยกกลุ่ม)'!I10</f>
        <v>1389.524337739872</v>
      </c>
      <c r="I4" s="16" t="str">
        <f>+'9.รายได้(แยกกลุ่ม)'!R10</f>
        <v>วังยาง,รพช.</v>
      </c>
      <c r="J4" s="256">
        <f>+'9.รายได้(แยกกลุ่ม)'!S10</f>
        <v>2.4175269880287367E-2</v>
      </c>
      <c r="K4" s="256">
        <f>+'9.รายได้(แยกกลุ่ม)'!T10</f>
        <v>-0.56491649688316425</v>
      </c>
      <c r="L4" s="256">
        <f>+'9.รายได้(แยกกลุ่ม)'!U10</f>
        <v>-0.27130881389971717</v>
      </c>
      <c r="M4" s="256">
        <f>+'9.รายได้(แยกกลุ่ม)'!V10</f>
        <v>-0.58946354339945239</v>
      </c>
      <c r="N4" s="256">
        <f>+'9.รายได้(แยกกลุ่ม)'!W10</f>
        <v>-0.34498979505946265</v>
      </c>
      <c r="O4" s="256">
        <f>+'9.รายได้(แยกกลุ่ม)'!X10</f>
        <v>-0.61900011211311334</v>
      </c>
      <c r="P4" s="256">
        <f>+'9.รายได้(แยกกลุ่ม)'!Y10</f>
        <v>-0.34501152879750985</v>
      </c>
      <c r="R4" s="252"/>
    </row>
    <row r="5" spans="1:18">
      <c r="A5" s="251" t="str">
        <f>+'9.รายได้(แยกกลุ่ม)'!B20</f>
        <v>นาทม,รพช.</v>
      </c>
      <c r="B5" s="296">
        <f>+'9.รายได้(แยกกลุ่ม)'!C20</f>
        <v>1385.9898492231841</v>
      </c>
      <c r="C5" s="296">
        <f>+'9.รายได้(แยกกลุ่ม)'!D20</f>
        <v>545.96350914406923</v>
      </c>
      <c r="D5" s="296">
        <f>+'9.รายได้(แยกกลุ่ม)'!E20</f>
        <v>769.7856590509665</v>
      </c>
      <c r="E5" s="296">
        <f>+'9.รายได้(แยกกลุ่ม)'!F20</f>
        <v>2841.9120015220697</v>
      </c>
      <c r="F5" s="375">
        <f>+'9.รายได้(แยกกลุ่ม)'!G20</f>
        <v>10.656750716815651</v>
      </c>
      <c r="G5" s="375">
        <f>+'9.รายได้(แยกกลุ่ม)'!H20</f>
        <v>37.094514251981785</v>
      </c>
      <c r="H5" s="296">
        <f>+'9.รายได้(แยกกลุ่ม)'!I20</f>
        <v>2059.2369856102737</v>
      </c>
      <c r="I5" s="16" t="str">
        <f>+'9.รายได้(แยกกลุ่ม)'!R20</f>
        <v>นาทม,รพช.</v>
      </c>
      <c r="J5" s="256">
        <f>+'9.รายได้(แยกกลุ่ม)'!S20</f>
        <v>-5.0167761786778203E-2</v>
      </c>
      <c r="K5" s="256">
        <f>+'9.รายได้(แยกกลุ่ม)'!T20</f>
        <v>0.66553370465958084</v>
      </c>
      <c r="L5" s="256">
        <f>+'9.รายได้(แยกกลุ่ม)'!U20</f>
        <v>-0.22283685144907545</v>
      </c>
      <c r="M5" s="256">
        <f>+'9.รายได้(แยกกลุ่ม)'!V20</f>
        <v>-8.530687195886559E-2</v>
      </c>
      <c r="N5" s="256">
        <f>+'9.รายได้(แยกกลุ่ม)'!W20</f>
        <v>-0.44614830507886127</v>
      </c>
      <c r="O5" s="256">
        <f>+'9.รายได้(แยกกลุ่ม)'!X20</f>
        <v>-0.39366918363034975</v>
      </c>
      <c r="P5" s="256">
        <f>+'9.รายได้(แยกกลุ่ม)'!Y20</f>
        <v>0.59118770367385054</v>
      </c>
    </row>
    <row r="6" spans="1:18">
      <c r="A6" s="255" t="str">
        <f>+'9.รายได้(แยกกลุ่ม)'!B41</f>
        <v>ปลาปาก,รพช.</v>
      </c>
      <c r="B6" s="374">
        <f>+'9.รายได้(แยกกลุ่ม)'!C41</f>
        <v>977.71508085563664</v>
      </c>
      <c r="C6" s="295">
        <f>+'9.รายได้(แยกกลุ่ม)'!D41</f>
        <v>372.70152397523157</v>
      </c>
      <c r="D6" s="295">
        <f>+'9.รายได้(แยกกลุ่ม)'!E41</f>
        <v>879.82539923954357</v>
      </c>
      <c r="E6" s="295">
        <f>+'9.รายได้(แยกกลุ่ม)'!F41</f>
        <v>2983.5420904135945</v>
      </c>
      <c r="F6" s="374">
        <f>+'9.รายได้(แยกกลุ่ม)'!G41</f>
        <v>3.9745787599574172</v>
      </c>
      <c r="G6" s="374">
        <f>+'9.รายได้(แยกกลุ่ม)'!H41</f>
        <v>24.363679747439523</v>
      </c>
      <c r="H6" s="374">
        <f>+'9.รายได้(แยกกลุ่ม)'!I41</f>
        <v>997.58488460160686</v>
      </c>
      <c r="I6" s="16" t="str">
        <f>+'9.รายได้(แยกกลุ่ม)'!R41</f>
        <v>ปลาปาก,รพช.</v>
      </c>
      <c r="J6" s="256">
        <f>+'9.รายได้(แยกกลุ่ม)'!S41</f>
        <v>-0.25229980806630681</v>
      </c>
      <c r="K6" s="256">
        <f>+'9.รายได้(แยกกลุ่ม)'!T41</f>
        <v>0.21552417390967638</v>
      </c>
      <c r="L6" s="256">
        <f>+'9.รายได้(แยกกลุ่ม)'!U41</f>
        <v>-0.20804357988673797</v>
      </c>
      <c r="M6" s="256">
        <f>+'9.รายได้(แยกกลุ่ม)'!V41</f>
        <v>-0.12679888802549064</v>
      </c>
      <c r="N6" s="256">
        <f>+'9.รายได้(แยกกลุ่ม)'!W41</f>
        <v>-0.6097024305857347</v>
      </c>
      <c r="O6" s="256">
        <f>+'9.รายได้(แยกกลุ่ม)'!X41</f>
        <v>-0.54018893223035203</v>
      </c>
      <c r="P6" s="256">
        <f>+'9.รายได้(แยกกลุ่ม)'!Y41</f>
        <v>-0.20749070637615</v>
      </c>
    </row>
    <row r="7" spans="1:18">
      <c r="A7" s="255" t="str">
        <f>+'9.รายได้(แยกกลุ่ม)'!B42</f>
        <v>ท่าอุเทน,รพช.</v>
      </c>
      <c r="B7" s="374">
        <f>+'9.รายได้(แยกกลุ่ม)'!C42</f>
        <v>898.50517546446474</v>
      </c>
      <c r="C7" s="374">
        <f>+'9.รายได้(แยกกลุ่ม)'!D42</f>
        <v>199.09913889708051</v>
      </c>
      <c r="D7" s="374">
        <f>+'9.รายได้(แยกกลุ่ม)'!E42</f>
        <v>516.3421172309246</v>
      </c>
      <c r="E7" s="374">
        <f>+'9.รายได้(แยกกลุ่ม)'!F42</f>
        <v>1961.044471214811</v>
      </c>
      <c r="F7" s="374">
        <f>+'9.รายได้(แยกกลุ่ม)'!G42</f>
        <v>1.8798838126899378</v>
      </c>
      <c r="G7" s="295">
        <f>+'9.รายได้(แยกกลุ่ม)'!H42</f>
        <v>38.813512651320536</v>
      </c>
      <c r="H7" s="374">
        <f>+'9.รายได้(แยกกลุ่ม)'!I42</f>
        <v>918.11488691785951</v>
      </c>
      <c r="I7" s="16" t="str">
        <f>+'9.รายได้(แยกกลุ่ม)'!R42</f>
        <v>ท่าอุเทน,รพช.</v>
      </c>
      <c r="J7" s="256">
        <f>+'9.รายได้(แยกกลุ่ม)'!S42</f>
        <v>-0.31287498239234718</v>
      </c>
      <c r="K7" s="256">
        <f>+'9.รายได้(แยกกลุ่ม)'!T42</f>
        <v>-0.35066051312930818</v>
      </c>
      <c r="L7" s="256">
        <f>+'9.รายได้(แยกกลุ่ม)'!U42</f>
        <v>-0.53522544919782256</v>
      </c>
      <c r="M7" s="256">
        <f>+'9.รายได้(แยกกลุ่ม)'!V42</f>
        <v>-0.42605595597317125</v>
      </c>
      <c r="N7" s="256">
        <f>+'9.รายได้(แยกกลุ่ม)'!W42</f>
        <v>-0.81539827811036614</v>
      </c>
      <c r="O7" s="256">
        <f>+'9.รายได้(แยกกลุ่ม)'!X42</f>
        <v>-0.26747999969216313</v>
      </c>
      <c r="P7" s="256">
        <f>+'9.รายได้(แยกกลุ่ม)'!Y42</f>
        <v>-0.27062389203361659</v>
      </c>
    </row>
    <row r="8" spans="1:18">
      <c r="A8" s="255" t="str">
        <f>+'9.รายได้(แยกกลุ่ม)'!B57</f>
        <v>บ้านแพง,รพช.</v>
      </c>
      <c r="B8" s="295">
        <f>+'9.รายได้(แยกกลุ่ม)'!C57</f>
        <v>1202.4036233397997</v>
      </c>
      <c r="C8" s="295">
        <f>+'9.รายได้(แยกกลุ่ม)'!D57</f>
        <v>352.11708886733328</v>
      </c>
      <c r="D8" s="295">
        <f>+'9.รายได้(แยกกลุ่ม)'!E57</f>
        <v>839.38990634755498</v>
      </c>
      <c r="E8" s="295">
        <f>+'9.รายได้(แยกกลุ่ม)'!F57</f>
        <v>3102.5740546047277</v>
      </c>
      <c r="F8" s="374">
        <f>+'9.รายได้(แยกกลุ่ม)'!G57</f>
        <v>5.3411714770797962</v>
      </c>
      <c r="G8" s="295">
        <f>+'9.รายได้(แยกกลุ่ม)'!H57</f>
        <v>191.2714700056593</v>
      </c>
      <c r="H8" s="295">
        <f>+'9.รายได้(แยกกลุ่ม)'!I57</f>
        <v>1723.9818239814954</v>
      </c>
      <c r="I8" s="16" t="str">
        <f>+'9.รายได้(แยกกลุ่ม)'!R57</f>
        <v>บ้านแพง,รพช.</v>
      </c>
      <c r="J8" s="256">
        <f>+'9.รายได้(แยกกลุ่ม)'!S57</f>
        <v>-0.13902346588542691</v>
      </c>
      <c r="K8" s="256">
        <f>+'9.รายได้(แยกกลุ่ม)'!T57</f>
        <v>4.2287965213932931E-2</v>
      </c>
      <c r="L8" s="256">
        <f>+'9.รายได้(แยกกลุ่ม)'!U57</f>
        <v>-0.39716656490179708</v>
      </c>
      <c r="M8" s="256">
        <f>+'9.รายได้(แยกกลุ่ม)'!V57</f>
        <v>-3.3049492132776706E-2</v>
      </c>
      <c r="N8" s="256">
        <f>+'9.รายได้(แยกกลุ่ม)'!W57</f>
        <v>-0.61136822330736407</v>
      </c>
      <c r="O8" s="256">
        <f>+'9.รายได้(แยกกลุ่ม)'!X57</f>
        <v>0.92420572542680279</v>
      </c>
      <c r="P8" s="256">
        <f>+'9.รายได้(แยกกลุ่ม)'!Y57</f>
        <v>0.2589808183494372</v>
      </c>
    </row>
    <row r="9" spans="1:18">
      <c r="A9" s="255" t="str">
        <f>+'9.รายได้(แยกกลุ่ม)'!B58</f>
        <v>นาหว้า,รพช.</v>
      </c>
      <c r="B9" s="295">
        <f>+'9.รายได้(แยกกลุ่ม)'!C58</f>
        <v>1217.6469386662386</v>
      </c>
      <c r="C9" s="295">
        <f>+'9.รายได้(แยกกลุ่ม)'!D58</f>
        <v>218.99668112333683</v>
      </c>
      <c r="D9" s="295">
        <f>+'9.รายได้(แยกกลุ่ม)'!E58</f>
        <v>933.22437689969627</v>
      </c>
      <c r="E9" s="374">
        <f>+'9.รายได้(แยกกลุ่ม)'!F58</f>
        <v>2029.7300875821081</v>
      </c>
      <c r="F9" s="374">
        <f>+'9.รายได้(แยกกลุ่ม)'!G58</f>
        <v>6.6746455936857876</v>
      </c>
      <c r="G9" s="295">
        <f>+'9.รายได้(แยกกลุ่ม)'!H58</f>
        <v>35.804389990974208</v>
      </c>
      <c r="H9" s="295">
        <f>+'9.รายได้(แยกกลุ่ม)'!I58</f>
        <v>1156.6754796134178</v>
      </c>
      <c r="I9" s="16" t="str">
        <f>+'9.รายได้(แยกกลุ่ม)'!R58</f>
        <v>นาหว้า,รพช.</v>
      </c>
      <c r="J9" s="256">
        <f>+'9.รายได้(แยกกลุ่ม)'!S58</f>
        <v>-0.12810854801307442</v>
      </c>
      <c r="K9" s="256">
        <f>+'9.รายได้(แยกกลุ่ม)'!T58</f>
        <v>-0.35175652539076963</v>
      </c>
      <c r="L9" s="256">
        <f>+'9.รายได้(แยกกลุ่ม)'!U58</f>
        <v>-0.32977648100180468</v>
      </c>
      <c r="M9" s="256">
        <f>+'9.รายได้(แยกกลุ่ม)'!V58</f>
        <v>-0.36741283061140428</v>
      </c>
      <c r="N9" s="256">
        <f>+'9.รายได้(แยกกลุ่ม)'!W58</f>
        <v>-0.51434261434983919</v>
      </c>
      <c r="O9" s="256">
        <f>+'9.รายได้(แยกกลุ่ม)'!X58</f>
        <v>-0.63980507801812658</v>
      </c>
      <c r="P9" s="256">
        <f>+'9.รายได้(แยกกลุ่ม)'!Y58</f>
        <v>-0.15530881959921453</v>
      </c>
    </row>
    <row r="10" spans="1:18">
      <c r="A10" s="255" t="str">
        <f>+'9.รายได้(แยกกลุ่ม)'!B70</f>
        <v>เรณูนคร,รพช.</v>
      </c>
      <c r="B10" s="374">
        <f>+'9.รายได้(แยกกลุ่ม)'!C70</f>
        <v>861.34967781755302</v>
      </c>
      <c r="C10" s="295">
        <f>+'9.รายได้(แยกกลุ่ม)'!D70</f>
        <v>521.96540920873963</v>
      </c>
      <c r="D10" s="295">
        <f>+'9.รายได้(แยกกลุ่ม)'!E70</f>
        <v>1807.0487519025878</v>
      </c>
      <c r="E10" s="295">
        <f>+'9.รายได้(แยกกลุ่ม)'!F70</f>
        <v>4755.4698508158508</v>
      </c>
      <c r="F10" s="374">
        <f>+'9.รายได้(แยกกลุ่ม)'!G70</f>
        <v>9.7491085599982608</v>
      </c>
      <c r="G10" s="295">
        <f>+'9.รายได้(แยกกลุ่ม)'!H70</f>
        <v>45.813897332202728</v>
      </c>
      <c r="H10" s="295">
        <f>+'9.รายได้(แยกกลุ่ม)'!I70</f>
        <v>1519.6432566967042</v>
      </c>
      <c r="I10" s="16" t="str">
        <f>+'9.รายได้(แยกกลุ่ม)'!R70</f>
        <v>เรณูนคร,รพช.</v>
      </c>
      <c r="J10" s="256">
        <f>+'9.รายได้(แยกกลุ่ม)'!S70</f>
        <v>-0.28344789175577012</v>
      </c>
      <c r="K10" s="256">
        <f>+'9.รายได้(แยกกลุ่ม)'!T70</f>
        <v>0.15313898795775271</v>
      </c>
      <c r="L10" s="256">
        <f>+'9.รายได้(แยกกลุ่ม)'!U70</f>
        <v>0.21309272982092831</v>
      </c>
      <c r="M10" s="256">
        <f>+'9.รายได้(แยกกลุ่ม)'!V70</f>
        <v>0.22663820171111582</v>
      </c>
      <c r="N10" s="256">
        <f>+'9.รายได้(แยกกลุ่ม)'!W70</f>
        <v>-0.30108853600770635</v>
      </c>
      <c r="O10" s="256">
        <f>+'9.รายได้(แยกกลุ่ม)'!X70</f>
        <v>-0.41330013841922791</v>
      </c>
      <c r="P10" s="256">
        <f>+'9.รายได้(แยกกลุ่ม)'!Y70</f>
        <v>0.10055021951115331</v>
      </c>
    </row>
    <row r="11" spans="1:18">
      <c r="A11" s="255" t="str">
        <f>+'9.รายได้(แยกกลุ่ม)'!B71</f>
        <v>โพนสวรรค์,รพช.</v>
      </c>
      <c r="B11" s="295">
        <f>+'9.รายได้(แยกกลุ่ม)'!C71</f>
        <v>1283.2270976898753</v>
      </c>
      <c r="C11" s="374">
        <f>+'9.รายได้(แยกกลุ่ม)'!D71</f>
        <v>214.54157416168562</v>
      </c>
      <c r="D11" s="295">
        <f>+'9.รายได้(แยกกลุ่ม)'!E71</f>
        <v>926.23007901668132</v>
      </c>
      <c r="E11" s="374">
        <f>+'9.รายได้(แยกกลุ่ม)'!F71</f>
        <v>2857.3429091653029</v>
      </c>
      <c r="F11" s="295">
        <f>+'9.รายได้(แยกกลุ่ม)'!G71</f>
        <v>14.42774019177469</v>
      </c>
      <c r="G11" s="295">
        <f>+'9.รายได้(แยกกลุ่ม)'!H71</f>
        <v>29.249085024703472</v>
      </c>
      <c r="H11" s="374">
        <f>+'9.รายได้(แยกกลุ่ม)'!I71</f>
        <v>1003.5565724308233</v>
      </c>
      <c r="I11" s="16" t="str">
        <f>+'9.รายได้(แยกกลุ่ม)'!R71</f>
        <v>โพนสวรรค์,รพช.</v>
      </c>
      <c r="J11" s="256">
        <f>+'9.รายได้(แยกกลุ่ม)'!S71</f>
        <v>6.7509637358416044E-2</v>
      </c>
      <c r="K11" s="256">
        <f>+'9.รายได้(แยกกลุ่ม)'!T71</f>
        <v>-0.52602940857957725</v>
      </c>
      <c r="L11" s="256">
        <f>+'9.รายได้(แยกกลุ่ม)'!U71</f>
        <v>-0.37821103397814143</v>
      </c>
      <c r="M11" s="256">
        <f>+'9.รายได้(แยกกลุ่ม)'!V71</f>
        <v>-0.26296957446397679</v>
      </c>
      <c r="N11" s="256">
        <f>+'9.รายได้(แยกกลุ่ม)'!W71</f>
        <v>3.4321544116183662E-2</v>
      </c>
      <c r="O11" s="256">
        <f>+'9.รายได้(แยกกลุ่ม)'!X71</f>
        <v>-0.62543168918974201</v>
      </c>
      <c r="P11" s="256">
        <f>+'9.รายได้(แยกกลุ่ม)'!Y71</f>
        <v>-0.27320810248491356</v>
      </c>
    </row>
    <row r="12" spans="1:18">
      <c r="A12" s="255" t="str">
        <f>+'9.รายได้(แยกกลุ่ม)'!B82</f>
        <v>นาแก,รพช.</v>
      </c>
      <c r="B12" s="374">
        <f>+'9.รายได้(แยกกลุ่ม)'!C82</f>
        <v>936.15619947594371</v>
      </c>
      <c r="C12" s="374">
        <f>+'9.รายได้(แยกกลุ่ม)'!D82</f>
        <v>221.61408485253946</v>
      </c>
      <c r="D12" s="374">
        <f>+'9.รายได้(แยกกลุ่ม)'!E82</f>
        <v>398.38369009584665</v>
      </c>
      <c r="E12" s="374">
        <f>+'9.รายได้(แยกกลุ่ม)'!F82</f>
        <v>1434.4010202020204</v>
      </c>
      <c r="F12" s="295">
        <f>+'9.รายได้(แยกกลุ่ม)'!G82</f>
        <v>12.758889193350557</v>
      </c>
      <c r="G12" s="295">
        <f>+'9.รายได้(แยกกลุ่ม)'!H82</f>
        <v>33.779605417677914</v>
      </c>
      <c r="H12" s="295">
        <f>+'9.รายได้(แยกกลุ่ม)'!I82</f>
        <v>1207.283766887811</v>
      </c>
      <c r="I12" s="16" t="str">
        <f>+'9.รายได้(แยกกลุ่ม)'!R82</f>
        <v>นาแก,รพช.</v>
      </c>
      <c r="J12" s="256">
        <f>+'9.รายได้(แยกกลุ่ม)'!S82</f>
        <v>-0.20625000650499026</v>
      </c>
      <c r="K12" s="256">
        <f>+'9.รายได้(แยกกลุ่ม)'!T82</f>
        <v>-0.24598198120206807</v>
      </c>
      <c r="L12" s="256">
        <f>+'9.รายได้(แยกกลุ่ม)'!U82</f>
        <v>-0.64905043645998473</v>
      </c>
      <c r="M12" s="256">
        <f>+'9.รายได้(แยกกลุ่ม)'!V82</f>
        <v>-0.44420243121197162</v>
      </c>
      <c r="N12" s="256">
        <f>+'9.รายได้(แยกกลุ่ม)'!W82</f>
        <v>0.17694789475707171</v>
      </c>
      <c r="O12" s="256">
        <f>+'9.รายได้(แยกกลุ่ม)'!X82</f>
        <v>-0.45624753872489188</v>
      </c>
      <c r="P12" s="256">
        <f>+'9.รายได้(แยกกลุ่ม)'!Y82</f>
        <v>0.13466075731436125</v>
      </c>
    </row>
    <row r="13" spans="1:18">
      <c r="A13" s="254" t="str">
        <f>+'9.รายได้(แยกกลุ่ม)'!B113</f>
        <v>ศรีสงคราม,รพช.</v>
      </c>
      <c r="B13" s="295">
        <f>+'9.รายได้(แยกกลุ่ม)'!C113</f>
        <v>1132.8234457339431</v>
      </c>
      <c r="C13" s="295">
        <f>+'9.รายได้(แยกกลุ่ม)'!D113</f>
        <v>1071.9536358825085</v>
      </c>
      <c r="D13" s="295">
        <f>+'9.รายได้(แยกกลุ่ม)'!E113</f>
        <v>3906.7851588502267</v>
      </c>
      <c r="E13" s="295">
        <f>+'9.รายได้(แยกกลุ่ม)'!F113</f>
        <v>5716.0784815618226</v>
      </c>
      <c r="F13" s="295">
        <f>+'9.รายได้(แยกกลุ่ม)'!G113</f>
        <v>8.8546442275908657</v>
      </c>
      <c r="G13" s="295">
        <f>+'9.รายได้(แยกกลุ่ม)'!H113</f>
        <v>110.70957186588294</v>
      </c>
      <c r="H13" s="295">
        <f>+'9.รายได้(แยกกลุ่ม)'!I113</f>
        <v>1245.6743274864855</v>
      </c>
      <c r="I13" s="16" t="str">
        <f>+'9.รายได้(แยกกลุ่ม)'!R113</f>
        <v>ศรีสงคราม,รพช.</v>
      </c>
      <c r="J13" s="256">
        <f>+'9.รายได้(แยกกลุ่ม)'!S113</f>
        <v>-0.17865073920865857</v>
      </c>
      <c r="K13" s="256">
        <f>+'9.รายได้(แยกกลุ่ม)'!T113</f>
        <v>1.0708906447318796</v>
      </c>
      <c r="L13" s="256">
        <f>+'9.รายได้(แยกกลุ่ม)'!U113</f>
        <v>0.7285879931512369</v>
      </c>
      <c r="M13" s="256">
        <f>+'9.รายได้(แยกกลุ่ม)'!V113</f>
        <v>0.21292453649881415</v>
      </c>
      <c r="N13" s="256">
        <f>+'9.รายได้(แยกกลุ่ม)'!W113</f>
        <v>-0.53098173708372709</v>
      </c>
      <c r="O13" s="256">
        <f>+'9.รายได้(แยกกลุ่ม)'!X113</f>
        <v>4.4469312887661365E-2</v>
      </c>
      <c r="P13" s="256">
        <f>+'9.รายได้(แยกกลุ่ม)'!Y113</f>
        <v>-4.6617166317778569E-2</v>
      </c>
    </row>
    <row r="14" spans="1:18">
      <c r="A14" s="254" t="str">
        <f>+'9.รายได้(แยกกลุ่ม)'!B125</f>
        <v>สมเด็จพระยุพราชธาตุพนม,รพช.</v>
      </c>
      <c r="B14" s="295">
        <f>+'9.รายได้(แยกกลุ่ม)'!C125</f>
        <v>1693.6270482510254</v>
      </c>
      <c r="C14" s="295">
        <f>+'9.รายได้(แยกกลุ่ม)'!D125</f>
        <v>463.46791907032576</v>
      </c>
      <c r="D14" s="295">
        <f>+'9.รายได้(แยกกลุ่ม)'!E125</f>
        <v>1827.1572061733279</v>
      </c>
      <c r="E14" s="295">
        <f>+'9.รายได้(แยกกลุ่ม)'!F125</f>
        <v>8903.8774184650338</v>
      </c>
      <c r="F14" s="295">
        <f>+'9.รายได้(แยกกลุ่ม)'!G125</f>
        <v>25.320920271675948</v>
      </c>
      <c r="G14" s="295">
        <f>+'9.รายได้(แยกกลุ่ม)'!H125</f>
        <v>277.93275041302087</v>
      </c>
      <c r="H14" s="295">
        <f>+'9.รายได้(แยกกลุ่ม)'!I125</f>
        <v>1483.6338305712095</v>
      </c>
      <c r="I14" s="16" t="str">
        <f>+'9.รายได้(แยกกลุ่ม)'!R125</f>
        <v>สมเด็จพระยุพราชธาตุพนม,รพช.</v>
      </c>
      <c r="J14" s="256">
        <f>+'9.รายได้(แยกกลุ่ม)'!S125</f>
        <v>0.15081924671129204</v>
      </c>
      <c r="K14" s="256">
        <f>+'9.รายได้(แยกกลุ่ม)'!T125</f>
        <v>-2.0670737319845648E-2</v>
      </c>
      <c r="L14" s="256">
        <f>+'9.รายได้(แยกกลุ่ม)'!U125</f>
        <v>4.4657140592607628E-2</v>
      </c>
      <c r="M14" s="256">
        <f>+'9.รายได้(แยกกลุ่ม)'!V125</f>
        <v>0.55692574053455646</v>
      </c>
      <c r="N14" s="256">
        <f>+'9.รายได้(แยกกลุ่ม)'!W125</f>
        <v>-0.15607195173691818</v>
      </c>
      <c r="O14" s="256">
        <f>+'9.รายได้(แยกกลุ่ม)'!X125</f>
        <v>0.89834701435077136</v>
      </c>
      <c r="P14" s="256">
        <f>+'9.รายได้(แยกกลุ่ม)'!Y125</f>
        <v>0.28966104750506821</v>
      </c>
    </row>
    <row r="15" spans="1:18">
      <c r="A15" s="254" t="str">
        <f>+'9.รายได้(แยกกลุ่ม)'!B144</f>
        <v>นครพนม,รพท.</v>
      </c>
      <c r="B15" s="295">
        <f>+'9.รายได้(แยกกลุ่ม)'!C144</f>
        <v>2283.9491978831588</v>
      </c>
      <c r="C15" s="295">
        <f>+'9.รายได้(แยกกลุ่ม)'!D144</f>
        <v>1214.786851623006</v>
      </c>
      <c r="D15" s="295">
        <f>+'9.รายได้(แยกกลุ่ม)'!E144</f>
        <v>9908.5206508135161</v>
      </c>
      <c r="E15" s="295">
        <f>+'9.รายได้(แยกกลุ่ม)'!F144</f>
        <v>21970.8355636407</v>
      </c>
      <c r="F15" s="295">
        <f>+'9.รายได้(แยกกลุ่ม)'!G144</f>
        <v>90.200187708565068</v>
      </c>
      <c r="G15" s="295">
        <f>+'9.รายได้(แยกกลุ่ม)'!H144</f>
        <v>594.66775215517237</v>
      </c>
      <c r="H15" s="295">
        <f>+'9.รายได้(แยกกลุ่ม)'!I144</f>
        <v>2962.6744793268367</v>
      </c>
      <c r="I15" s="16" t="str">
        <f>+'9.รายได้(แยกกลุ่ม)'!R144</f>
        <v>นครพนม,รพท.</v>
      </c>
      <c r="J15" s="256">
        <f>+'9.รายได้(แยกกลุ่ม)'!S144</f>
        <v>0.1268745180586687</v>
      </c>
      <c r="K15" s="256">
        <f>+'9.รายได้(แยกกลุ่ม)'!T144</f>
        <v>-0.24204776789820731</v>
      </c>
      <c r="L15" s="256">
        <f>+'9.รายได้(แยกกลุ่ม)'!U144</f>
        <v>0.24725177105739732</v>
      </c>
      <c r="M15" s="256">
        <f>+'9.รายได้(แยกกลุ่ม)'!V144</f>
        <v>0.32623051654374841</v>
      </c>
      <c r="N15" s="256">
        <f>+'9.รายได้(แยกกลุ่ม)'!W144</f>
        <v>-0.2602076218751761</v>
      </c>
      <c r="O15" s="256">
        <f>+'9.รายได้(แยกกลุ่ม)'!X144</f>
        <v>-0.15138229513456194</v>
      </c>
      <c r="P15" s="256">
        <f>+'9.รายได้(แยกกลุ่ม)'!Y144</f>
        <v>-4.5375524790035329E-2</v>
      </c>
    </row>
    <row r="17" spans="1:16">
      <c r="A17" s="420" t="s">
        <v>55</v>
      </c>
      <c r="B17" s="421" t="s">
        <v>135</v>
      </c>
      <c r="C17" s="422"/>
      <c r="D17" s="422"/>
      <c r="E17" s="422"/>
      <c r="F17" s="422"/>
      <c r="G17" s="422"/>
      <c r="H17" s="423"/>
      <c r="I17" s="420" t="s">
        <v>55</v>
      </c>
      <c r="J17" s="421" t="s">
        <v>4</v>
      </c>
      <c r="K17" s="422"/>
      <c r="L17" s="422"/>
      <c r="M17" s="422"/>
      <c r="N17" s="422"/>
      <c r="O17" s="422"/>
      <c r="P17" s="423"/>
    </row>
    <row r="18" spans="1:16">
      <c r="A18" s="420"/>
      <c r="B18" s="12" t="s">
        <v>137</v>
      </c>
      <c r="C18" s="13" t="s">
        <v>138</v>
      </c>
      <c r="D18" s="12" t="s">
        <v>139</v>
      </c>
      <c r="E18" s="12" t="s">
        <v>140</v>
      </c>
      <c r="F18" s="12" t="s">
        <v>141</v>
      </c>
      <c r="G18" s="12" t="s">
        <v>142</v>
      </c>
      <c r="H18" s="12" t="s">
        <v>143</v>
      </c>
      <c r="I18" s="420"/>
      <c r="J18" s="12" t="s">
        <v>137</v>
      </c>
      <c r="K18" s="13" t="s">
        <v>138</v>
      </c>
      <c r="L18" s="12" t="s">
        <v>139</v>
      </c>
      <c r="M18" s="12" t="s">
        <v>140</v>
      </c>
      <c r="N18" s="12" t="s">
        <v>141</v>
      </c>
      <c r="O18" s="12" t="s">
        <v>142</v>
      </c>
      <c r="P18" s="12" t="s">
        <v>143</v>
      </c>
    </row>
    <row r="19" spans="1:16">
      <c r="A19" s="255" t="str">
        <f>+'9.รายได้(แยกกลุ่ม)'!B6</f>
        <v>บุ่งคล้า,รพช.</v>
      </c>
      <c r="B19" s="295">
        <f>+'9.รายได้(แยกกลุ่ม)'!C6</f>
        <v>1179.3863899013247</v>
      </c>
      <c r="C19" s="295">
        <f>+'9.รายได้(แยกกลุ่ม)'!D6</f>
        <v>690.83985420926308</v>
      </c>
      <c r="D19" s="374">
        <f>+'9.รายได้(แยกกลุ่ม)'!E6</f>
        <v>1553.1350256410253</v>
      </c>
      <c r="E19" s="295">
        <f>+'9.รายได้(แยกกลุ่ม)'!F6</f>
        <v>4261.0507004608289</v>
      </c>
      <c r="F19" s="374">
        <f>+'9.รายได้(แยกกลุ่ม)'!G6</f>
        <v>8.8216803132787476</v>
      </c>
      <c r="G19" s="295">
        <f>+'9.รายได้(แยกกลุ่ม)'!H6</f>
        <v>131.10202919188322</v>
      </c>
      <c r="H19" s="295">
        <f>+'9.รายได้(แยกกลุ่ม)'!I6</f>
        <v>2269.2479918214954</v>
      </c>
      <c r="I19" s="16" t="str">
        <f>+'9.รายได้(แยกกลุ่ม)'!R6</f>
        <v>บุ่งคล้า,รพช.</v>
      </c>
      <c r="J19" s="15">
        <f>+'9.รายได้(แยกกลุ่ม)'!S6</f>
        <v>-0.15156850247638895</v>
      </c>
      <c r="K19" s="15">
        <f>+'9.รายได้(แยกกลุ่ม)'!T6</f>
        <v>0.36562454091348795</v>
      </c>
      <c r="L19" s="15">
        <f>+'9.รายได้(แยกกลุ่ม)'!U6</f>
        <v>0.21879247913940966</v>
      </c>
      <c r="M19" s="15">
        <f>+'9.รายได้(แยกกลุ่ม)'!V6</f>
        <v>-0.46037278046955465</v>
      </c>
      <c r="N19" s="15">
        <f>+'9.รายได้(แยกกลุ่ม)'!W6</f>
        <v>-0.53709310722038484</v>
      </c>
      <c r="O19" s="15">
        <f>+'9.รายได้(แยกกลุ่ม)'!X6</f>
        <v>0.55519604405475231</v>
      </c>
      <c r="P19" s="15">
        <f>+'9.รายได้(แยกกลุ่ม)'!Y6</f>
        <v>6.9669118109921879E-2</v>
      </c>
    </row>
    <row r="20" spans="1:16">
      <c r="A20" s="255" t="str">
        <f>+'9.รายได้(แยกกลุ่ม)'!B53</f>
        <v>ศรีวิไล,รพช.</v>
      </c>
      <c r="B20" s="295">
        <f>+'9.รายได้(แยกกลุ่ม)'!C53</f>
        <v>1163.7514314477469</v>
      </c>
      <c r="C20" s="295">
        <f>+'9.รายได้(แยกกลุ่ม)'!D53</f>
        <v>264.23654841802494</v>
      </c>
      <c r="D20" s="295">
        <f>+'9.รายได้(แยกกลุ่ม)'!E53</f>
        <v>1780.4804077849863</v>
      </c>
      <c r="E20" s="295">
        <f>+'9.รายได้(แยกกลุ่ม)'!F53</f>
        <v>3258.0993019891503</v>
      </c>
      <c r="F20" s="295">
        <f>+'9.รายได้(แยกกลุ่ม)'!G53</f>
        <v>13.806415761555948</v>
      </c>
      <c r="G20" s="295">
        <f>+'9.รายได้(แยกกลุ่ม)'!H53</f>
        <v>65.449656478908807</v>
      </c>
      <c r="H20" s="295">
        <f>+'9.รายได้(แยกกลุ่ม)'!I53</f>
        <v>1263.8561920741452</v>
      </c>
      <c r="I20" s="16" t="str">
        <f>+'9.รายได้(แยกกลุ่ม)'!R53</f>
        <v>ศรีวิไล,รพช.</v>
      </c>
      <c r="J20" s="15">
        <f>+'9.รายได้(แยกกลุ่ม)'!S53</f>
        <v>-0.16670022064995116</v>
      </c>
      <c r="K20" s="15">
        <f>+'9.รายได้(แยกกลุ่ม)'!T53</f>
        <v>-0.21784377102600044</v>
      </c>
      <c r="L20" s="15">
        <f>+'9.รายได้(แยกกลุ่ม)'!U53</f>
        <v>0.27870625109191116</v>
      </c>
      <c r="M20" s="15">
        <f>+'9.รายได้(แยกกลุ่ม)'!V53</f>
        <v>1.5421620658663877E-2</v>
      </c>
      <c r="N20" s="15">
        <f>+'9.รายได้(แยกกลุ่ม)'!W53</f>
        <v>4.5758519822448208E-3</v>
      </c>
      <c r="O20" s="15">
        <f>+'9.รายได้(แยกกลุ่ม)'!X53</f>
        <v>-0.34157141302773736</v>
      </c>
      <c r="P20" s="15">
        <f>+'9.รายได้(แยกกลุ่ม)'!Y53</f>
        <v>-7.7037425314183686E-2</v>
      </c>
    </row>
    <row r="21" spans="1:16">
      <c r="A21" s="255" t="str">
        <f>+'9.รายได้(แยกกลุ่ม)'!B67</f>
        <v>ปากคาด,รพช.</v>
      </c>
      <c r="B21" s="295">
        <f>+'9.รายได้(แยกกลุ่ม)'!C67</f>
        <v>1403.9362285469583</v>
      </c>
      <c r="C21" s="295">
        <f>+'9.รายได้(แยกกลุ่ม)'!D67</f>
        <v>485.11814639127715</v>
      </c>
      <c r="D21" s="295">
        <f>+'9.รายได้(แยกกลุ่ม)'!E67</f>
        <v>1993.3970884520886</v>
      </c>
      <c r="E21" s="295">
        <f>+'9.รายได้(แยกกลุ่ม)'!F67</f>
        <v>4692.6830844997412</v>
      </c>
      <c r="F21" s="295">
        <f>+'9.รายได้(แยกกลุ่ม)'!G67</f>
        <v>20.217542648370301</v>
      </c>
      <c r="G21" s="295">
        <f>+'9.รายได้(แยกกลุ่ม)'!H67</f>
        <v>94.759730732717699</v>
      </c>
      <c r="H21" s="295">
        <f>+'9.รายได้(แยกกลุ่ม)'!I67</f>
        <v>1349.8531580854499</v>
      </c>
      <c r="I21" s="16" t="str">
        <f>+'9.รายได้(แยกกลุ่ม)'!R67</f>
        <v>ปากคาด,รพช.</v>
      </c>
      <c r="J21" s="15">
        <f>+'9.รายได้(แยกกลุ่ม)'!S67</f>
        <v>0.16792690624174206</v>
      </c>
      <c r="K21" s="15">
        <f>+'9.รายได้(แยกกลุ่ม)'!T67</f>
        <v>7.1735096809575502E-2</v>
      </c>
      <c r="L21" s="15">
        <f>+'9.รายได้(แยกกลุ่ม)'!U67</f>
        <v>0.33819052369307123</v>
      </c>
      <c r="M21" s="15">
        <f>+'9.รายได้(แยกกลุ่ม)'!V67</f>
        <v>0.21044282069907225</v>
      </c>
      <c r="N21" s="15">
        <f>+'9.รายได้(แยกกลุ่ม)'!W67</f>
        <v>0.44939121805221155</v>
      </c>
      <c r="O21" s="15">
        <f>+'9.รายได้(แยกกลุ่ม)'!X67</f>
        <v>0.21350778130020479</v>
      </c>
      <c r="P21" s="15">
        <f>+'9.รายได้(แยกกลุ่ม)'!Y67</f>
        <v>-2.2414515451462304E-2</v>
      </c>
    </row>
    <row r="22" spans="1:16">
      <c r="A22" s="255" t="str">
        <f>+'9.รายได้(แยกกลุ่ม)'!B68</f>
        <v>บึงโขงหลง,รพช.</v>
      </c>
      <c r="B22" s="295">
        <f>+'9.รายได้(แยกกลุ่ม)'!C68</f>
        <v>1398.1598088325829</v>
      </c>
      <c r="C22" s="295">
        <f>+'9.รายได้(แยกกลุ่ม)'!D68</f>
        <v>327.55121504714378</v>
      </c>
      <c r="D22" s="295">
        <f>+'9.รายได้(แยกกลุ่ม)'!E68</f>
        <v>2278.1459749303617</v>
      </c>
      <c r="E22" s="295">
        <f>+'9.รายได้(แยกกลุ่ม)'!F68</f>
        <v>4400.4168234250228</v>
      </c>
      <c r="F22" s="295">
        <f>+'9.รายได้(แยกกลุ่ม)'!G68</f>
        <v>16.260775526420343</v>
      </c>
      <c r="G22" s="295">
        <f>+'9.รายได้(แยกกลุ่ม)'!H68</f>
        <v>199.24133174413987</v>
      </c>
      <c r="H22" s="295">
        <f>+'9.รายได้(แยกกลุ่ม)'!I68</f>
        <v>1237.1283773450409</v>
      </c>
      <c r="I22" s="16" t="str">
        <f>+'9.รายได้(แยกกลุ่ม)'!R68</f>
        <v>บึงโขงหลง,รพช.</v>
      </c>
      <c r="J22" s="15">
        <f>+'9.รายได้(แยกกลุ่ม)'!S68</f>
        <v>0.1631215341251277</v>
      </c>
      <c r="K22" s="15">
        <f>+'9.รายได้(แยกกลุ่ม)'!T68</f>
        <v>-0.27636569404785127</v>
      </c>
      <c r="L22" s="15">
        <f>+'9.รายได้(แยกกลุ่ม)'!U68</f>
        <v>0.52934574496073672</v>
      </c>
      <c r="M22" s="15">
        <f>+'9.รายได้(แยกกลุ่ม)'!V68</f>
        <v>0.13505490485643082</v>
      </c>
      <c r="N22" s="15">
        <f>+'9.รายได้(แยกกลุ่ม)'!W68</f>
        <v>0.16573144702191406</v>
      </c>
      <c r="O22" s="15">
        <f>+'9.รายได้(แยกกลุ่ม)'!X68</f>
        <v>1.5515153384099847</v>
      </c>
      <c r="P22" s="15">
        <f>+'9.รายได้(แยกกลุ่ม)'!Y68</f>
        <v>-0.10405162445155437</v>
      </c>
    </row>
    <row r="23" spans="1:16">
      <c r="A23" s="255" t="str">
        <f>+'9.รายได้(แยกกลุ่ม)'!B81</f>
        <v>พรเจริญ,รพช.</v>
      </c>
      <c r="B23" s="295">
        <f>+'9.รายได้(แยกกลุ่ม)'!C81</f>
        <v>1166.1472182492544</v>
      </c>
      <c r="C23" s="295">
        <f>+'9.รายได้(แยกกลุ่ม)'!D81</f>
        <v>264.29448377009044</v>
      </c>
      <c r="D23" s="295">
        <f>+'9.รายได้(แยกกลุ่ม)'!E81</f>
        <v>1584.7055988023953</v>
      </c>
      <c r="E23" s="295">
        <f>+'9.รายได้(แยกกลุ่ม)'!F81</f>
        <v>3220.0187877803055</v>
      </c>
      <c r="F23" s="295">
        <f>+'9.รายได้(แยกกลุ่ม)'!G81</f>
        <v>22.935569442557625</v>
      </c>
      <c r="G23" s="295">
        <f>+'9.รายได้(แยกกลุ่ม)'!H81</f>
        <v>79.265077661549611</v>
      </c>
      <c r="H23" s="295">
        <f>+'9.รายได้(แยกกลุ่ม)'!I81</f>
        <v>975.46906329543526</v>
      </c>
      <c r="I23" s="16" t="str">
        <f>+'9.รายได้(แยกกลุ่ม)'!R81</f>
        <v>พรเจริญ,รพช.</v>
      </c>
      <c r="J23" s="15">
        <f>+'9.รายได้(แยกกลุ่ม)'!S81</f>
        <v>-1.1244760844682988E-2</v>
      </c>
      <c r="K23" s="15">
        <f>+'9.รายได้(แยกกลุ่ม)'!T81</f>
        <v>-0.1007665277044678</v>
      </c>
      <c r="L23" s="15">
        <f>+'9.รายได้(แยกกลุ่ม)'!U81</f>
        <v>0.39602034939059694</v>
      </c>
      <c r="M23" s="15">
        <f>+'9.รายได้(แยกกลุ่ม)'!V81</f>
        <v>0.2476835895222736</v>
      </c>
      <c r="N23" s="15">
        <f>+'9.รายได้(แยกกลุ่ม)'!W81</f>
        <v>1.1156990833136979</v>
      </c>
      <c r="O23" s="15">
        <f>+'9.รายได้(แยกกลุ่ม)'!X81</f>
        <v>0.27593500689840278</v>
      </c>
      <c r="P23" s="15">
        <f>+'9.รายได้(แยกกลุ่ม)'!Y81</f>
        <v>-8.320935272015216E-2</v>
      </c>
    </row>
    <row r="24" spans="1:16">
      <c r="A24" s="255" t="str">
        <f>+'9.รายได้(แยกกลุ่ม)'!B100</f>
        <v>โซ่พิสัย,รพช.</v>
      </c>
      <c r="B24" s="295">
        <f>+'9.รายได้(แยกกลุ่ม)'!C100</f>
        <v>1729.7703151147934</v>
      </c>
      <c r="C24" s="295">
        <f>+'9.รายได้(แยกกลุ่ม)'!D100</f>
        <v>488.53058324059191</v>
      </c>
      <c r="D24" s="295">
        <f>+'9.รายได้(แยกกลุ่ม)'!E100</f>
        <v>2769.7812182741113</v>
      </c>
      <c r="E24" s="295">
        <f>+'9.รายได้(แยกกลุ่ม)'!F100</f>
        <v>6215.1404460028043</v>
      </c>
      <c r="F24" s="295">
        <f>+'9.รายได้(แยกกลุ่ม)'!G100</f>
        <v>20.521713770798698</v>
      </c>
      <c r="G24" s="295">
        <f>+'9.รายได้(แยกกลุ่ม)'!H100</f>
        <v>45.683355034297769</v>
      </c>
      <c r="H24" s="295">
        <f>+'9.รายได้(แยกกลุ่ม)'!I100</f>
        <v>846.29889534644076</v>
      </c>
      <c r="I24" s="16" t="str">
        <f>+'9.รายได้(แยกกลุ่ม)'!R100</f>
        <v>โซ่พิสัย,รพช.</v>
      </c>
      <c r="J24" s="15">
        <f>+'9.รายได้(แยกกลุ่ม)'!S100</f>
        <v>0.33230136404677169</v>
      </c>
      <c r="K24" s="15">
        <f>+'9.รายได้(แยกกลุ่ม)'!T100</f>
        <v>-8.1010292875924386E-2</v>
      </c>
      <c r="L24" s="15">
        <f>+'9.รายได้(แยกกลุ่ม)'!U100</f>
        <v>0.5460892365244413</v>
      </c>
      <c r="M24" s="15">
        <f>+'9.รายได้(แยกกลุ่ม)'!V100</f>
        <v>0.45828745972068474</v>
      </c>
      <c r="N24" s="15">
        <f>+'9.รายได้(แยกกลุ่ม)'!W100</f>
        <v>8.9941104418258574E-2</v>
      </c>
      <c r="O24" s="15">
        <f>+'9.รายได้(แยกกลุ่ม)'!X100</f>
        <v>-0.557998822162173</v>
      </c>
      <c r="P24" s="15">
        <f>+'9.รายได้(แยกกลุ่ม)'!Y100</f>
        <v>-0.22604876105689428</v>
      </c>
    </row>
    <row r="25" spans="1:16">
      <c r="A25" s="255" t="str">
        <f>+'9.รายได้(แยกกลุ่ม)'!B110</f>
        <v>เซกา,รพช.</v>
      </c>
      <c r="B25" s="295">
        <f>+'9.รายได้(แยกกลุ่ม)'!C110</f>
        <v>1486.7244699162088</v>
      </c>
      <c r="C25" s="295">
        <f>+'9.รายได้(แยกกลุ่ม)'!D110</f>
        <v>428.58682990031963</v>
      </c>
      <c r="D25" s="295">
        <f>+'9.รายได้(แยกกลุ่ม)'!E110</f>
        <v>2178.2367111111112</v>
      </c>
      <c r="E25" s="295">
        <f>+'9.รายได้(แยกกลุ่ม)'!F110</f>
        <v>5513.1574757617727</v>
      </c>
      <c r="F25" s="295">
        <f>+'9.รายได้(แยกกลุ่ม)'!G110</f>
        <v>18.116399999999999</v>
      </c>
      <c r="G25" s="295">
        <f>+'9.รายได้(แยกกลุ่ม)'!H110</f>
        <v>113.08925755395684</v>
      </c>
      <c r="H25" s="295">
        <f>+'9.รายได้(แยกกลุ่ม)'!I110</f>
        <v>1284.9382577692031</v>
      </c>
      <c r="I25" s="16" t="str">
        <f>+'9.รายได้(แยกกลุ่ม)'!R110</f>
        <v>เซกา,รพช.</v>
      </c>
      <c r="J25" s="15">
        <f>+'9.รายได้(แยกกลุ่ม)'!S110</f>
        <v>7.7943830492427327E-2</v>
      </c>
      <c r="K25" s="15">
        <f>+'9.รายได้(แยกกลุ่ม)'!T110</f>
        <v>-0.17201973407631041</v>
      </c>
      <c r="L25" s="15">
        <f>+'9.รายได้(แยกกลุ่ม)'!U110</f>
        <v>-3.6221939018517085E-2</v>
      </c>
      <c r="M25" s="15">
        <f>+'9.รายได้(แยกกลุ่ม)'!V110</f>
        <v>0.16986566883283899</v>
      </c>
      <c r="N25" s="15">
        <f>+'9.รายได้(แยกกลุ่ม)'!W110</f>
        <v>-4.0399338482719156E-2</v>
      </c>
      <c r="O25" s="15">
        <f>+'9.รายได้(แยกกลุ่ม)'!X110</f>
        <v>6.6920024543580134E-2</v>
      </c>
      <c r="P25" s="15">
        <f>+'9.รายได้(แยกกลุ่ม)'!Y110</f>
        <v>-1.6566328559909908E-2</v>
      </c>
    </row>
    <row r="26" spans="1:16">
      <c r="A26" s="255" t="str">
        <f>+'9.รายได้(แยกกลุ่ม)'!B132</f>
        <v>บึงกาฬ,รพท.</v>
      </c>
      <c r="B26" s="295">
        <f>+'9.รายได้(แยกกลุ่ม)'!C132</f>
        <v>2095.7421850011951</v>
      </c>
      <c r="C26" s="295">
        <f>+'9.รายได้(แยกกลุ่ม)'!D132</f>
        <v>1911.1642051643071</v>
      </c>
      <c r="D26" s="295">
        <f>+'9.รายได้(แยกกลุ่ม)'!E132</f>
        <v>2126.2124632139953</v>
      </c>
      <c r="E26" s="295">
        <f>+'9.รายได้(แยกกลุ่ม)'!F132</f>
        <v>11160.650574697866</v>
      </c>
      <c r="F26" s="295">
        <f>+'9.รายได้(แยกกลุ่ม)'!G132</f>
        <v>93.896582824793072</v>
      </c>
      <c r="G26" s="295">
        <f>+'9.รายได้(แยกกลุ่ม)'!H132</f>
        <v>419.39407779320442</v>
      </c>
      <c r="H26" s="295">
        <f>+'9.รายได้(แยกกลุ่ม)'!I132</f>
        <v>2137.0838911617034</v>
      </c>
      <c r="I26" s="16" t="str">
        <f>+'9.รายได้(แยกกลุ่ม)'!R132</f>
        <v>บึงกาฬ,รพท.</v>
      </c>
      <c r="J26" s="15">
        <f>+'9.รายได้(แยกกลุ่ม)'!S132</f>
        <v>4.5758224350900989E-2</v>
      </c>
      <c r="K26" s="15">
        <f>+'9.รายได้(แยกกลุ่ม)'!T132</f>
        <v>0.43565309356303872</v>
      </c>
      <c r="L26" s="15">
        <f>+'9.รายได้(แยกกลุ่ม)'!U132</f>
        <v>-0.53061875328672781</v>
      </c>
      <c r="M26" s="15">
        <f>+'9.รายได้(แยกกลุ่ม)'!V132</f>
        <v>-1.8971929394204067E-2</v>
      </c>
      <c r="N26" s="15">
        <f>+'9.รายได้(แยกกลุ่ม)'!W132</f>
        <v>0.43945852386639322</v>
      </c>
      <c r="O26" s="15">
        <f>+'9.รายได้(แยกกลุ่ม)'!X132</f>
        <v>-7.708360046675633E-2</v>
      </c>
      <c r="P26" s="15">
        <f>+'9.รายได้(แยกกลุ่ม)'!Y132</f>
        <v>9.626215268182961E-2</v>
      </c>
    </row>
    <row r="28" spans="1:16">
      <c r="A28" s="420" t="s">
        <v>53</v>
      </c>
      <c r="B28" s="421" t="s">
        <v>135</v>
      </c>
      <c r="C28" s="422"/>
      <c r="D28" s="422"/>
      <c r="E28" s="422"/>
      <c r="F28" s="422"/>
      <c r="G28" s="422"/>
      <c r="H28" s="423"/>
      <c r="I28" s="420" t="s">
        <v>53</v>
      </c>
      <c r="J28" s="421" t="s">
        <v>4</v>
      </c>
      <c r="K28" s="422"/>
      <c r="L28" s="422"/>
      <c r="M28" s="422"/>
      <c r="N28" s="422"/>
      <c r="O28" s="422"/>
      <c r="P28" s="423"/>
    </row>
    <row r="29" spans="1:16">
      <c r="A29" s="420"/>
      <c r="B29" s="12" t="s">
        <v>137</v>
      </c>
      <c r="C29" s="13" t="s">
        <v>138</v>
      </c>
      <c r="D29" s="12" t="s">
        <v>139</v>
      </c>
      <c r="E29" s="12" t="s">
        <v>140</v>
      </c>
      <c r="F29" s="12" t="s">
        <v>141</v>
      </c>
      <c r="G29" s="12" t="s">
        <v>142</v>
      </c>
      <c r="H29" s="12" t="s">
        <v>143</v>
      </c>
      <c r="I29" s="420"/>
      <c r="J29" s="12" t="s">
        <v>137</v>
      </c>
      <c r="K29" s="13" t="s">
        <v>138</v>
      </c>
      <c r="L29" s="12" t="s">
        <v>139</v>
      </c>
      <c r="M29" s="12" t="s">
        <v>140</v>
      </c>
      <c r="N29" s="12" t="s">
        <v>141</v>
      </c>
      <c r="O29" s="12" t="s">
        <v>142</v>
      </c>
      <c r="P29" s="12" t="s">
        <v>143</v>
      </c>
    </row>
    <row r="30" spans="1:16">
      <c r="A30" s="14" t="str">
        <f>+'9.รายได้(แยกกลุ่ม)'!B5</f>
        <v>นาแห้ว,รพช.</v>
      </c>
      <c r="B30" s="295">
        <f>+'9.รายได้(แยกกลุ่ม)'!C5</f>
        <v>1175.7066000918273</v>
      </c>
      <c r="C30" s="295">
        <f>+'9.รายได้(แยกกลุ่ม)'!D5</f>
        <v>880.18695247933886</v>
      </c>
      <c r="D30" s="295">
        <f>+'9.รายได้(แยกกลุ่ม)'!E5</f>
        <v>1673.1669172932329</v>
      </c>
      <c r="E30" s="295">
        <f>+'9.รายได้(แยกกลุ่ม)'!F5</f>
        <v>3207.4442894280764</v>
      </c>
      <c r="F30" s="295">
        <f>+'9.รายได้(แยกกลุ่ม)'!G5</f>
        <v>24.726037929267044</v>
      </c>
      <c r="G30" s="295">
        <f>+'9.รายได้(แยกกลุ่ม)'!H5</f>
        <v>107.83521271143003</v>
      </c>
      <c r="H30" s="295">
        <f>+'9.รายได้(แยกกลุ่ม)'!I5</f>
        <v>2967.6692516069788</v>
      </c>
      <c r="I30" s="16" t="str">
        <f>+'9.รายได้(แยกกลุ่ม)'!R5</f>
        <v>นาแห้ว,รพช.</v>
      </c>
      <c r="J30" s="15">
        <f>+'9.รายได้(แยกกลุ่ม)'!S5</f>
        <v>-0.15421568376097641</v>
      </c>
      <c r="K30" s="15">
        <f>+'9.รายได้(แยกกลุ่ม)'!T5</f>
        <v>0.73991829737943648</v>
      </c>
      <c r="L30" s="15">
        <f>+'9.รายได้(แยกกลุ่ม)'!U5</f>
        <v>0.31298516965722678</v>
      </c>
      <c r="M30" s="15">
        <f>+'9.รายได้(แยกกลุ่ม)'!V5</f>
        <v>-0.59380341484420951</v>
      </c>
      <c r="N30" s="15">
        <f>+'9.รายได้(แยกกลุ่ม)'!W5</f>
        <v>0.29746862072967656</v>
      </c>
      <c r="O30" s="15">
        <f>+'9.รายได้(แยกกลุ่ม)'!X5</f>
        <v>0.27919374896297688</v>
      </c>
      <c r="P30" s="15">
        <f>+'9.รายได้(แยกกลุ่ม)'!Y5</f>
        <v>0.39888816147427791</v>
      </c>
    </row>
    <row r="31" spans="1:16">
      <c r="A31" s="255" t="str">
        <f>+'9.รายได้(แยกกลุ่ม)'!B25</f>
        <v>หนองหิน,รพช.</v>
      </c>
      <c r="B31" s="295">
        <f>+'9.รายได้(แยกกลุ่ม)'!C25</f>
        <v>2018.8821631024252</v>
      </c>
      <c r="C31" s="295">
        <f>+'9.รายได้(แยกกลุ่ม)'!D25</f>
        <v>442.55418602271573</v>
      </c>
      <c r="D31" s="295">
        <f>+'9.รายได้(แยกกลุ่ม)'!E25</f>
        <v>1290.6843930635839</v>
      </c>
      <c r="E31" s="295">
        <f>+'9.รายได้(แยกกลุ่ม)'!F25</f>
        <v>4588.7582749840858</v>
      </c>
      <c r="F31" s="295">
        <f>+'9.รายได้(แยกกลุ่ม)'!G25</f>
        <v>22.267479999999999</v>
      </c>
      <c r="G31" s="295">
        <f>+'9.รายได้(แยกกลุ่ม)'!H25</f>
        <v>93.714020000000005</v>
      </c>
      <c r="H31" s="295">
        <f>+'9.รายได้(แยกกลุ่ม)'!I25</f>
        <v>1305.0531740509566</v>
      </c>
      <c r="I31" s="16" t="str">
        <f>+'9.รายได้(แยกกลุ่ม)'!R25</f>
        <v>หนองหิน,รพช.</v>
      </c>
      <c r="J31" s="15">
        <f>+'9.รายได้(แยกกลุ่ม)'!S25</f>
        <v>0.38355945733880964</v>
      </c>
      <c r="K31" s="15">
        <f>+'9.รายได้(แยกกลุ่ม)'!T25</f>
        <v>0.35006992338111642</v>
      </c>
      <c r="L31" s="15">
        <f>+'9.รายได้(แยกกลุ่ม)'!U25</f>
        <v>0.3030540838283165</v>
      </c>
      <c r="M31" s="15">
        <f>+'9.รายได้(แยกกลุ่ม)'!V25</f>
        <v>0.47693019985201607</v>
      </c>
      <c r="N31" s="15">
        <f>+'9.รายได้(แยกกลุ่ม)'!W25</f>
        <v>0.15728347855243377</v>
      </c>
      <c r="O31" s="15">
        <f>+'9.รายได้(แยกกลุ่ม)'!X25</f>
        <v>0.5318086622160314</v>
      </c>
      <c r="P31" s="15">
        <f>+'9.รายได้(แยกกลุ่ม)'!Y25</f>
        <v>8.4242744770810559E-3</v>
      </c>
    </row>
    <row r="32" spans="1:16">
      <c r="A32" s="255" t="str">
        <f>+'9.รายได้(แยกกลุ่ม)'!B35</f>
        <v>นาด้วง,รพช.</v>
      </c>
      <c r="B32" s="295">
        <f>+'9.รายได้(แยกกลุ่ม)'!C35</f>
        <v>1877.0467509906923</v>
      </c>
      <c r="C32" s="295">
        <f>+'9.รายได้(แยกกลุ่ม)'!D35</f>
        <v>240.12037277670262</v>
      </c>
      <c r="D32" s="295">
        <f>+'9.รายได้(แยกกลุ่ม)'!E35</f>
        <v>1604.2433333333333</v>
      </c>
      <c r="E32" s="295">
        <f>+'9.รายได้(แยกกลุ่ม)'!F35</f>
        <v>3796.9402832244014</v>
      </c>
      <c r="F32" s="295">
        <f>+'9.รายได้(แยกกลุ่ม)'!G35</f>
        <v>15.211930238757093</v>
      </c>
      <c r="G32" s="295">
        <f>+'9.รายได้(แยกกลุ่ม)'!H35</f>
        <v>88.806099158447878</v>
      </c>
      <c r="H32" s="295">
        <f>+'9.รายได้(แยกกลุ่ม)'!I35</f>
        <v>1328.2889526310939</v>
      </c>
      <c r="I32" s="16" t="str">
        <f>+'9.รายได้(แยกกลุ่ม)'!R35</f>
        <v>นาด้วง,รพช.</v>
      </c>
      <c r="J32" s="15">
        <f>+'9.รายได้(แยกกลุ่ม)'!S35</f>
        <v>0.43545726507156474</v>
      </c>
      <c r="K32" s="15">
        <f>+'9.รายได้(แยกกลุ่ม)'!T35</f>
        <v>-0.21687436465196264</v>
      </c>
      <c r="L32" s="15">
        <f>+'9.รายได้(แยกกลุ่ม)'!U35</f>
        <v>0.4440260628476424</v>
      </c>
      <c r="M32" s="15">
        <f>+'9.รายได้(แยกกลุ่ม)'!V35</f>
        <v>0.11126050075356723</v>
      </c>
      <c r="N32" s="15">
        <f>+'9.รายได้(แยกกลุ่ม)'!W35</f>
        <v>0.49378833754696261</v>
      </c>
      <c r="O32" s="15">
        <f>+'9.รายได้(แยกกลุ่ม)'!X35</f>
        <v>0.67602052324606565</v>
      </c>
      <c r="P32" s="15">
        <f>+'9.รายได้(แยกกลุ่ม)'!Y35</f>
        <v>5.5229841416881663E-2</v>
      </c>
    </row>
    <row r="33" spans="1:16">
      <c r="A33" s="255" t="str">
        <f>+'9.รายได้(แยกกลุ่ม)'!B36</f>
        <v>ภูเรือ,รพช.</v>
      </c>
      <c r="B33" s="295">
        <f>+'9.รายได้(แยกกลุ่ม)'!C36</f>
        <v>1230.359093549288</v>
      </c>
      <c r="C33" s="295">
        <f>+'9.รายได้(แยกกลุ่ม)'!D36</f>
        <v>383.99611393465511</v>
      </c>
      <c r="D33" s="295">
        <f>+'9.รายได้(แยกกลุ่ม)'!E36</f>
        <v>1683.7873557187827</v>
      </c>
      <c r="E33" s="295">
        <f>+'9.รายได้(แยกกลุ่ม)'!F36</f>
        <v>2862.6208000000006</v>
      </c>
      <c r="F33" s="295">
        <f>+'9.รายได้(แยกกลุ่ม)'!G36</f>
        <v>16.633130847337384</v>
      </c>
      <c r="G33" s="295">
        <f>+'9.รายได้(แยกกลุ่ม)'!H36</f>
        <v>100.00687269986254</v>
      </c>
      <c r="H33" s="295">
        <f>+'9.รายได้(แยกกลุ่ม)'!I36</f>
        <v>1706.4629427534207</v>
      </c>
      <c r="I33" s="16" t="str">
        <f>+'9.รายได้(แยกกลุ่ม)'!R36</f>
        <v>ภูเรือ,รพช.</v>
      </c>
      <c r="J33" s="15">
        <f>+'9.รายได้(แยกกลุ่ม)'!S36</f>
        <v>-5.9092215710642118E-2</v>
      </c>
      <c r="K33" s="15">
        <f>+'9.รายได้(แยกกลุ่ม)'!T36</f>
        <v>0.25236021091764205</v>
      </c>
      <c r="L33" s="15">
        <f>+'9.รายได้(แยกกลุ่ม)'!U36</f>
        <v>0.51562594989823018</v>
      </c>
      <c r="M33" s="15">
        <f>+'9.รายได้(แยกกลุ่ม)'!V36</f>
        <v>-0.16218924018100708</v>
      </c>
      <c r="N33" s="15">
        <f>+'9.รายได้(แยกกลุ่ม)'!W36</f>
        <v>0.63334806869817151</v>
      </c>
      <c r="O33" s="15">
        <f>+'9.รายได้(แยกกลุ่ม)'!X36</f>
        <v>0.8874105798923797</v>
      </c>
      <c r="P33" s="15">
        <f>+'9.รายได้(แยกกลุ่ม)'!Y36</f>
        <v>0.35566182109593231</v>
      </c>
    </row>
    <row r="34" spans="1:16">
      <c r="A34" s="255" t="str">
        <f>+'9.รายได้(แยกกลุ่ม)'!B49</f>
        <v>ท่าลี่,รพช.</v>
      </c>
      <c r="B34" s="374">
        <f>+'9.รายได้(แยกกลุ่ม)'!C49</f>
        <v>953.78625030412161</v>
      </c>
      <c r="C34" s="295">
        <f>+'9.รายได้(แยกกลุ่ม)'!D49</f>
        <v>333.71492871393116</v>
      </c>
      <c r="D34" s="295">
        <f>+'9.รายได้(แยกกลุ่ม)'!E49</f>
        <v>848.78789025543995</v>
      </c>
      <c r="E34" s="295">
        <f>+'9.รายได้(แยกกลุ่ม)'!F49</f>
        <v>2850.1791410048618</v>
      </c>
      <c r="F34" s="295">
        <f>+'9.รายได้(แยกกลุ่ม)'!G49</f>
        <v>10.275593098490294</v>
      </c>
      <c r="G34" s="295">
        <f>+'9.รายได้(แยกกลุ่ม)'!H49</f>
        <v>345.25406182602444</v>
      </c>
      <c r="H34" s="295">
        <f>+'9.รายได้(แยกกลุ่ม)'!I49</f>
        <v>1757.3622140041846</v>
      </c>
      <c r="I34" s="16" t="str">
        <f>+'9.รายได้(แยกกลุ่ม)'!R49</f>
        <v>ท่าลี่,รพช.</v>
      </c>
      <c r="J34" s="15">
        <f>+'9.รายได้(แยกกลุ่ม)'!S49</f>
        <v>-0.31704498877669346</v>
      </c>
      <c r="K34" s="15">
        <f>+'9.รายได้(แยกกลุ่ม)'!T49</f>
        <v>-1.2183546303808175E-2</v>
      </c>
      <c r="L34" s="15">
        <f>+'9.รายได้(แยกกลุ่ม)'!U49</f>
        <v>-0.39041711642815513</v>
      </c>
      <c r="M34" s="15">
        <f>+'9.รายได้(แยกกลุ่ม)'!V49</f>
        <v>-0.11171107622172993</v>
      </c>
      <c r="N34" s="15">
        <f>+'9.รายได้(แยกกลุ่ม)'!W49</f>
        <v>-0.25233218600571611</v>
      </c>
      <c r="O34" s="15">
        <f>+'9.รายได้(แยกกลุ่ม)'!X49</f>
        <v>2.4732824632593622</v>
      </c>
      <c r="P34" s="15">
        <f>+'9.รายได้(แยกกลุ่ม)'!Y49</f>
        <v>0.28335768251528565</v>
      </c>
    </row>
    <row r="35" spans="1:16">
      <c r="A35" s="255" t="str">
        <f>+'9.รายได้(แยกกลุ่ม)'!B50</f>
        <v>ภูกระดึง,รพช.</v>
      </c>
      <c r="B35" s="295">
        <f>+'9.รายได้(แยกกลุ่ม)'!C50</f>
        <v>1498.2853804143126</v>
      </c>
      <c r="C35" s="295">
        <f>+'9.รายได้(แยกกลุ่ม)'!D50</f>
        <v>201.71625499058382</v>
      </c>
      <c r="D35" s="295">
        <f>+'9.รายได้(แยกกลุ่ม)'!E50</f>
        <v>1337.7867320261439</v>
      </c>
      <c r="E35" s="295">
        <f>+'9.รายได้(แยกกลุ่ม)'!F50</f>
        <v>2545.1021226666662</v>
      </c>
      <c r="F35" s="295">
        <f>+'9.รายได้(แยกกลุ่ม)'!G50</f>
        <v>11.804058965487163</v>
      </c>
      <c r="G35" s="295">
        <f>+'9.รายได้(แยกกลุ่ม)'!H50</f>
        <v>56.87480010467246</v>
      </c>
      <c r="H35" s="295">
        <f>+'9.รายได้(แยกกลุ่ม)'!I50</f>
        <v>1398.4613370998118</v>
      </c>
      <c r="I35" s="16" t="str">
        <f>+'9.รายได้(แยกกลุ่ม)'!R50</f>
        <v>ภูกระดึง,รพช.</v>
      </c>
      <c r="J35" s="15">
        <f>+'9.รายได้(แยกกลุ่ม)'!S50</f>
        <v>7.2841539150201265E-2</v>
      </c>
      <c r="K35" s="15">
        <f>+'9.รายได้(แยกกลุ่ม)'!T50</f>
        <v>-0.40290763609054847</v>
      </c>
      <c r="L35" s="15">
        <f>+'9.รายได้(แยกกลุ่ม)'!U50</f>
        <v>-3.9227699788186104E-2</v>
      </c>
      <c r="M35" s="15">
        <f>+'9.รายได้(แยกกลุ่ม)'!V50</f>
        <v>-0.20679160375431738</v>
      </c>
      <c r="N35" s="15">
        <f>+'9.รายได้(แยกกลุ่ม)'!W50</f>
        <v>-0.14111868011958612</v>
      </c>
      <c r="O35" s="15">
        <f>+'9.รายได้(แยกกลุ่ม)'!X50</f>
        <v>-0.4278351288319287</v>
      </c>
      <c r="P35" s="15">
        <f>+'9.รายได้(แยกกลุ่ม)'!Y50</f>
        <v>2.1261346332423537E-2</v>
      </c>
    </row>
    <row r="36" spans="1:16">
      <c r="A36" s="255" t="str">
        <f>+'9.รายได้(แยกกลุ่ม)'!B51</f>
        <v>ภูหลวง,รพช.</v>
      </c>
      <c r="B36" s="295">
        <f>+'9.รายได้(แยกกลุ่ม)'!C51</f>
        <v>2019.6731314981682</v>
      </c>
      <c r="C36" s="295">
        <f>+'9.รายได้(แยกกลุ่ม)'!D51</f>
        <v>384.31269878205762</v>
      </c>
      <c r="D36" s="295">
        <f>+'9.รายได้(แยกกลุ่ม)'!E51</f>
        <v>2250.2144967320255</v>
      </c>
      <c r="E36" s="295">
        <f>+'9.รายได้(แยกกลุ่ม)'!F51</f>
        <v>3353.3520811594203</v>
      </c>
      <c r="F36" s="295">
        <f>+'9.รายได้(แยกกลุ่ม)'!G51</f>
        <v>16.421240142508307</v>
      </c>
      <c r="G36" s="295">
        <f>+'9.รายได้(แยกกลุ่ม)'!H51</f>
        <v>104.55430327048556</v>
      </c>
      <c r="H36" s="295">
        <f>+'9.รายได้(แยกกลุ่ม)'!I51</f>
        <v>1559.4324893553819</v>
      </c>
      <c r="I36" s="16" t="str">
        <f>+'9.รายได้(แยกกลุ่ม)'!R51</f>
        <v>ภูหลวง,รพช.</v>
      </c>
      <c r="J36" s="15">
        <f>+'9.รายได้(แยกกลุ่ม)'!S51</f>
        <v>0.44617925216465193</v>
      </c>
      <c r="K36" s="15">
        <f>+'9.รายได้(แยกกลุ่ม)'!T51</f>
        <v>0.13758892562679953</v>
      </c>
      <c r="L36" s="15">
        <f>+'9.รายได้(แยกกลุ่ม)'!U51</f>
        <v>0.61606009854861321</v>
      </c>
      <c r="M36" s="15">
        <f>+'9.รายได้(แยกกลุ่ม)'!V51</f>
        <v>4.5108171752507593E-2</v>
      </c>
      <c r="N36" s="15">
        <f>+'9.รายได้(แยกกลุ่ม)'!W51</f>
        <v>0.19483445896940166</v>
      </c>
      <c r="O36" s="15">
        <f>+'9.รายได้(แยกกลุ่ม)'!X51</f>
        <v>5.182434664786139E-2</v>
      </c>
      <c r="P36" s="15">
        <f>+'9.รายได้(แยกกลุ่ม)'!Y51</f>
        <v>0.13881455378407287</v>
      </c>
    </row>
    <row r="37" spans="1:16">
      <c r="A37" s="255" t="str">
        <f>+'9.รายได้(แยกกลุ่ม)'!B59</f>
        <v>เอราวัณ,รพช.</v>
      </c>
      <c r="B37" s="295">
        <f>+'9.รายได้(แยกกลุ่ม)'!C59</f>
        <v>1349.7970138684939</v>
      </c>
      <c r="C37" s="295">
        <f>+'9.รายได้(แยกกลุ่ม)'!D59</f>
        <v>160.90030151737642</v>
      </c>
      <c r="D37" s="295">
        <f>+'9.รายได้(แยกกลุ่ม)'!E59</f>
        <v>1230.8815636704121</v>
      </c>
      <c r="E37" s="295">
        <f>+'9.รายได้(แยกกลุ่ม)'!F59</f>
        <v>3184.7838275862073</v>
      </c>
      <c r="F37" s="295">
        <f>+'9.รายได้(แยกกลุ่ม)'!G59</f>
        <v>12.243154919625509</v>
      </c>
      <c r="G37" s="295">
        <f>+'9.รายได้(แยกกลุ่ม)'!H59</f>
        <v>65.167726550079493</v>
      </c>
      <c r="H37" s="374">
        <f>+'9.รายได้(แยกกลุ่ม)'!I59</f>
        <v>1076.8322956436612</v>
      </c>
      <c r="I37" s="16" t="str">
        <f>+'9.รายได้(แยกกลุ่ม)'!R59</f>
        <v>เอราวัณ,รพช.</v>
      </c>
      <c r="J37" s="15">
        <f>+'9.รายได้(แยกกลุ่ม)'!S59</f>
        <v>-3.3482990070569631E-2</v>
      </c>
      <c r="K37" s="15">
        <f>+'9.รายได้(แยกกลุ่ม)'!T59</f>
        <v>-0.52372533690337209</v>
      </c>
      <c r="L37" s="15">
        <f>+'9.รายได้(แยกกลุ่ม)'!U59</f>
        <v>-0.11600490354330634</v>
      </c>
      <c r="M37" s="15">
        <f>+'9.รายได้(แยกกลุ่ม)'!V59</f>
        <v>-7.4279339243238018E-3</v>
      </c>
      <c r="N37" s="15">
        <f>+'9.รายได้(แยกกลุ่ม)'!W59</f>
        <v>-0.10916938930808201</v>
      </c>
      <c r="O37" s="15">
        <f>+'9.รายได้(แยกกลุ่ม)'!X59</f>
        <v>-0.34440764983402367</v>
      </c>
      <c r="P37" s="15">
        <f>+'9.รายได้(แยกกลุ่ม)'!Y59</f>
        <v>-0.21361630039487509</v>
      </c>
    </row>
    <row r="38" spans="1:16">
      <c r="A38" s="255" t="str">
        <f>+'9.รายได้(แยกกลุ่ม)'!B80</f>
        <v>ปากชม,รพช.</v>
      </c>
      <c r="B38" s="295">
        <f>+'9.รายได้(แยกกลุ่ม)'!C80</f>
        <v>1434.6330807922036</v>
      </c>
      <c r="C38" s="295">
        <f>+'9.รายได้(แยกกลุ่ม)'!D80</f>
        <v>345.95084650338657</v>
      </c>
      <c r="D38" s="295">
        <f>+'9.รายได้(แยกกลุ่ม)'!E80</f>
        <v>1367.0509175257732</v>
      </c>
      <c r="E38" s="295">
        <f>+'9.รายได้(แยกกลุ่ม)'!F80</f>
        <v>3835.8239121068518</v>
      </c>
      <c r="F38" s="295">
        <f>+'9.รายได้(แยกกลุ่ม)'!G80</f>
        <v>9.0318346302121526</v>
      </c>
      <c r="G38" s="295">
        <f>+'9.รายได้(แยกกลุ่ม)'!H80</f>
        <v>146.34705896265461</v>
      </c>
      <c r="H38" s="295">
        <f>+'9.รายได้(แยกกลุ่ม)'!I80</f>
        <v>1042.9656783172816</v>
      </c>
      <c r="I38" s="16" t="str">
        <f>+'9.รายได้(แยกกลุ่ม)'!R80</f>
        <v>ปากชม,รพช.</v>
      </c>
      <c r="J38" s="15">
        <f>+'9.รายได้(แยกกลุ่ม)'!S80</f>
        <v>0.21639957005465463</v>
      </c>
      <c r="K38" s="15">
        <f>+'9.รายได้(แยกกลุ่ม)'!T80</f>
        <v>0.17706043844424857</v>
      </c>
      <c r="L38" s="15">
        <f>+'9.รายได้(แยกกลุ่ม)'!U80</f>
        <v>0.20428103551935362</v>
      </c>
      <c r="M38" s="15">
        <f>+'9.รายได้(แยกกลุ่ม)'!V80</f>
        <v>0.48629398238137783</v>
      </c>
      <c r="N38" s="15">
        <f>+'9.รายได้(แยกกลุ่ม)'!W80</f>
        <v>-0.16685546894143768</v>
      </c>
      <c r="O38" s="15">
        <f>+'9.รายได้(แยกกลุ่ม)'!X80</f>
        <v>1.3557579352206386</v>
      </c>
      <c r="P38" s="15">
        <f>+'9.รายได้(แยกกลุ่ม)'!Y80</f>
        <v>-1.9772932536792836E-2</v>
      </c>
    </row>
    <row r="39" spans="1:16">
      <c r="A39" s="255" t="str">
        <f>+'9.รายได้(แยกกลุ่ม)'!B92</f>
        <v>ผาขาว,รพช.</v>
      </c>
      <c r="B39" s="295">
        <f>+'9.รายได้(แยกกลุ่ม)'!C92</f>
        <v>1896.4363798773163</v>
      </c>
      <c r="C39" s="295">
        <f>+'9.รายได้(แยกกลุ่ม)'!D92</f>
        <v>371.8362767975716</v>
      </c>
      <c r="D39" s="295">
        <f>+'9.รายได้(แยกกลุ่ม)'!E92</f>
        <v>1475.5275453677173</v>
      </c>
      <c r="E39" s="295">
        <f>+'9.รายได้(แยกกลุ่ม)'!F92</f>
        <v>2443.097765006386</v>
      </c>
      <c r="F39" s="295">
        <f>+'9.รายได้(แยกกลุ่ม)'!G92</f>
        <v>12.917765432393123</v>
      </c>
      <c r="G39" s="295">
        <f>+'9.รายได้(แยกกลุ่ม)'!H92</f>
        <v>50.24457523664195</v>
      </c>
      <c r="H39" s="295">
        <f>+'9.รายได้(แยกกลุ่ม)'!I92</f>
        <v>1158.8088945804086</v>
      </c>
      <c r="I39" s="16" t="str">
        <f>+'9.รายได้(แยกกลุ่ม)'!R92</f>
        <v>ผาขาว,รพช.</v>
      </c>
      <c r="J39" s="15">
        <f>+'9.รายได้(แยกกลุ่ม)'!S92</f>
        <v>0.37705537963809016</v>
      </c>
      <c r="K39" s="15">
        <f>+'9.รายได้(แยกกลุ่ม)'!T92</f>
        <v>-0.22238570065773886</v>
      </c>
      <c r="L39" s="15">
        <f>+'9.รายได้(แยกกลุ่ม)'!U92</f>
        <v>4.8108763283764372E-2</v>
      </c>
      <c r="M39" s="15">
        <f>+'9.รายได้(แยกกลุ่ม)'!V92</f>
        <v>-0.16914665304287019</v>
      </c>
      <c r="N39" s="15">
        <f>+'9.รายได้(แยกกลุ่ม)'!W92</f>
        <v>2.945837341150687E-2</v>
      </c>
      <c r="O39" s="15">
        <f>+'9.รายได้(แยกกลุ่ม)'!X92</f>
        <v>-5.6712449277826794E-2</v>
      </c>
      <c r="P39" s="15">
        <f>+'9.รายได้(แยกกลุ่ม)'!Y92</f>
        <v>6.4551303908149837E-2</v>
      </c>
    </row>
    <row r="40" spans="1:16">
      <c r="A40" s="255" t="str">
        <f>+'9.รายได้(แยกกลุ่ม)'!B99</f>
        <v>เชียงคาน,รพช.</v>
      </c>
      <c r="B40" s="295">
        <f>+'9.รายได้(แยกกลุ่ม)'!C99</f>
        <v>1418.9688979307141</v>
      </c>
      <c r="C40" s="295">
        <f>+'9.รายได้(แยกกลุ่ม)'!D99</f>
        <v>216.42985648157938</v>
      </c>
      <c r="D40" s="295">
        <f>+'9.รายได้(แยกกลุ่ม)'!E99</f>
        <v>1001.027908121411</v>
      </c>
      <c r="E40" s="374">
        <f>+'9.รายได้(แยกกลุ่ม)'!F99</f>
        <v>2311.6079788994625</v>
      </c>
      <c r="F40" s="295">
        <f>+'9.รายได้(แยกกลุ่ม)'!G99</f>
        <v>30.172831411747243</v>
      </c>
      <c r="G40" s="295">
        <f>+'9.รายได้(แยกกลุ่ม)'!H99</f>
        <v>167.3235522127105</v>
      </c>
      <c r="H40" s="295">
        <f>+'9.รายได้(แยกกลุ่ม)'!I99</f>
        <v>918.74051552493086</v>
      </c>
      <c r="I40" s="16" t="str">
        <f>+'9.รายได้(แยกกลุ่ม)'!R99</f>
        <v>เชียงคาน,รพช.</v>
      </c>
      <c r="J40" s="15">
        <f>+'9.รายได้(แยกกลุ่ม)'!S99</f>
        <v>9.2916314804243269E-2</v>
      </c>
      <c r="K40" s="15">
        <f>+'9.รายได้(แยกกลุ่ม)'!T99</f>
        <v>-0.59286722828781535</v>
      </c>
      <c r="L40" s="15">
        <f>+'9.รายได้(แยกกลุ่ม)'!U99</f>
        <v>-0.44122717563538449</v>
      </c>
      <c r="M40" s="15">
        <f>+'9.รายได้(แยกกลุ่ม)'!V99</f>
        <v>-0.45761661273682464</v>
      </c>
      <c r="N40" s="15">
        <f>+'9.รายได้(แยกกลุ่ม)'!W99</f>
        <v>0.60252742824732319</v>
      </c>
      <c r="O40" s="15">
        <f>+'9.รายได้(แยกกลุ่ม)'!X99</f>
        <v>0.61890927455967748</v>
      </c>
      <c r="P40" s="15">
        <f>+'9.รายได้(แยกกลุ่ม)'!Y99</f>
        <v>-0.15979996645668745</v>
      </c>
    </row>
    <row r="41" spans="1:16">
      <c r="A41" s="255" t="str">
        <f>+'9.รายได้(แยกกลุ่ม)'!B103</f>
        <v>สมเด็จพระยุพราชด่านซ้าย,รพช.</v>
      </c>
      <c r="B41" s="295">
        <f>+'9.รายได้(แยกกลุ่ม)'!C103</f>
        <v>1138.7678837298547</v>
      </c>
      <c r="C41" s="295">
        <f>+'9.รายได้(แยกกลุ่ม)'!D103</f>
        <v>591.77166035111281</v>
      </c>
      <c r="D41" s="295">
        <f>+'9.รายได้(แยกกลุ่ม)'!E103</f>
        <v>2451.1585634674916</v>
      </c>
      <c r="E41" s="295">
        <f>+'9.รายได้(แยกกลุ่ม)'!F103</f>
        <v>4043.4456773243583</v>
      </c>
      <c r="F41" s="295">
        <f>+'9.รายได้(แยกกลุ่ม)'!G103</f>
        <v>18.671664502122546</v>
      </c>
      <c r="G41" s="295">
        <f>+'9.รายได้(แยกกลุ่ม)'!H103</f>
        <v>226.35116982302429</v>
      </c>
      <c r="H41" s="295">
        <f>+'9.รายได้(แยกกลุ่ม)'!I103</f>
        <v>1542.9320608691482</v>
      </c>
      <c r="I41" s="16" t="str">
        <f>+'9.รายได้(แยกกลุ่ม)'!R103</f>
        <v>สมเด็จพระยุพราชด่านซ้าย,รพช.</v>
      </c>
      <c r="J41" s="15">
        <f>+'9.รายได้(แยกกลุ่ม)'!S103</f>
        <v>-0.12289973323697863</v>
      </c>
      <c r="K41" s="15">
        <f>+'9.รายได้(แยกกลุ่ม)'!T103</f>
        <v>0.1131996306617518</v>
      </c>
      <c r="L41" s="15">
        <f>+'9.รายได้(แยกกลุ่ม)'!U103</f>
        <v>0.36823437424895983</v>
      </c>
      <c r="M41" s="15">
        <f>+'9.รายได้(แยกกลุ่ม)'!V103</f>
        <v>-5.1267436909460055E-2</v>
      </c>
      <c r="N41" s="15">
        <f>+'9.รายได้(แยกกลุ่ม)'!W103</f>
        <v>-8.3179769455196291E-3</v>
      </c>
      <c r="O41" s="15">
        <f>+'9.รายได้(แยกกลุ่ม)'!X103</f>
        <v>1.1900204919632968</v>
      </c>
      <c r="P41" s="15">
        <f>+'9.รายได้(แยกกลุ่ม)'!Y103</f>
        <v>0.41103124047666156</v>
      </c>
    </row>
    <row r="42" spans="1:16">
      <c r="A42" s="255" t="str">
        <f>+'9.รายได้(แยกกลุ่ม)'!B122</f>
        <v>วังสะพุง,รพช.</v>
      </c>
      <c r="B42" s="295">
        <f>+'9.รายได้(แยกกลุ่ม)'!C122</f>
        <v>1323.5482431080939</v>
      </c>
      <c r="C42" s="374">
        <f>+'9.รายได้(แยกกลุ่ม)'!D122</f>
        <v>301.63762657222532</v>
      </c>
      <c r="D42" s="295">
        <f>+'9.รายได้(แยกกลุ่ม)'!E122</f>
        <v>1052.1993956486704</v>
      </c>
      <c r="E42" s="374">
        <f>+'9.รายได้(แยกกลุ่ม)'!F122</f>
        <v>3805.708629365377</v>
      </c>
      <c r="F42" s="295">
        <f>+'9.รายได้(แยกกลุ่ม)'!G122</f>
        <v>19.200741812918402</v>
      </c>
      <c r="G42" s="295">
        <f>+'9.รายได้(แยกกลุ่ม)'!H122</f>
        <v>100.15662203727157</v>
      </c>
      <c r="H42" s="295">
        <f>+'9.รายได้(แยกกลุ่ม)'!I122</f>
        <v>1178.328425480345</v>
      </c>
      <c r="I42" s="16" t="str">
        <f>+'9.รายได้(แยกกลุ่ม)'!R122</f>
        <v>วังสะพุง,รพช.</v>
      </c>
      <c r="J42" s="15">
        <f>+'9.รายได้(แยกกลุ่ม)'!S122</f>
        <v>-0.10064922871144961</v>
      </c>
      <c r="K42" s="15">
        <f>+'9.รายได้(แยกกลุ่ม)'!T122</f>
        <v>-0.36262566992744688</v>
      </c>
      <c r="L42" s="15">
        <f>+'9.รายได้(แยกกลุ่ม)'!U122</f>
        <v>-0.39841650829067277</v>
      </c>
      <c r="M42" s="15">
        <f>+'9.รายได้(แยกกลุ่ม)'!V122</f>
        <v>-0.33453646680426724</v>
      </c>
      <c r="N42" s="15">
        <f>+'9.รายได้(แยกกลุ่ม)'!W122</f>
        <v>-0.36005309485115894</v>
      </c>
      <c r="O42" s="15">
        <f>+'9.รายได้(แยกกลุ่ม)'!X122</f>
        <v>-0.31590636897102548</v>
      </c>
      <c r="P42" s="15">
        <f>+'9.รายได้(แยกกลุ่ม)'!Y122</f>
        <v>2.4271784719889829E-2</v>
      </c>
    </row>
    <row r="43" spans="1:16">
      <c r="A43" s="255" t="str">
        <f>+'9.รายได้(แยกกลุ่ม)'!B142</f>
        <v>เลย,รพท.</v>
      </c>
      <c r="B43" s="295">
        <f>+'9.รายได้(แยกกลุ่ม)'!C142</f>
        <v>1742.9136725995668</v>
      </c>
      <c r="C43" s="295">
        <f>+'9.รายได้(แยกกลุ่ม)'!D142</f>
        <v>2295.185460080676</v>
      </c>
      <c r="D43" s="295">
        <f>+'9.รายได้(แยกกลุ่ม)'!E142</f>
        <v>13582.549172023259</v>
      </c>
      <c r="E43" s="295">
        <f>+'9.รายได้(แยกกลุ่ม)'!F142</f>
        <v>15719.055358191908</v>
      </c>
      <c r="F43" s="295">
        <f>+'9.รายได้(แยกกลุ่ม)'!G142</f>
        <v>190.24341532838451</v>
      </c>
      <c r="G43" s="295">
        <f>+'9.รายได้(แยกกลุ่ม)'!H142</f>
        <v>800.57750877363208</v>
      </c>
      <c r="H43" s="295">
        <f>+'9.รายได้(แยกกลุ่ม)'!I142</f>
        <v>4009.900002500734</v>
      </c>
      <c r="I43" s="16" t="str">
        <f>+'9.รายได้(แยกกลุ่ม)'!R142</f>
        <v>เลย,รพท.</v>
      </c>
      <c r="J43" s="15">
        <f>+'9.รายได้(แยกกลุ่ม)'!S142</f>
        <v>-0.14006624724891245</v>
      </c>
      <c r="K43" s="15">
        <f>+'9.รายได้(แยกกลุ่ม)'!T142</f>
        <v>0.43205447131033353</v>
      </c>
      <c r="L43" s="15">
        <f>+'9.รายได้(แยกกลุ่ม)'!U142</f>
        <v>0.70972631609636949</v>
      </c>
      <c r="M43" s="15">
        <f>+'9.รายได้(แยกกลุ่ม)'!V142</f>
        <v>-5.1147106040233668E-2</v>
      </c>
      <c r="N43" s="15">
        <f>+'9.รายได้(แยกกลุ่ม)'!W142</f>
        <v>0.56031414372555632</v>
      </c>
      <c r="O43" s="15">
        <f>+'9.รายได้(แยกกลุ่ม)'!X142</f>
        <v>0.14246021513722756</v>
      </c>
      <c r="P43" s="15">
        <f>+'9.รายได้(แยกกลุ่ม)'!Y142</f>
        <v>0.29205848035031695</v>
      </c>
    </row>
    <row r="45" spans="1:16">
      <c r="A45" s="420" t="s">
        <v>49</v>
      </c>
      <c r="B45" s="421" t="s">
        <v>135</v>
      </c>
      <c r="C45" s="422"/>
      <c r="D45" s="422"/>
      <c r="E45" s="422"/>
      <c r="F45" s="422"/>
      <c r="G45" s="422"/>
      <c r="H45" s="423"/>
      <c r="I45" s="420" t="s">
        <v>49</v>
      </c>
      <c r="J45" s="421" t="s">
        <v>4</v>
      </c>
      <c r="K45" s="422"/>
      <c r="L45" s="422"/>
      <c r="M45" s="422"/>
      <c r="N45" s="422"/>
      <c r="O45" s="422"/>
      <c r="P45" s="423"/>
    </row>
    <row r="46" spans="1:16">
      <c r="A46" s="420"/>
      <c r="B46" s="12" t="s">
        <v>137</v>
      </c>
      <c r="C46" s="13" t="s">
        <v>138</v>
      </c>
      <c r="D46" s="12" t="s">
        <v>139</v>
      </c>
      <c r="E46" s="12" t="s">
        <v>140</v>
      </c>
      <c r="F46" s="12" t="s">
        <v>141</v>
      </c>
      <c r="G46" s="12" t="s">
        <v>142</v>
      </c>
      <c r="H46" s="12" t="s">
        <v>143</v>
      </c>
      <c r="I46" s="420"/>
      <c r="J46" s="12" t="s">
        <v>137</v>
      </c>
      <c r="K46" s="13" t="s">
        <v>138</v>
      </c>
      <c r="L46" s="12" t="s">
        <v>139</v>
      </c>
      <c r="M46" s="12" t="s">
        <v>140</v>
      </c>
      <c r="N46" s="12" t="s">
        <v>141</v>
      </c>
      <c r="O46" s="12" t="s">
        <v>142</v>
      </c>
      <c r="P46" s="12" t="s">
        <v>143</v>
      </c>
    </row>
    <row r="47" spans="1:16">
      <c r="A47" s="255" t="str">
        <f>+'9.รายได้(แยกกลุ่ม)'!B7</f>
        <v>นิคมน้ำอูน,รพช.</v>
      </c>
      <c r="B47" s="374">
        <f>+'9.รายได้(แยกกลุ่ม)'!C7</f>
        <v>1015.3336767169177</v>
      </c>
      <c r="C47" s="295">
        <f>+'9.รายได้(แยกกลุ่ม)'!D7</f>
        <v>535.35489205285683</v>
      </c>
      <c r="D47" s="295">
        <f>+'9.รายได้(แยกกลุ่ม)'!E7</f>
        <v>1419.0234174757281</v>
      </c>
      <c r="E47" s="295">
        <f>+'9.รายได้(แยกกลุ่ม)'!F7</f>
        <v>4196.2938250883399</v>
      </c>
      <c r="F47" s="295">
        <f>+'9.รายได้(แยกกลุ่ม)'!G7</f>
        <v>17.564933754791848</v>
      </c>
      <c r="G47" s="295">
        <f>+'9.รายได้(แยกกลุ่ม)'!H7</f>
        <v>44.851503127311858</v>
      </c>
      <c r="H47" s="295">
        <f>+'9.รายได้(แยกกลุ่ม)'!I7</f>
        <v>2002.173857249209</v>
      </c>
      <c r="I47" s="16" t="str">
        <f>+'9.รายได้(แยกกลุ่ม)'!R7</f>
        <v>นิคมน้ำอูน,รพช.</v>
      </c>
      <c r="J47" s="15">
        <f>+'9.รายได้(แยกกลุ่ม)'!S7</f>
        <v>-0.26958537151241646</v>
      </c>
      <c r="K47" s="15">
        <f>+'9.รายได้(แยกกลุ่ม)'!T7</f>
        <v>5.8268098215445568E-2</v>
      </c>
      <c r="L47" s="15">
        <f>+'9.รายได้(แยกกลุ่ม)'!U7</f>
        <v>0.11355100515378938</v>
      </c>
      <c r="M47" s="15">
        <f>+'9.รายได้(แยกกลุ่ม)'!V7</f>
        <v>-0.46857370908064977</v>
      </c>
      <c r="N47" s="15">
        <f>+'9.รายได้(แยกกลุ่ม)'!W7</f>
        <v>-7.8301568685109471E-2</v>
      </c>
      <c r="O47" s="15">
        <f>+'9.รายได้(แยกกลุ่ม)'!X7</f>
        <v>-0.46794965216432144</v>
      </c>
      <c r="P47" s="15">
        <f>+'9.รายได้(แยกกลุ่ม)'!Y7</f>
        <v>-5.6223228177270712E-2</v>
      </c>
    </row>
    <row r="48" spans="1:16">
      <c r="A48" s="255" t="str">
        <f>+'9.รายได้(แยกกลุ่ม)'!B19</f>
        <v>เต่างอย,รพช.</v>
      </c>
      <c r="B48" s="374">
        <f>+'9.รายได้(แยกกลุ่ม)'!C19</f>
        <v>1142.8827597310892</v>
      </c>
      <c r="C48" s="295">
        <f>+'9.รายได้(แยกกลุ่ม)'!D19</f>
        <v>401.0476475905316</v>
      </c>
      <c r="D48" s="295">
        <f>+'9.รายได้(แยกกลุ่ม)'!E19</f>
        <v>918.19191844919794</v>
      </c>
      <c r="E48" s="295">
        <f>+'9.รายได้(แยกกลุ่ม)'!F19</f>
        <v>2989.5436919831222</v>
      </c>
      <c r="F48" s="295">
        <f>+'9.รายได้(แยกกลุ่ม)'!G19</f>
        <v>16.494956772334294</v>
      </c>
      <c r="G48" s="295">
        <f>+'9.รายได้(แยกกลุ่ม)'!H19</f>
        <v>70.084046932894196</v>
      </c>
      <c r="H48" s="295">
        <f>+'9.รายได้(แยกกลุ่ม)'!I19</f>
        <v>1610.8227156657815</v>
      </c>
      <c r="I48" s="16" t="str">
        <f>+'9.รายได้(แยกกลุ่ม)'!R19</f>
        <v>เต่างอย,รพช.</v>
      </c>
      <c r="J48" s="15">
        <f>+'9.รายได้(แยกกลุ่ม)'!S19</f>
        <v>-0.21677139966132603</v>
      </c>
      <c r="K48" s="15">
        <f>+'9.รายได้(แยกกลุ่ม)'!T19</f>
        <v>0.22344875261655406</v>
      </c>
      <c r="L48" s="15">
        <f>+'9.รายได้(แยกกลุ่ม)'!U19</f>
        <v>-7.3008292729513022E-2</v>
      </c>
      <c r="M48" s="15">
        <f>+'9.รายได้(แยกกลุ่ม)'!V19</f>
        <v>-3.779037860034596E-2</v>
      </c>
      <c r="N48" s="15">
        <f>+'9.รายได้(แยกกลุ่ม)'!W19</f>
        <v>-0.1427255822365594</v>
      </c>
      <c r="O48" s="15">
        <f>+'9.รายได้(แยกกลุ่ม)'!X19</f>
        <v>0.14556338715340789</v>
      </c>
      <c r="P48" s="15">
        <f>+'9.รายได้(แยกกลุ่ม)'!Y19</f>
        <v>0.24469466888790672</v>
      </c>
    </row>
    <row r="49" spans="1:16">
      <c r="A49" s="255" t="str">
        <f>+'9.รายได้(แยกกลุ่ม)'!B37</f>
        <v>กุดบาก,รพช.</v>
      </c>
      <c r="B49" s="374">
        <f>+'9.รายได้(แยกกลุ่ม)'!C37</f>
        <v>1035.4724528859967</v>
      </c>
      <c r="C49" s="295">
        <f>+'9.รายได้(แยกกลุ่ม)'!D37</f>
        <v>323.98186934843233</v>
      </c>
      <c r="D49" s="295">
        <f>+'9.รายได้(แยกกลุ่ม)'!E37</f>
        <v>705.97738859180038</v>
      </c>
      <c r="E49" s="295">
        <f>+'9.รายได้(แยกกลุ่ม)'!F37</f>
        <v>3554.118720123362</v>
      </c>
      <c r="F49" s="295">
        <f>+'9.รายได้(แยกกลุ่ม)'!G37</f>
        <v>13.973205128205128</v>
      </c>
      <c r="G49" s="295">
        <f>+'9.รายได้(แยกกลุ่ม)'!H37</f>
        <v>37.473297619047621</v>
      </c>
      <c r="H49" s="295">
        <f>+'9.รายได้(แยกกลุ่ม)'!I37</f>
        <v>1436.6984441815264</v>
      </c>
      <c r="I49" s="16" t="str">
        <f>+'9.รายได้(แยกกลุ่ม)'!R37</f>
        <v>กุดบาก,รพช.</v>
      </c>
      <c r="J49" s="15">
        <f>+'9.รายได้(แยกกลุ่ม)'!S37</f>
        <v>-0.20813029590649335</v>
      </c>
      <c r="K49" s="15">
        <f>+'9.รายได้(แยกกลุ่ม)'!T37</f>
        <v>5.6630490536005912E-2</v>
      </c>
      <c r="L49" s="15">
        <f>+'9.รายได้(แยกกลุ่ม)'!U37</f>
        <v>-0.36452922837494883</v>
      </c>
      <c r="M49" s="15">
        <f>+'9.รายได้(แยกกลุ่ม)'!V37</f>
        <v>4.0193275125178979E-2</v>
      </c>
      <c r="N49" s="15">
        <f>+'9.รายได้(แยกกลุ่ม)'!W37</f>
        <v>0.37214742186259742</v>
      </c>
      <c r="O49" s="15">
        <f>+'9.รายได้(แยกกลุ่ม)'!X37</f>
        <v>-0.2927736216498687</v>
      </c>
      <c r="P49" s="15">
        <f>+'9.รายได้(แยกกลุ่ม)'!Y37</f>
        <v>0.14135336924585934</v>
      </c>
    </row>
    <row r="50" spans="1:16">
      <c r="A50" s="255" t="str">
        <f>+'9.รายได้(แยกกลุ่ม)'!B38</f>
        <v>ส่องดาว,รพช.</v>
      </c>
      <c r="B50" s="295">
        <f>+'9.รายได้(แยกกลุ่ม)'!C38</f>
        <v>1373.5900415111582</v>
      </c>
      <c r="C50" s="295">
        <f>+'9.รายได้(แยกกลุ่ม)'!D38</f>
        <v>340.59559067712695</v>
      </c>
      <c r="D50" s="295">
        <f>+'9.รายได้(แยกกลุ่ม)'!E38</f>
        <v>1131.1153748231966</v>
      </c>
      <c r="E50" s="295">
        <f>+'9.รายได้(แยกกลุ่ม)'!F38</f>
        <v>3404.0283665135271</v>
      </c>
      <c r="F50" s="295">
        <f>+'9.รายได้(แยกกลุ่ม)'!G38</f>
        <v>12.521049129101325</v>
      </c>
      <c r="G50" s="295">
        <f>+'9.รายได้(แยกกลุ่ม)'!H38</f>
        <v>83.627369654533879</v>
      </c>
      <c r="H50" s="295">
        <f>+'9.รายได้(แยกกลุ่ม)'!I38</f>
        <v>1497.0852334526621</v>
      </c>
      <c r="I50" s="16" t="str">
        <f>+'9.รายได้(แยกกลุ่ม)'!R38</f>
        <v>ส่องดาว,รพช.</v>
      </c>
      <c r="J50" s="15">
        <f>+'9.รายได้(แยกกลุ่ม)'!S38</f>
        <v>5.0442565309829865E-2</v>
      </c>
      <c r="K50" s="15">
        <f>+'9.รายได้(แยกกลุ่ม)'!T38</f>
        <v>0.11081427727836748</v>
      </c>
      <c r="L50" s="15">
        <f>+'9.รายได้(แยกกลุ่ม)'!U38</f>
        <v>1.814983263077868E-2</v>
      </c>
      <c r="M50" s="15">
        <f>+'9.รายได้(แยกกลุ่ม)'!V38</f>
        <v>-3.7340634868219748E-3</v>
      </c>
      <c r="N50" s="15">
        <f>+'9.รายได้(แยกกลุ่ม)'!W38</f>
        <v>0.22954791859683979</v>
      </c>
      <c r="O50" s="15">
        <f>+'9.รายได้(แยกกลุ่ม)'!X38</f>
        <v>0.57828335186762758</v>
      </c>
      <c r="P50" s="15">
        <f>+'9.รายได้(แยกกลุ่ม)'!Y38</f>
        <v>0.18932632117023837</v>
      </c>
    </row>
    <row r="51" spans="1:16">
      <c r="A51" s="255" t="str">
        <f>+'9.รายได้(แยกกลุ่ม)'!B39</f>
        <v>เจริญศิลป์,รพช.</v>
      </c>
      <c r="B51" s="295">
        <f>+'9.รายได้(แยกกลุ่ม)'!C39</f>
        <v>1295.4086085557276</v>
      </c>
      <c r="C51" s="295">
        <f>+'9.รายได้(แยกกลุ่ม)'!D39</f>
        <v>240.54896560099584</v>
      </c>
      <c r="D51" s="374">
        <f>+'9.รายได้(แยกกลุ่ม)'!E39</f>
        <v>511.04264565425046</v>
      </c>
      <c r="E51" s="295">
        <f>+'9.รายได้(แยกกลุ่ม)'!F39</f>
        <v>6102.1236910062325</v>
      </c>
      <c r="F51" s="295">
        <f>+'9.รายได้(แยกกลุ่ม)'!G39</f>
        <v>14.876930907803303</v>
      </c>
      <c r="G51" s="295">
        <f>+'9.รายได้(แยกกลุ่ม)'!H39</f>
        <v>34.954379675120613</v>
      </c>
      <c r="H51" s="295">
        <f>+'9.รายได้(แยกกลุ่ม)'!I39</f>
        <v>1155.1943018489844</v>
      </c>
      <c r="I51" s="16" t="str">
        <f>+'9.รายได้(แยกกลุ่ม)'!R39</f>
        <v>เจริญศิลป์,รพช.</v>
      </c>
      <c r="J51" s="15">
        <f>+'9.รายได้(แยกกลุ่ม)'!S39</f>
        <v>-9.3460925221320774E-3</v>
      </c>
      <c r="K51" s="15">
        <f>+'9.รายได้(แยกกลุ่ม)'!T39</f>
        <v>-0.21547655727748233</v>
      </c>
      <c r="L51" s="15">
        <f>+'9.รายได้(แยกกลุ่ม)'!U39</f>
        <v>-0.53999565763006641</v>
      </c>
      <c r="M51" s="15">
        <f>+'9.รายได้(แยกกลุ่ม)'!V39</f>
        <v>0.7859245926220505</v>
      </c>
      <c r="N51" s="15">
        <f>+'9.รายได้(แยกกลุ่ม)'!W39</f>
        <v>0.46089191442310173</v>
      </c>
      <c r="O51" s="15">
        <f>+'9.รายได้(แยกกลุ่ม)'!X39</f>
        <v>-0.34031267820568006</v>
      </c>
      <c r="P51" s="15">
        <f>+'9.รายได้(แยกกลุ่ม)'!Y39</f>
        <v>-8.2281383481218245E-2</v>
      </c>
    </row>
    <row r="52" spans="1:16">
      <c r="A52" s="255" t="str">
        <f>+'9.รายได้(แยกกลุ่ม)'!B40</f>
        <v>โพนนาแก้ว,รพช.</v>
      </c>
      <c r="B52" s="295">
        <f>+'9.รายได้(แยกกลุ่ม)'!C40</f>
        <v>1252.1394372527868</v>
      </c>
      <c r="C52" s="295">
        <f>+'9.รายได้(แยกกลุ่ม)'!D40</f>
        <v>269.76269830996046</v>
      </c>
      <c r="D52" s="295">
        <f>+'9.รายได้(แยกกลุ่ม)'!E40</f>
        <v>935.29070796460167</v>
      </c>
      <c r="E52" s="295">
        <f>+'9.รายได้(แยกกลุ่ม)'!F40</f>
        <v>2793.0794315373205</v>
      </c>
      <c r="F52" s="295">
        <f>+'9.รายได้(แยกกลุ่ม)'!G40</f>
        <v>11.118862979275312</v>
      </c>
      <c r="G52" s="295">
        <f>+'9.รายได้(แยกกลุ่ม)'!H40</f>
        <v>41.785200897079086</v>
      </c>
      <c r="H52" s="295">
        <f>+'9.รายได้(แยกกลุ่ม)'!I40</f>
        <v>1137.4904419273644</v>
      </c>
      <c r="I52" s="16" t="str">
        <f>+'9.รายได้(แยกกลุ่ม)'!R40</f>
        <v>โพนนาแก้ว,รพช.</v>
      </c>
      <c r="J52" s="15">
        <f>+'9.รายได้(แยกกลุ่ม)'!S40</f>
        <v>-4.2435863071347543E-2</v>
      </c>
      <c r="K52" s="15">
        <f>+'9.รายได้(แยกกลุ่ม)'!T40</f>
        <v>-0.12019924813441006</v>
      </c>
      <c r="L52" s="15">
        <f>+'9.รายได้(แยกกลุ่ม)'!U40</f>
        <v>-0.15811764301751327</v>
      </c>
      <c r="M52" s="15">
        <f>+'9.รายได้(แยกกลุ่ม)'!V40</f>
        <v>-0.18254209542141145</v>
      </c>
      <c r="N52" s="15">
        <f>+'9.รายได้(แยกกลุ่ม)'!W40</f>
        <v>9.1855378281120087E-2</v>
      </c>
      <c r="O52" s="15">
        <f>+'9.รายได้(แยกกลุ่ม)'!X40</f>
        <v>-0.21139589583242685</v>
      </c>
      <c r="P52" s="15">
        <f>+'9.รายได้(แยกกลุ่ม)'!Y40</f>
        <v>-9.6345824249586404E-2</v>
      </c>
    </row>
    <row r="53" spans="1:16">
      <c r="A53" s="255" t="str">
        <f>+'9.รายได้(แยกกลุ่ม)'!B43</f>
        <v>พระอาจารย์แบน  ธนากโร,รพช.</v>
      </c>
      <c r="B53" s="295">
        <f>+'9.รายได้(แยกกลุ่ม)'!C43</f>
        <v>1216.4069030574462</v>
      </c>
      <c r="C53" s="295">
        <f>+'9.รายได้(แยกกลุ่ม)'!D43</f>
        <v>313.22907042352858</v>
      </c>
      <c r="D53" s="295">
        <f>+'9.รายได้(แยกกลุ่ม)'!E43</f>
        <v>1180.4553382663846</v>
      </c>
      <c r="E53" s="295">
        <f>+'9.รายได้(แยกกลุ่ม)'!F43</f>
        <v>2695.9485498046879</v>
      </c>
      <c r="F53" s="295">
        <f>+'9.รายได้(แยกกลุ่ม)'!G43</f>
        <v>7.6946009258742816</v>
      </c>
      <c r="G53" s="295">
        <f>+'9.รายได้(แยกกลุ่ม)'!H43</f>
        <v>53.280997266997602</v>
      </c>
      <c r="H53" s="295">
        <f>+'9.รายได้(แยกกลุ่ม)'!I43</f>
        <v>1122.2915474133372</v>
      </c>
      <c r="I53" s="16" t="str">
        <f>+'9.รายได้(แยกกลุ่ม)'!R43</f>
        <v>พระอาจารย์แบน  ธนากโร,รพช.</v>
      </c>
      <c r="J53" s="15">
        <f>+'9.รายได้(แยกกลุ่ม)'!S43</f>
        <v>-6.9762047559319362E-2</v>
      </c>
      <c r="K53" s="15">
        <f>+'9.รายได้(แยกกลุ่ม)'!T43</f>
        <v>2.1561444155398461E-2</v>
      </c>
      <c r="L53" s="15">
        <f>+'9.รายได้(แยกกลุ่ม)'!U43</f>
        <v>6.2562168135936916E-2</v>
      </c>
      <c r="M53" s="15">
        <f>+'9.รายได้(แยกกลุ่ม)'!V43</f>
        <v>-0.21096964608627972</v>
      </c>
      <c r="N53" s="15">
        <f>+'9.รายได้(แยกกลุ่ม)'!W43</f>
        <v>-0.24440193027809989</v>
      </c>
      <c r="O53" s="15">
        <f>+'9.รายได้(แยกกลุ่ม)'!X43</f>
        <v>5.5620702264642221E-3</v>
      </c>
      <c r="P53" s="15">
        <f>+'9.รายได้(แยกกลุ่ม)'!Y43</f>
        <v>-0.1084202505376165</v>
      </c>
    </row>
    <row r="54" spans="1:16">
      <c r="A54" s="255" t="str">
        <f>+'9.รายได้(แยกกลุ่ม)'!B54</f>
        <v>กุสุมาลย์,รพช.</v>
      </c>
      <c r="B54" s="295">
        <f>+'9.รายได้(แยกกลุ่ม)'!C54</f>
        <v>1304.6165477960781</v>
      </c>
      <c r="C54" s="295">
        <f>+'9.รายได้(แยกกลุ่ม)'!D54</f>
        <v>189.25365646306221</v>
      </c>
      <c r="D54" s="295">
        <f>+'9.รายได้(แยกกลุ่ม)'!E54</f>
        <v>879.45672297297313</v>
      </c>
      <c r="E54" s="295">
        <f>+'9.รายได้(แยกกลุ่ม)'!F54</f>
        <v>2885.7439069506727</v>
      </c>
      <c r="F54" s="295">
        <f>+'9.รายได้(แยกกลุ่ม)'!G54</f>
        <v>9.0553835209440514</v>
      </c>
      <c r="G54" s="295">
        <f>+'9.รายได้(แยกกลุ่ม)'!H54</f>
        <v>24.811921998577226</v>
      </c>
      <c r="H54" s="295">
        <f>+'9.รายได้(แยกกลุ่ม)'!I54</f>
        <v>1145.6992329059228</v>
      </c>
      <c r="I54" s="16" t="str">
        <f>+'9.รายได้(แยกกลุ่ม)'!R54</f>
        <v>กุสุมาลย์,รพช.</v>
      </c>
      <c r="J54" s="15">
        <f>+'9.รายได้(แยกกลุ่ม)'!S54</f>
        <v>-6.5834290693452605E-2</v>
      </c>
      <c r="K54" s="15">
        <f>+'9.รายได้(แยกกลุ่ม)'!T54</f>
        <v>-0.43979768451822571</v>
      </c>
      <c r="L54" s="15">
        <f>+'9.รายได้(แยกกลุ่ม)'!U54</f>
        <v>-0.36839135981879761</v>
      </c>
      <c r="M54" s="15">
        <f>+'9.รายได้(แยกกลุ่ม)'!V54</f>
        <v>-0.10062693515426972</v>
      </c>
      <c r="N54" s="15">
        <f>+'9.รายได้(แยกกลุ่ม)'!W54</f>
        <v>-0.34111649448450615</v>
      </c>
      <c r="O54" s="15">
        <f>+'9.รายได้(แยกกลุ่ม)'!X54</f>
        <v>-0.7503901529742365</v>
      </c>
      <c r="P54" s="15">
        <f>+'9.รายได้(แยกกลุ่ม)'!Y54</f>
        <v>-0.16332449811158592</v>
      </c>
    </row>
    <row r="55" spans="1:16">
      <c r="A55" s="255" t="str">
        <f>+'9.รายได้(แยกกลุ่ม)'!B55</f>
        <v>วาริชภูมิ,รพช.</v>
      </c>
      <c r="B55" s="374">
        <f>+'9.รายได้(แยกกลุ่ม)'!C55</f>
        <v>1055.8842302747871</v>
      </c>
      <c r="C55" s="295">
        <f>+'9.รายได้(แยกกลุ่ม)'!D55</f>
        <v>324.13832235256314</v>
      </c>
      <c r="D55" s="374">
        <f>+'9.รายได้(แยกกลุ่ม)'!E55</f>
        <v>645.68133110367899</v>
      </c>
      <c r="E55" s="295">
        <f>+'9.รายได้(แยกกลุ่ม)'!F55</f>
        <v>2923.7751457975983</v>
      </c>
      <c r="F55" s="295">
        <f>+'9.รายได้(แยกกลุ่ม)'!G55</f>
        <v>25.295330376349202</v>
      </c>
      <c r="G55" s="295">
        <f>+'9.รายได้(แยกกลุ่ม)'!H55</f>
        <v>56.80607165292875</v>
      </c>
      <c r="H55" s="295">
        <f>+'9.รายได้(แยกกลุ่ม)'!I55</f>
        <v>1120.8836156194761</v>
      </c>
      <c r="I55" s="16" t="str">
        <f>+'9.รายได้(แยกกลุ่ม)'!R55</f>
        <v>วาริชภูมิ,รพช.</v>
      </c>
      <c r="J55" s="15">
        <f>+'9.รายได้(แยกกลุ่ม)'!S55</f>
        <v>-0.2439381191457784</v>
      </c>
      <c r="K55" s="15">
        <f>+'9.รายได้(แยกกลุ่ม)'!T55</f>
        <v>-4.0530882668973423E-2</v>
      </c>
      <c r="L55" s="15">
        <f>+'9.รายได้(แยกกลุ่ม)'!U55</f>
        <v>-0.53628427996983286</v>
      </c>
      <c r="M55" s="15">
        <f>+'9.รายได้(แยกกลุ่ม)'!V55</f>
        <v>-8.8774091331484825E-2</v>
      </c>
      <c r="N55" s="15">
        <f>+'9.รายได้(แยกกลุ่ม)'!W55</f>
        <v>0.84052678862175545</v>
      </c>
      <c r="O55" s="15">
        <f>+'9.รายได้(แยกกลุ่ม)'!X55</f>
        <v>-0.42852654235189092</v>
      </c>
      <c r="P55" s="15">
        <f>+'9.รายได้(แยกกลุ่ม)'!Y55</f>
        <v>-0.18144672290800723</v>
      </c>
    </row>
    <row r="56" spans="1:16">
      <c r="A56" s="255" t="str">
        <f>+'9.รายได้(แยกกลุ่ม)'!B56</f>
        <v>คำตากล้า,รพช.</v>
      </c>
      <c r="B56" s="295">
        <f>+'9.รายได้(แยกกลุ่ม)'!C56</f>
        <v>1623.3375099258856</v>
      </c>
      <c r="C56" s="295">
        <f>+'9.รายได้(แยกกลุ่ม)'!D56</f>
        <v>253.75203017469559</v>
      </c>
      <c r="D56" s="295">
        <f>+'9.รายได้(แยกกลุ่ม)'!E56</f>
        <v>2160.2760885167468</v>
      </c>
      <c r="E56" s="295">
        <f>+'9.รายได้(แยกกลุ่ม)'!F56</f>
        <v>4241.6246094459584</v>
      </c>
      <c r="F56" s="295">
        <f>+'9.รายได้(แยกกลุ่ม)'!G56</f>
        <v>23.542360315007727</v>
      </c>
      <c r="G56" s="295">
        <f>+'9.รายได้(แยกกลุ่ม)'!H56</f>
        <v>74.263096246822514</v>
      </c>
      <c r="H56" s="295">
        <f>+'9.รายได้(แยกกลุ่ม)'!I56</f>
        <v>1345.7475747750134</v>
      </c>
      <c r="I56" s="16" t="str">
        <f>+'9.รายได้(แยกกลุ่ม)'!R56</f>
        <v>คำตากล้า,รพช.</v>
      </c>
      <c r="J56" s="15">
        <f>+'9.รายได้(แยกกลุ่ม)'!S56</f>
        <v>0.16238464011946213</v>
      </c>
      <c r="K56" s="15">
        <f>+'9.รายได้(แยกกลุ่ม)'!T56</f>
        <v>-0.24887858169435004</v>
      </c>
      <c r="L56" s="15">
        <f>+'9.รายได้(แยกกลุ่ม)'!U56</f>
        <v>0.55146809051792378</v>
      </c>
      <c r="M56" s="15">
        <f>+'9.รายได้(แยกกลุ่ม)'!V56</f>
        <v>0.32194784011639377</v>
      </c>
      <c r="N56" s="15">
        <f>+'9.รายได้(แยกกลุ่ม)'!W56</f>
        <v>0.71297801540756811</v>
      </c>
      <c r="O56" s="15">
        <f>+'9.รายได้(แยกกลุ่ม)'!X56</f>
        <v>-0.25290752990067167</v>
      </c>
      <c r="P56" s="15">
        <f>+'9.รายได้(แยกกลุ่ม)'!Y56</f>
        <v>-1.7234196199853617E-2</v>
      </c>
    </row>
    <row r="57" spans="1:16">
      <c r="A57" s="255" t="str">
        <f>+'9.รายได้(แยกกลุ่ม)'!B69</f>
        <v>โคกศรีสุพรรณ,รพช.</v>
      </c>
      <c r="B57" s="295">
        <f>+'9.รายได้(แยกกลุ่ม)'!C69</f>
        <v>1222.4204360902254</v>
      </c>
      <c r="C57" s="295">
        <f>+'9.รายได้(แยกกลุ่ม)'!D69</f>
        <v>759.25684251168457</v>
      </c>
      <c r="D57" s="295">
        <f>+'9.รายได้(แยกกลุ่ม)'!E69</f>
        <v>1183.6202167182664</v>
      </c>
      <c r="E57" s="295">
        <f>+'9.รายได้(แยกกลุ่ม)'!F69</f>
        <v>4201.8471522525488</v>
      </c>
      <c r="F57" s="295">
        <f>+'9.รายได้(แยกกลุ่ม)'!G69</f>
        <v>13.655563140923221</v>
      </c>
      <c r="G57" s="295">
        <f>+'9.รายได้(แยกกลุ่ม)'!H69</f>
        <v>70.924506870406404</v>
      </c>
      <c r="H57" s="295">
        <f>+'9.รายได้(แยกกลุ่ม)'!I69</f>
        <v>1974.3110485673644</v>
      </c>
      <c r="I57" s="16" t="str">
        <f>+'9.รายได้(แยกกลุ่ม)'!R69</f>
        <v>โคกศรีสุพรรณ,รพช.</v>
      </c>
      <c r="J57" s="15">
        <f>+'9.รายได้(แยกกลุ่ม)'!S69</f>
        <v>1.6924906572980434E-2</v>
      </c>
      <c r="K57" s="15">
        <f>+'9.รายได้(แยกกลุ่ม)'!T69</f>
        <v>0.67736913505659013</v>
      </c>
      <c r="L57" s="15">
        <f>+'9.รายได้(แยกกลุ่ม)'!U69</f>
        <v>-0.20542205723102583</v>
      </c>
      <c r="M57" s="15">
        <f>+'9.รายได้(แยกกลุ่ม)'!V69</f>
        <v>8.3835329924295848E-2</v>
      </c>
      <c r="N57" s="15">
        <f>+'9.รายได้(แยกกลุ่ม)'!W69</f>
        <v>-2.1035660057974068E-2</v>
      </c>
      <c r="O57" s="15">
        <f>+'9.รายได้(แยกกลุ่ม)'!X69</f>
        <v>-9.1729785357004018E-2</v>
      </c>
      <c r="P57" s="15">
        <f>+'9.รายได้(แยกกลุ่ม)'!Y69</f>
        <v>0.42982798647575549</v>
      </c>
    </row>
    <row r="58" spans="1:16">
      <c r="A58" s="255" t="str">
        <f>+'9.รายได้(แยกกลุ่ม)'!B101</f>
        <v>พระอาจารย์ฝั้นอาจาโร,รพช.</v>
      </c>
      <c r="B58" s="374">
        <f>+'9.รายได้(แยกกลุ่ม)'!C101</f>
        <v>832.44909635648548</v>
      </c>
      <c r="C58" s="295">
        <f>+'9.รายได้(แยกกลุ่ม)'!D101</f>
        <v>1086.0599738423866</v>
      </c>
      <c r="D58" s="374">
        <f>+'9.รายได้(แยกกลุ่ม)'!E101</f>
        <v>579.64422114402441</v>
      </c>
      <c r="E58" s="295">
        <f>+'9.รายได้(แยกกลุ่ม)'!F101</f>
        <v>5116.0884025746036</v>
      </c>
      <c r="F58" s="295">
        <f>+'9.รายได้(แยกกลุ่ม)'!G101</f>
        <v>14.055088668844933</v>
      </c>
      <c r="G58" s="295">
        <f>+'9.รายได้(แยกกลุ่ม)'!H101</f>
        <v>53.480460928341607</v>
      </c>
      <c r="H58" s="295">
        <f>+'9.รายได้(แยกกลุ่ม)'!I101</f>
        <v>1283.6931205476403</v>
      </c>
      <c r="I58" s="16" t="str">
        <f>+'9.รายได้(แยกกลุ่ม)'!R101</f>
        <v>พระอาจารย์ฝั้นอาจาโร,รพช.</v>
      </c>
      <c r="J58" s="15">
        <f>+'9.รายได้(แยกกลุ่ม)'!S101</f>
        <v>-0.35883217737977768</v>
      </c>
      <c r="K58" s="15">
        <f>+'9.รายได้(แยกกลุ่ม)'!T101</f>
        <v>1.0430203789085235</v>
      </c>
      <c r="L58" s="15">
        <f>+'9.รายได้(แยกกลุ่ม)'!U101</f>
        <v>-0.67644314814049022</v>
      </c>
      <c r="M58" s="15">
        <f>+'9.รายได้(แยกกลุ่ม)'!V101</f>
        <v>0.20041174050946114</v>
      </c>
      <c r="N58" s="15">
        <f>+'9.รายได้(แยกกลุ่ม)'!W101</f>
        <v>-0.25351171751475127</v>
      </c>
      <c r="O58" s="15">
        <f>+'9.รายได้(แยกกลุ่ม)'!X101</f>
        <v>-0.48255931063097662</v>
      </c>
      <c r="P58" s="15">
        <f>+'9.รายได้(แยกกลุ่ม)'!Y101</f>
        <v>0.17395389091685193</v>
      </c>
    </row>
    <row r="59" spans="1:16">
      <c r="A59" s="255" t="str">
        <f>+'9.รายได้(แยกกลุ่ม)'!B102</f>
        <v>บ้านม่วง,รพช.</v>
      </c>
      <c r="B59" s="295">
        <f>+'9.รายได้(แยกกลุ่ม)'!C102</f>
        <v>1560.9463112690937</v>
      </c>
      <c r="C59" s="295">
        <f>+'9.รายได้(แยกกลุ่ม)'!D102</f>
        <v>576.71911960803152</v>
      </c>
      <c r="D59" s="295">
        <f>+'9.รายได้(แยกกลุ่ม)'!E102</f>
        <v>3067.7260090702948</v>
      </c>
      <c r="E59" s="295">
        <f>+'9.รายได้(แยกกลุ่ม)'!F102</f>
        <v>5678.9871950000015</v>
      </c>
      <c r="F59" s="295">
        <f>+'9.รายได้(แยกกลุ่ม)'!G102</f>
        <v>25.048654142024361</v>
      </c>
      <c r="G59" s="295">
        <f>+'9.รายได้(แยกกลุ่ม)'!H102</f>
        <v>66.032630316033135</v>
      </c>
      <c r="H59" s="295">
        <f>+'9.รายได้(แยกกลุ่ม)'!I102</f>
        <v>1078.5661323854356</v>
      </c>
      <c r="I59" s="16" t="str">
        <f>+'9.รายได้(แยกกลุ่ม)'!R102</f>
        <v>บ้านม่วง,รพช.</v>
      </c>
      <c r="J59" s="15">
        <f>+'9.รายได้(แยกกลุ่ม)'!S102</f>
        <v>0.20226996702135999</v>
      </c>
      <c r="K59" s="15">
        <f>+'9.รายได้(แยกกลุ่ม)'!T102</f>
        <v>8.4883839422649487E-2</v>
      </c>
      <c r="L59" s="15">
        <f>+'9.รายได้(แยกกลุ่ม)'!U102</f>
        <v>0.71240173481466451</v>
      </c>
      <c r="M59" s="15">
        <f>+'9.รายได้(แยกกลุ่ม)'!V102</f>
        <v>0.33248731582712054</v>
      </c>
      <c r="N59" s="15">
        <f>+'9.รายได้(แยกกลุ่ม)'!W102</f>
        <v>0.33037416195706215</v>
      </c>
      <c r="O59" s="15">
        <f>+'9.รายได้(แยกกลุ่ม)'!X102</f>
        <v>-0.36111302785217825</v>
      </c>
      <c r="P59" s="15">
        <f>+'9.รายได้(แยกกลุ่ม)'!Y102</f>
        <v>-1.3637381506842867E-2</v>
      </c>
    </row>
    <row r="60" spans="1:16">
      <c r="A60" s="255" t="str">
        <f>+'9.รายได้(แยกกลุ่ม)'!B111</f>
        <v>พังโคน,รพช.</v>
      </c>
      <c r="B60" s="295">
        <f>+'9.รายได้(แยกกลุ่ม)'!C111</f>
        <v>1866.6542088198855</v>
      </c>
      <c r="C60" s="295">
        <f>+'9.รายได้(แยกกลุ่ม)'!D111</f>
        <v>478.43572739014684</v>
      </c>
      <c r="D60" s="295">
        <f>+'9.รายได้(แยกกลุ่ม)'!E111</f>
        <v>2633.397556859868</v>
      </c>
      <c r="E60" s="295">
        <f>+'9.รายได้(แยกกลุ่ม)'!F111</f>
        <v>5517.8921090259164</v>
      </c>
      <c r="F60" s="295">
        <f>+'9.รายได้(แยกกลุ่ม)'!G111</f>
        <v>43.90286855482934</v>
      </c>
      <c r="G60" s="295">
        <f>+'9.รายได้(แยกกลุ่ม)'!H111</f>
        <v>194.4088598402324</v>
      </c>
      <c r="H60" s="295">
        <f>+'9.รายได้(แยกกลุ่ม)'!I111</f>
        <v>1732.9536919102723</v>
      </c>
      <c r="I60" s="16" t="str">
        <f>+'9.รายได้(แยกกลุ่ม)'!R111</f>
        <v>พังโคน,รพช.</v>
      </c>
      <c r="J60" s="15">
        <f>+'9.รายได้(แยกกลุ่ม)'!S111</f>
        <v>0.35341041919725891</v>
      </c>
      <c r="K60" s="15">
        <f>+'9.รายได้(แยกกลุ่ม)'!T111</f>
        <v>-7.5717420238926914E-2</v>
      </c>
      <c r="L60" s="15">
        <f>+'9.รายได้(แยกกลุ่ม)'!U111</f>
        <v>0.16516757714966032</v>
      </c>
      <c r="M60" s="15">
        <f>+'9.รายได้(แยกกลุ่ม)'!V111</f>
        <v>0.17087033538455404</v>
      </c>
      <c r="N60" s="15">
        <f>+'9.รายได้(แยกกลุ่ม)'!W111</f>
        <v>1.3254742502771224</v>
      </c>
      <c r="O60" s="15">
        <f>+'9.รายได้(แยกกลุ่ม)'!X111</f>
        <v>0.83411501674477906</v>
      </c>
      <c r="P60" s="15">
        <f>+'9.รายได้(แยกกลุ่ม)'!Y111</f>
        <v>0.32632443727665034</v>
      </c>
    </row>
    <row r="61" spans="1:16">
      <c r="A61" s="255" t="str">
        <f>+'9.รายได้(แยกกลุ่ม)'!B112</f>
        <v>อากาศอำนวย,รพช.</v>
      </c>
      <c r="B61" s="295">
        <f>+'9.รายได้(แยกกลุ่ม)'!C112</f>
        <v>1210.7118448661356</v>
      </c>
      <c r="C61" s="295">
        <f>+'9.รายได้(แยกกลุ่ม)'!D112</f>
        <v>443.11006803111087</v>
      </c>
      <c r="D61" s="295">
        <f>+'9.รายได้(แยกกลุ่ม)'!E112</f>
        <v>1585.0560481804202</v>
      </c>
      <c r="E61" s="295">
        <f>+'9.รายได้(แยกกลุ่ม)'!F112</f>
        <v>4523.4709070215367</v>
      </c>
      <c r="F61" s="295">
        <f>+'9.รายได้(แยกกลุ่ม)'!G112</f>
        <v>13.519892905695974</v>
      </c>
      <c r="G61" s="295">
        <f>+'9.รายได้(แยกกลุ่ม)'!H112</f>
        <v>52.992993646477821</v>
      </c>
      <c r="H61" s="295">
        <f>+'9.รายได้(แยกกลุ่ม)'!I112</f>
        <v>1426.984774981368</v>
      </c>
      <c r="I61" s="16" t="str">
        <f>+'9.รายได้(แยกกลุ่ม)'!R112</f>
        <v>อากาศอำนวย,รพช.</v>
      </c>
      <c r="J61" s="15">
        <f>+'9.รายได้(แยกกลุ่ม)'!S112</f>
        <v>-0.12217805646858734</v>
      </c>
      <c r="K61" s="15">
        <f>+'9.รายได้(แยกกลุ่ม)'!T112</f>
        <v>-0.14396251502363358</v>
      </c>
      <c r="L61" s="15">
        <f>+'9.รายได้(แยกกลุ่ม)'!U112</f>
        <v>-0.29867941492775035</v>
      </c>
      <c r="M61" s="15">
        <f>+'9.รายได้(แยกกลุ่ม)'!V112</f>
        <v>-4.0141091315835375E-2</v>
      </c>
      <c r="N61" s="15">
        <f>+'9.รายได้(แยกกลุ่ม)'!W112</f>
        <v>-0.28386996445493312</v>
      </c>
      <c r="O61" s="15">
        <f>+'9.รายได้(แยกกลุ่ม)'!X112</f>
        <v>-0.50004724317018323</v>
      </c>
      <c r="P61" s="15">
        <f>+'9.รายได้(แยกกลุ่ม)'!Y112</f>
        <v>9.2149656112972766E-2</v>
      </c>
    </row>
    <row r="62" spans="1:16">
      <c r="A62" s="255" t="str">
        <f>+'9.รายได้(แยกกลุ่ม)'!B133</f>
        <v>วานรนิวาส,รพท.</v>
      </c>
      <c r="B62" s="295">
        <f>+'9.รายได้(แยกกลุ่ม)'!C133</f>
        <v>2172.9523976576306</v>
      </c>
      <c r="C62" s="295">
        <f>+'9.รายได้(แยกกลุ่ม)'!D133</f>
        <v>1113.4571745436306</v>
      </c>
      <c r="D62" s="295">
        <f>+'9.รายได้(แยกกลุ่ม)'!E133</f>
        <v>7156.0702427610404</v>
      </c>
      <c r="E62" s="295">
        <f>+'9.รายได้(แยกกลุ่ม)'!F133</f>
        <v>11073.602764876632</v>
      </c>
      <c r="F62" s="295">
        <f>+'9.รายได้(แยกกลุ่ม)'!G133</f>
        <v>71.523145287647395</v>
      </c>
      <c r="G62" s="295">
        <f>+'9.รายได้(แยกกลุ่ม)'!H133</f>
        <v>293.34005760860964</v>
      </c>
      <c r="H62" s="374">
        <f>+'9.รายได้(แยกกลุ่ม)'!I133</f>
        <v>1319.3891849687031</v>
      </c>
      <c r="I62" s="16" t="str">
        <f>+'9.รายได้(แยกกลุ่ม)'!R133</f>
        <v>วานรนิวาส,รพท.</v>
      </c>
      <c r="J62" s="15">
        <f>+'9.รายได้(แยกกลุ่ม)'!S133</f>
        <v>8.4285489520830939E-2</v>
      </c>
      <c r="K62" s="15">
        <f>+'9.รายได้(แยกกลุ่ม)'!T133</f>
        <v>-0.16357881082955208</v>
      </c>
      <c r="L62" s="15">
        <f>+'9.รายได้(แยกกลุ่ม)'!U133</f>
        <v>0.57976929880166095</v>
      </c>
      <c r="M62" s="15">
        <f>+'9.รายได้(แยกกลุ่ม)'!V133</f>
        <v>-2.6623485577943532E-2</v>
      </c>
      <c r="N62" s="15">
        <f>+'9.รายได้(แยกกลุ่ม)'!W133</f>
        <v>9.6468029407921027E-2</v>
      </c>
      <c r="O62" s="15">
        <f>+'9.รายได้(แยกกลุ่ม)'!X133</f>
        <v>-0.35447741362598945</v>
      </c>
      <c r="P62" s="15">
        <f>+'9.รายได้(แยกกลุ่ม)'!Y133</f>
        <v>-0.32319155363027674</v>
      </c>
    </row>
    <row r="63" spans="1:16">
      <c r="A63" s="255" t="str">
        <f>+'9.รายได้(แยกกลุ่ม)'!B135</f>
        <v>สมเด็จพระยุพราชสว่างแดนดิน,รพท.</v>
      </c>
      <c r="B63" s="374">
        <f>+'9.รายได้(แยกกลุ่ม)'!C135</f>
        <v>1391.2252754681447</v>
      </c>
      <c r="C63" s="374">
        <f>+'9.รายได้(แยกกลุ่ม)'!D135</f>
        <v>764.61235635859714</v>
      </c>
      <c r="D63" s="295">
        <f>+'9.รายได้(แยกกลุ่ม)'!E135</f>
        <v>4139.5633051432524</v>
      </c>
      <c r="E63" s="295">
        <f>+'9.รายได้(แยกกลุ่ม)'!F135</f>
        <v>9187.7756603200323</v>
      </c>
      <c r="F63" s="295">
        <f>+'9.รายได้(แยกกลุ่ม)'!G135</f>
        <v>50.069732843757912</v>
      </c>
      <c r="G63" s="295">
        <f>+'9.รายได้(แยกกลุ่ม)'!H135</f>
        <v>195.83964547986832</v>
      </c>
      <c r="H63" s="295">
        <f>+'9.รายได้(แยกกลุ่ม)'!I135</f>
        <v>1496.7791583164553</v>
      </c>
      <c r="I63" s="16" t="str">
        <f>+'9.รายได้(แยกกลุ่ม)'!R135</f>
        <v>สมเด็จพระยุพราชสว่างแดนดิน,รพท.</v>
      </c>
      <c r="J63" s="15">
        <f>+'9.รายได้(แยกกลุ่ม)'!S135</f>
        <v>-0.30578995634196748</v>
      </c>
      <c r="K63" s="15">
        <f>+'9.รายได้(แยกกลุ่ม)'!T135</f>
        <v>-0.42562858187877617</v>
      </c>
      <c r="L63" s="15">
        <f>+'9.รายได้(แยกกลุ่ม)'!U135</f>
        <v>-8.6152762890142828E-2</v>
      </c>
      <c r="M63" s="15">
        <f>+'9.รายได้(แยกกลุ่ม)'!V135</f>
        <v>-0.19238885144948989</v>
      </c>
      <c r="N63" s="15">
        <f>+'9.รายได้(แยกกลุ่ม)'!W135</f>
        <v>-0.23241824610224554</v>
      </c>
      <c r="O63" s="15">
        <f>+'9.รายได้(แยกกลุ่ม)'!X135</f>
        <v>-0.56903630722876275</v>
      </c>
      <c r="P63" s="15">
        <f>+'9.รายได้(แยกกลุ่ม)'!Y135</f>
        <v>-0.23219563397984655</v>
      </c>
    </row>
    <row r="64" spans="1:16">
      <c r="A64" s="255" t="str">
        <f>+'9.รายได้(แยกกลุ่ม)'!B151</f>
        <v>สกลนคร,รพศ.</v>
      </c>
      <c r="B64" s="295">
        <f>+'9.รายได้(แยกกลุ่ม)'!C151</f>
        <v>4548.8251731044738</v>
      </c>
      <c r="C64" s="295">
        <f>+'9.รายได้(แยกกลุ่ม)'!D151</f>
        <v>3110.9616050936811</v>
      </c>
      <c r="D64" s="295">
        <f>+'9.รายได้(แยกกลุ่ม)'!E151</f>
        <v>7962.2764607299505</v>
      </c>
      <c r="E64" s="295">
        <f>+'9.รายได้(แยกกลุ่ม)'!F151</f>
        <v>26629.258182500114</v>
      </c>
      <c r="F64" s="295">
        <f>+'9.รายได้(แยกกลุ่ม)'!G151</f>
        <v>197.09213650570965</v>
      </c>
      <c r="G64" s="295">
        <f>+'9.รายได้(แยกกลุ่ม)'!H151</f>
        <v>642.3605337782775</v>
      </c>
      <c r="H64" s="295">
        <f>+'9.รายได้(แยกกลุ่ม)'!I151</f>
        <v>4025.2858638532266</v>
      </c>
      <c r="I64" s="16" t="str">
        <f>+'9.รายได้(แยกกลุ่ม)'!R151</f>
        <v>สกลนคร,รพศ.</v>
      </c>
      <c r="J64" s="15">
        <f>+'9.รายได้(แยกกลุ่ม)'!S151</f>
        <v>0.11834159093714533</v>
      </c>
      <c r="K64" s="15">
        <f>+'9.รายได้(แยกกลุ่ม)'!T151</f>
        <v>0.13996144444145239</v>
      </c>
      <c r="L64" s="15">
        <f>+'9.รายได้(แยกกลุ่ม)'!U151</f>
        <v>0.28336267322511161</v>
      </c>
      <c r="M64" s="15">
        <f>+'9.รายได้(แยกกลุ่ม)'!V151</f>
        <v>0.25061023614273703</v>
      </c>
      <c r="N64" s="15">
        <f>+'9.รายได้(แยกกลุ่ม)'!W151</f>
        <v>0.17115805376693374</v>
      </c>
      <c r="O64" s="15">
        <f>+'9.รายได้(แยกกลุ่ม)'!X151</f>
        <v>-0.1128646560636662</v>
      </c>
      <c r="P64" s="15">
        <f>+'9.รายได้(แยกกลุ่ม)'!Y151</f>
        <v>8.5835529788146334E-2</v>
      </c>
    </row>
    <row r="66" spans="1:16">
      <c r="A66" s="420" t="s">
        <v>47</v>
      </c>
      <c r="B66" s="421" t="s">
        <v>135</v>
      </c>
      <c r="C66" s="422"/>
      <c r="D66" s="422"/>
      <c r="E66" s="422"/>
      <c r="F66" s="422"/>
      <c r="G66" s="422"/>
      <c r="H66" s="423"/>
      <c r="I66" s="420" t="s">
        <v>47</v>
      </c>
      <c r="J66" s="421" t="s">
        <v>4</v>
      </c>
      <c r="K66" s="422"/>
      <c r="L66" s="422"/>
      <c r="M66" s="422"/>
      <c r="N66" s="422"/>
      <c r="O66" s="422"/>
      <c r="P66" s="423"/>
    </row>
    <row r="67" spans="1:16">
      <c r="A67" s="420"/>
      <c r="B67" s="12" t="s">
        <v>137</v>
      </c>
      <c r="C67" s="13" t="s">
        <v>138</v>
      </c>
      <c r="D67" s="12" t="s">
        <v>139</v>
      </c>
      <c r="E67" s="12" t="s">
        <v>140</v>
      </c>
      <c r="F67" s="12" t="s">
        <v>141</v>
      </c>
      <c r="G67" s="12" t="s">
        <v>142</v>
      </c>
      <c r="H67" s="12" t="s">
        <v>143</v>
      </c>
      <c r="I67" s="420"/>
      <c r="J67" s="12" t="s">
        <v>137</v>
      </c>
      <c r="K67" s="13" t="s">
        <v>138</v>
      </c>
      <c r="L67" s="12" t="s">
        <v>139</v>
      </c>
      <c r="M67" s="12" t="s">
        <v>140</v>
      </c>
      <c r="N67" s="12" t="s">
        <v>141</v>
      </c>
      <c r="O67" s="12" t="s">
        <v>142</v>
      </c>
      <c r="P67" s="12" t="s">
        <v>143</v>
      </c>
    </row>
    <row r="68" spans="1:16">
      <c r="A68" s="14" t="str">
        <f>+'9.รายได้(แยกกลุ่ม)'!B9</f>
        <v>โพธิ์ตาก,รพช.</v>
      </c>
      <c r="B68" s="295">
        <f>+'9.รายได้(แยกกลุ่ม)'!C9</f>
        <v>1484.3750744010083</v>
      </c>
      <c r="C68" s="295">
        <f>+'9.รายได้(แยกกลุ่ม)'!D9</f>
        <v>291.25297688104246</v>
      </c>
      <c r="D68" s="295">
        <f>+'9.รายได้(แยกกลุ่ม)'!E9</f>
        <v>962.36700854700871</v>
      </c>
      <c r="E68" s="295">
        <f>+'9.รายได้(แยกกลุ่ม)'!F9</f>
        <v>4333.0588392857144</v>
      </c>
      <c r="F68" s="295">
        <f>+'9.รายได้(แยกกลุ่ม)'!G9</f>
        <v>36.921864740643464</v>
      </c>
      <c r="G68" s="295">
        <f>+'9.รายได้(แยกกลุ่ม)'!H9</f>
        <v>85.869468154957318</v>
      </c>
      <c r="H68" s="295">
        <f>+'9.รายได้(แยกกลุ่ม)'!I9</f>
        <v>1497.1238865069356</v>
      </c>
      <c r="I68" s="16" t="str">
        <f>+'9.รายได้(แยกกลุ่ม)'!R9</f>
        <v>โพธิ์ตาก,รพช.</v>
      </c>
      <c r="J68" s="15">
        <f>+'9.รายได้(แยกกลุ่ม)'!S9</f>
        <v>6.783542530632225E-2</v>
      </c>
      <c r="K68" s="15">
        <f>+'9.รายได้(แยกกลุ่ม)'!T9</f>
        <v>-0.42426278620228558</v>
      </c>
      <c r="L68" s="15">
        <f>+'9.รายได้(แยกกลุ่ม)'!U9</f>
        <v>-0.24480122280103456</v>
      </c>
      <c r="M68" s="15">
        <f>+'9.รายได้(แยกกลุ่ม)'!V9</f>
        <v>-0.45125353865123208</v>
      </c>
      <c r="N68" s="15">
        <f>+'9.รายได้(แยกกลุ่ม)'!W9</f>
        <v>0.93742972719084561</v>
      </c>
      <c r="O68" s="15">
        <f>+'9.รายได้(แยกกลุ่ม)'!X9</f>
        <v>1.8625401931941343E-2</v>
      </c>
      <c r="P68" s="15">
        <f>+'9.รายได้(แยกกลุ่ม)'!Y9</f>
        <v>-0.29429168026023977</v>
      </c>
    </row>
    <row r="69" spans="1:16">
      <c r="A69" s="255" t="str">
        <f>+'9.รายได้(แยกกลุ่ม)'!B18</f>
        <v>ศรีเชียงใหม่,รพช.</v>
      </c>
      <c r="B69" s="295">
        <f>+'9.รายได้(แยกกลุ่ม)'!C18</f>
        <v>1291.6452617403015</v>
      </c>
      <c r="C69" s="374">
        <f>+'9.รายได้(แยกกลุ่ม)'!D18</f>
        <v>44.150457448194985</v>
      </c>
      <c r="D69" s="295">
        <f>+'9.รายได้(แยกกลุ่ม)'!E18</f>
        <v>854.60569814366443</v>
      </c>
      <c r="E69" s="295">
        <f>+'9.รายได้(แยกกลุ่ม)'!F18</f>
        <v>3582.3201133004927</v>
      </c>
      <c r="F69" s="295">
        <f>+'9.รายได้(แยกกลุ่ม)'!G18</f>
        <v>30.196437573517056</v>
      </c>
      <c r="G69" s="295">
        <f>+'9.รายได้(แยกกลุ่ม)'!H18</f>
        <v>102.94983196101495</v>
      </c>
      <c r="H69" s="295">
        <f>+'9.รายได้(แยกกลุ่ม)'!I18</f>
        <v>1588.4509631174246</v>
      </c>
      <c r="I69" s="16" t="str">
        <f>+'9.รายได้(แยกกลุ่ม)'!R18</f>
        <v>ศรีเชียงใหม่,รพช.</v>
      </c>
      <c r="J69" s="15">
        <f>+'9.รายได้(แยกกลุ่ม)'!S18</f>
        <v>-0.11482301935767221</v>
      </c>
      <c r="K69" s="15">
        <f>+'9.รายได้(แยกกลุ่ม)'!T18</f>
        <v>-0.86531320550820334</v>
      </c>
      <c r="L69" s="15">
        <f>+'9.รายได้(แยกกลุ่ม)'!U18</f>
        <v>-0.13720391211533653</v>
      </c>
      <c r="M69" s="15">
        <f>+'9.รายได้(แยกกลุ่ม)'!V18</f>
        <v>0.15299966653596342</v>
      </c>
      <c r="N69" s="15">
        <f>+'9.รายได้(แยกกลุ่ม)'!W18</f>
        <v>0.56936655225338617</v>
      </c>
      <c r="O69" s="15">
        <f>+'9.รายได้(แยกกลุ่ม)'!X18</f>
        <v>0.68277323255973354</v>
      </c>
      <c r="P69" s="15">
        <f>+'9.รายได้(แยกกลุ่ม)'!Y18</f>
        <v>0.22740784963721716</v>
      </c>
    </row>
    <row r="70" spans="1:16">
      <c r="A70" s="255" t="str">
        <f>+'9.รายได้(แยกกลุ่ม)'!B21</f>
        <v>สระใคร,รพช.</v>
      </c>
      <c r="B70" s="295">
        <f>+'9.รายได้(แยกกลุ่ม)'!C21</f>
        <v>1548.0566045054447</v>
      </c>
      <c r="C70" s="295">
        <f>+'9.รายได้(แยกกลุ่ม)'!D21</f>
        <v>306.45997364364217</v>
      </c>
      <c r="D70" s="295">
        <f>+'9.รายได้(แยกกลุ่ม)'!E21</f>
        <v>821.53282229965168</v>
      </c>
      <c r="E70" s="295">
        <f>+'9.รายได้(แยกกลุ่ม)'!F21</f>
        <v>2899.9133451327439</v>
      </c>
      <c r="F70" s="295">
        <f>+'9.รายได้(แยกกลุ่ม)'!G21</f>
        <v>17.795590391338671</v>
      </c>
      <c r="G70" s="295">
        <f>+'9.รายได้(แยกกลุ่ม)'!H21</f>
        <v>57.493252133378448</v>
      </c>
      <c r="H70" s="295">
        <f>+'9.รายได้(แยกกลุ่ม)'!I21</f>
        <v>1427.9875712367598</v>
      </c>
      <c r="I70" s="16" t="str">
        <f>+'9.รายได้(แยกกลุ่ม)'!R21</f>
        <v>สระใคร,รพช.</v>
      </c>
      <c r="J70" s="15">
        <f>+'9.รายได้(แยกกลุ่ม)'!S21</f>
        <v>6.0898151860411816E-2</v>
      </c>
      <c r="K70" s="15">
        <f>+'9.รายได้(แยกกลุ่ม)'!T21</f>
        <v>-6.5103424159648315E-2</v>
      </c>
      <c r="L70" s="15">
        <f>+'9.รายได้(แยกกลุ่ม)'!U21</f>
        <v>-0.17059375254735343</v>
      </c>
      <c r="M70" s="15">
        <f>+'9.รายได้(แยกกลุ่ม)'!V21</f>
        <v>-6.6638654790486737E-2</v>
      </c>
      <c r="N70" s="15">
        <f>+'9.รายได้(แยกกลุ่ม)'!W21</f>
        <v>-7.5129168141941371E-2</v>
      </c>
      <c r="O70" s="15">
        <f>+'9.รายได้(แยกกลุ่ม)'!X21</f>
        <v>-6.0240275287737857E-2</v>
      </c>
      <c r="P70" s="15">
        <f>+'9.รายได้(แยกกลุ่ม)'!Y21</f>
        <v>0.10341659567542816</v>
      </c>
    </row>
    <row r="71" spans="1:16">
      <c r="A71" s="255" t="str">
        <f>+'9.รายได้(แยกกลุ่ม)'!B23</f>
        <v>เฝ้าไร่,รพช.</v>
      </c>
      <c r="B71" s="295">
        <f>+'9.รายได้(แยกกลุ่ม)'!C23</f>
        <v>1302.6240612805714</v>
      </c>
      <c r="C71" s="295">
        <f>+'9.รายได้(แยกกลุ่ม)'!D23</f>
        <v>227.45207776861776</v>
      </c>
      <c r="D71" s="374">
        <f>+'9.รายได้(แยกกลุ่ม)'!E23</f>
        <v>58.785402408489318</v>
      </c>
      <c r="E71" s="374">
        <f>+'9.รายได้(แยกกลุ่ม)'!F23</f>
        <v>1739.4778641228479</v>
      </c>
      <c r="F71" s="295">
        <f>+'9.รายได้(แยกกลุ่ม)'!G23</f>
        <v>19.478525918351295</v>
      </c>
      <c r="G71" s="295">
        <f>+'9.รายได้(แยกกลุ่ม)'!H23</f>
        <v>49.672579249587038</v>
      </c>
      <c r="H71" s="374">
        <f>+'9.รายได้(แยกกลุ่ม)'!I23</f>
        <v>612.88834514976634</v>
      </c>
      <c r="I71" s="16" t="str">
        <f>+'9.รายได้(แยกกลุ่ม)'!R23</f>
        <v>เฝ้าไร่,รพช.</v>
      </c>
      <c r="J71" s="15">
        <f>+'9.รายได้(แยกกลุ่ม)'!S23</f>
        <v>-0.10729914193095549</v>
      </c>
      <c r="K71" s="15">
        <f>+'9.รายได้(แยกกลุ่ม)'!T23</f>
        <v>-0.30612743274291004</v>
      </c>
      <c r="L71" s="15">
        <f>+'9.รายได้(แยกกลุ่ม)'!U23</f>
        <v>-0.94065120870017427</v>
      </c>
      <c r="M71" s="15">
        <f>+'9.รายได้(แยกกลุ่ม)'!V23</f>
        <v>-0.4401345123140038</v>
      </c>
      <c r="N71" s="15">
        <f>+'9.รายได้(แยกกลุ่ม)'!W23</f>
        <v>1.2336206515659915E-2</v>
      </c>
      <c r="O71" s="15">
        <f>+'9.รายได้(แยกกลุ่ม)'!X23</f>
        <v>-0.18807359700149756</v>
      </c>
      <c r="P71" s="15">
        <f>+'9.รายได้(แยกกลุ่ม)'!Y23</f>
        <v>-0.52641662647764276</v>
      </c>
    </row>
    <row r="72" spans="1:16">
      <c r="A72" s="255" t="str">
        <f>+'9.รายได้(แยกกลุ่ม)'!B24</f>
        <v>รัตนวาปี,รพช.</v>
      </c>
      <c r="B72" s="295">
        <f>+'9.รายได้(แยกกลุ่ม)'!C24</f>
        <v>1508.6062647952238</v>
      </c>
      <c r="C72" s="374">
        <f>+'9.รายได้(แยกกลุ่ม)'!D24</f>
        <v>-3.3512859187877413</v>
      </c>
      <c r="D72" s="295">
        <f>+'9.รายได้(แยกกลุ่ม)'!E24</f>
        <v>880.40558790593502</v>
      </c>
      <c r="E72" s="295">
        <f>+'9.รายได้(แยกกลุ่ม)'!F24</f>
        <v>2820.6882725911137</v>
      </c>
      <c r="F72" s="295">
        <f>+'9.รายได้(แยกกลุ่ม)'!G24</f>
        <v>22.289271020149805</v>
      </c>
      <c r="G72" s="295">
        <f>+'9.รายได้(แยกกลุ่ม)'!H24</f>
        <v>50.64644872876886</v>
      </c>
      <c r="H72" s="374">
        <f>+'9.รายได้(แยกกลุ่ม)'!I24</f>
        <v>706.21328934045596</v>
      </c>
      <c r="I72" s="16" t="str">
        <f>+'9.รายได้(แยกกลุ่ม)'!R24</f>
        <v>รัตนวาปี,รพช.</v>
      </c>
      <c r="J72" s="15">
        <f>+'9.รายได้(แยกกลุ่ม)'!S24</f>
        <v>3.3862452799388452E-2</v>
      </c>
      <c r="K72" s="15">
        <f>+'9.รายได้(แยกกลุ่ม)'!T24</f>
        <v>-1.0102235397754746</v>
      </c>
      <c r="L72" s="15">
        <f>+'9.รายได้(แยกกลุ่ม)'!U24</f>
        <v>-0.11115676077630977</v>
      </c>
      <c r="M72" s="15">
        <f>+'9.รายได้(แยกกลุ่ม)'!V24</f>
        <v>-9.2137906485675686E-2</v>
      </c>
      <c r="N72" s="15">
        <f>+'9.รายได้(แยกกลุ่ม)'!W24</f>
        <v>0.15841599950227511</v>
      </c>
      <c r="O72" s="15">
        <f>+'9.รายได้(แยกกลุ่ม)'!X24</f>
        <v>-0.17215514953676894</v>
      </c>
      <c r="P72" s="15">
        <f>+'9.รายได้(แยกกลุ่ม)'!Y24</f>
        <v>-0.45430374938775064</v>
      </c>
    </row>
    <row r="73" spans="1:16">
      <c r="A73" s="255" t="str">
        <f>+'9.รายได้(แยกกลุ่ม)'!B52</f>
        <v>สังคม,รพช.</v>
      </c>
      <c r="B73" s="295">
        <f>+'9.รายได้(แยกกลุ่ม)'!C52</f>
        <v>1642.1142197652991</v>
      </c>
      <c r="C73" s="295">
        <f>+'9.รายได้(แยกกลุ่ม)'!D52</f>
        <v>1043.0020618756666</v>
      </c>
      <c r="D73" s="295">
        <f>+'9.รายได้(แยกกลุ่ม)'!E52</f>
        <v>2739.3723076923079</v>
      </c>
      <c r="E73" s="295">
        <f>+'9.รายได้(แยกกลุ่ม)'!F52</f>
        <v>5191.2380691454664</v>
      </c>
      <c r="F73" s="295">
        <f>+'9.รายได้(แยกกลุ่ม)'!G52</f>
        <v>23.387605820621854</v>
      </c>
      <c r="G73" s="295">
        <f>+'9.รายได้(แยกกลุ่ม)'!H52</f>
        <v>91.563804470799354</v>
      </c>
      <c r="H73" s="295">
        <f>+'9.รายได้(แยกกลุ่ม)'!I52</f>
        <v>1744.1694942294639</v>
      </c>
      <c r="I73" s="16" t="str">
        <f>+'9.รายได้(แยกกลุ่ม)'!R52</f>
        <v>สังคม,รพช.</v>
      </c>
      <c r="J73" s="15">
        <f>+'9.รายได้(แยกกลุ่ม)'!S52</f>
        <v>0.17582963167288887</v>
      </c>
      <c r="K73" s="15">
        <f>+'9.รายได้(แยกกลุ่ม)'!T52</f>
        <v>2.0873494390268394</v>
      </c>
      <c r="L73" s="15">
        <f>+'9.รายได้(แยกกลุ่ม)'!U52</f>
        <v>0.96736368375542314</v>
      </c>
      <c r="M73" s="15">
        <f>+'9.รายได้(แยกกลุ่ม)'!V52</f>
        <v>0.61790506820292013</v>
      </c>
      <c r="N73" s="15">
        <f>+'9.รายได้(แยกกลุ่ม)'!W52</f>
        <v>0.70171784254803016</v>
      </c>
      <c r="O73" s="15">
        <f>+'9.รายได้(แยกกลุ่ม)'!X52</f>
        <v>-7.8861072174750385E-2</v>
      </c>
      <c r="P73" s="15">
        <f>+'9.รายได้(แยกกลุ่ม)'!Y52</f>
        <v>0.27372336914423534</v>
      </c>
    </row>
    <row r="74" spans="1:16">
      <c r="A74" s="255" t="str">
        <f>+'9.รายได้(แยกกลุ่ม)'!B123</f>
        <v>โพนพิสัย,รพช.</v>
      </c>
      <c r="B74" s="295">
        <f>+'9.รายได้(แยกกลุ่ม)'!C123</f>
        <v>1512.4763005917562</v>
      </c>
      <c r="C74" s="295">
        <f>+'9.รายได้(แยกกลุ่ม)'!D123</f>
        <v>645.74164487851203</v>
      </c>
      <c r="D74" s="374">
        <f>+'9.รายได้(แยกกลุ่ม)'!E123</f>
        <v>847.73468716094021</v>
      </c>
      <c r="E74" s="295">
        <f>+'9.รายได้(แยกกลุ่ม)'!F123</f>
        <v>4821.9462613636369</v>
      </c>
      <c r="F74" s="295">
        <f>+'9.รายได้(แยกกลุ่ม)'!G123</f>
        <v>18.786773322463954</v>
      </c>
      <c r="G74" s="295">
        <f>+'9.รายได้(แยกกลุ่ม)'!H123</f>
        <v>148.22865104193204</v>
      </c>
      <c r="H74" s="295">
        <f>+'9.รายได้(แยกกลุ่ม)'!I123</f>
        <v>1562.6440800651101</v>
      </c>
      <c r="I74" s="16" t="str">
        <f>+'9.รายได้(แยกกลุ่ม)'!R123</f>
        <v>โพนพิสัย,รพช.</v>
      </c>
      <c r="J74" s="15">
        <f>+'9.รายได้(แยกกลุ่ม)'!S123</f>
        <v>0.80509012225656273</v>
      </c>
      <c r="K74" s="15">
        <f>+'9.รายได้(แยกกลุ่ม)'!T123</f>
        <v>0.36448212042220129</v>
      </c>
      <c r="L74" s="15">
        <f>+'9.รายได้(แยกกลุ่ม)'!U123</f>
        <v>-0.51531696819594441</v>
      </c>
      <c r="M74" s="15">
        <f>+'9.รายได้(แยกกลุ่ม)'!V123</f>
        <v>-0.15683786950813144</v>
      </c>
      <c r="N74" s="15">
        <f>+'9.รายได้(แยกกลุ่ม)'!W123</f>
        <v>-0.37385036668975125</v>
      </c>
      <c r="O74" s="15">
        <f>+'9.รายได้(แยกกลุ่ม)'!X123</f>
        <v>1.2437061586072216E-2</v>
      </c>
      <c r="P74" s="15">
        <f>+'9.รายได้(แยกกลุ่ม)'!Y123</f>
        <v>0.35834136405373423</v>
      </c>
    </row>
    <row r="75" spans="1:16">
      <c r="A75" s="255" t="str">
        <f>+'9.รายได้(แยกกลุ่ม)'!B134</f>
        <v>สมเด็จพระยุพราชท่าบ่อ,รพท.</v>
      </c>
      <c r="B75" s="295">
        <f>+'9.รายได้(แยกกลุ่ม)'!C134</f>
        <v>2204.2749966307269</v>
      </c>
      <c r="C75" s="295">
        <f>+'9.รายได้(แยกกลุ่ม)'!D134</f>
        <v>1589.639005743807</v>
      </c>
      <c r="D75" s="295">
        <f>+'9.รายได้(แยกกลุ่ม)'!E134</f>
        <v>4167.2248180708175</v>
      </c>
      <c r="E75" s="295">
        <f>+'9.รายได้(แยกกลุ่ม)'!F134</f>
        <v>16326.356244674374</v>
      </c>
      <c r="F75" s="374">
        <f>+'9.รายได้(แยกกลุ่ม)'!G134</f>
        <v>37.472550200558395</v>
      </c>
      <c r="G75" s="295">
        <f>+'9.รายได้(แยกกลุ่ม)'!H134</f>
        <v>1130.9155897879812</v>
      </c>
      <c r="H75" s="295">
        <f>+'9.รายได้(แยกกลุ่ม)'!I134</f>
        <v>2818.4433424785011</v>
      </c>
      <c r="I75" s="16" t="str">
        <f>+'9.รายได้(แยกกลุ่ม)'!R134</f>
        <v>สมเด็จพระยุพราชท่าบ่อ,รพท.</v>
      </c>
      <c r="J75" s="15">
        <f>+'9.รายได้(แยกกลุ่ม)'!S134</f>
        <v>9.9915210446709951E-2</v>
      </c>
      <c r="K75" s="15">
        <f>+'9.รายได้(แยกกลุ่ม)'!T134</f>
        <v>0.19412562776015702</v>
      </c>
      <c r="L75" s="15">
        <f>+'9.รายได้(แยกกลุ่ม)'!U134</f>
        <v>-8.0046225726735629E-2</v>
      </c>
      <c r="M75" s="15">
        <f>+'9.รายได้(แยกกลุ่ม)'!V134</f>
        <v>0.4350967857596762</v>
      </c>
      <c r="N75" s="15">
        <f>+'9.รายได้(แยกกลุ่ม)'!W134</f>
        <v>-0.42553626368006248</v>
      </c>
      <c r="O75" s="15">
        <f>+'9.รายได้(แยกกลุ่ม)'!X134</f>
        <v>1.4886868927552854</v>
      </c>
      <c r="P75" s="15">
        <f>+'9.รายได้(แยกกลุ่ม)'!Y134</f>
        <v>0.44577982109896747</v>
      </c>
    </row>
    <row r="76" spans="1:16">
      <c r="A76" s="255" t="str">
        <f>+'9.รายได้(แยกกลุ่ม)'!B143</f>
        <v>หนองคาย,รพท.</v>
      </c>
      <c r="B76" s="295">
        <f>+'9.รายได้(แยกกลุ่ม)'!C143</f>
        <v>2366.5831413360015</v>
      </c>
      <c r="C76" s="295">
        <f>+'9.รายได้(แยกกลุ่ม)'!D143</f>
        <v>1673.543270058778</v>
      </c>
      <c r="D76" s="295">
        <f>+'9.รายได้(แยกกลุ่ม)'!E143</f>
        <v>3668.3730066369144</v>
      </c>
      <c r="E76" s="295">
        <f>+'9.รายได้(แยกกลุ่ม)'!F143</f>
        <v>18392.926305664645</v>
      </c>
      <c r="F76" s="295">
        <f>+'9.รายได้(แยกกลุ่ม)'!G143</f>
        <v>132.78451721326812</v>
      </c>
      <c r="G76" s="295">
        <f>+'9.รายได้(แยกกลุ่ม)'!H143</f>
        <v>1040.7700511854168</v>
      </c>
      <c r="H76" s="295">
        <f>+'9.รายได้(แยกกลุ่ม)'!I143</f>
        <v>2949.7956122594824</v>
      </c>
      <c r="I76" s="16" t="str">
        <f>+'9.รายได้(แยกกลุ่ม)'!R143</f>
        <v>หนองคาย,รพท.</v>
      </c>
      <c r="J76" s="15">
        <f>+'9.รายได้(แยกกลุ่ม)'!S143</f>
        <v>0.16764516448548691</v>
      </c>
      <c r="K76" s="15">
        <f>+'9.รายได้(แยกกลุ่ม)'!T143</f>
        <v>4.4188003323595994E-2</v>
      </c>
      <c r="L76" s="15">
        <f>+'9.รายได้(แยกกลุ่ม)'!U143</f>
        <v>-0.53823735240927317</v>
      </c>
      <c r="M76" s="15">
        <f>+'9.รายได้(แยกกลุ่ม)'!V143</f>
        <v>0.11025637074453673</v>
      </c>
      <c r="N76" s="15">
        <f>+'9.รายได้(แยกกลุ่ม)'!W143</f>
        <v>8.905509248771111E-2</v>
      </c>
      <c r="O76" s="15">
        <f>+'9.รายได้(แยกกลุ่ม)'!X143</f>
        <v>0.48522580706408797</v>
      </c>
      <c r="P76" s="15">
        <f>+'9.รายได้(แยกกลุ่ม)'!Y143</f>
        <v>-4.9525316406111061E-2</v>
      </c>
    </row>
    <row r="78" spans="1:16">
      <c r="A78" s="420" t="s">
        <v>88</v>
      </c>
      <c r="B78" s="421" t="s">
        <v>135</v>
      </c>
      <c r="C78" s="422"/>
      <c r="D78" s="422"/>
      <c r="E78" s="422"/>
      <c r="F78" s="422"/>
      <c r="G78" s="422"/>
      <c r="H78" s="423"/>
      <c r="I78" s="420" t="s">
        <v>88</v>
      </c>
      <c r="J78" s="421" t="s">
        <v>4</v>
      </c>
      <c r="K78" s="422"/>
      <c r="L78" s="422"/>
      <c r="M78" s="422"/>
      <c r="N78" s="422"/>
      <c r="O78" s="422"/>
      <c r="P78" s="423"/>
    </row>
    <row r="79" spans="1:16">
      <c r="A79" s="420"/>
      <c r="B79" s="12" t="s">
        <v>137</v>
      </c>
      <c r="C79" s="13" t="s">
        <v>138</v>
      </c>
      <c r="D79" s="12" t="s">
        <v>139</v>
      </c>
      <c r="E79" s="12" t="s">
        <v>140</v>
      </c>
      <c r="F79" s="12" t="s">
        <v>141</v>
      </c>
      <c r="G79" s="12" t="s">
        <v>142</v>
      </c>
      <c r="H79" s="12" t="s">
        <v>143</v>
      </c>
      <c r="I79" s="420"/>
      <c r="J79" s="12" t="s">
        <v>137</v>
      </c>
      <c r="K79" s="13" t="s">
        <v>138</v>
      </c>
      <c r="L79" s="12" t="s">
        <v>139</v>
      </c>
      <c r="M79" s="12" t="s">
        <v>140</v>
      </c>
      <c r="N79" s="12" t="s">
        <v>141</v>
      </c>
      <c r="O79" s="12" t="s">
        <v>142</v>
      </c>
      <c r="P79" s="12" t="s">
        <v>143</v>
      </c>
    </row>
    <row r="80" spans="1:16">
      <c r="A80" s="255" t="str">
        <f>+'9.รายได้(แยกกลุ่ม)'!B60</f>
        <v>นาวัง เฉลิมพระเกียรติ 80 พรรษา,รพช.</v>
      </c>
      <c r="B80" s="295">
        <f>+'9.รายได้(แยกกลุ่ม)'!C60</f>
        <v>1727.3991207289298</v>
      </c>
      <c r="C80" s="295">
        <f>+'9.รายได้(แยกกลุ่ม)'!D60</f>
        <v>327.8303132994568</v>
      </c>
      <c r="D80" s="295">
        <f>+'9.รายได้(แยกกลุ่ม)'!E60</f>
        <v>1063.3403669724773</v>
      </c>
      <c r="E80" s="295">
        <f>+'9.รายได้(แยกกลุ่ม)'!F60</f>
        <v>2937.2043438697319</v>
      </c>
      <c r="F80" s="295">
        <f>+'9.รายได้(แยกกลุ่ม)'!G60</f>
        <v>7.0753689813694649</v>
      </c>
      <c r="G80" s="295">
        <f>+'9.รายได้(แยกกลุ่ม)'!H60</f>
        <v>81.012503965373554</v>
      </c>
      <c r="H80" s="295">
        <f>+'9.รายได้(แยกกลุ่ม)'!I60</f>
        <v>1139.0643220606273</v>
      </c>
      <c r="I80" s="16" t="str">
        <f>+'9.รายได้(แยกกลุ่ม)'!R60</f>
        <v>นาวัง เฉลิมพระเกียรติ 80 พรรษา,รพช.</v>
      </c>
      <c r="J80" s="15">
        <f>+'9.รายได้(แยกกลุ่ม)'!S60</f>
        <v>0.2368975601277423</v>
      </c>
      <c r="K80" s="15">
        <f>+'9.รายได้(แยกกลุ่ม)'!T60</f>
        <v>-2.9602365271523531E-2</v>
      </c>
      <c r="L80" s="15">
        <f>+'9.รายได้(แยกกลุ่ม)'!U60</f>
        <v>-0.23632971846198869</v>
      </c>
      <c r="M80" s="15">
        <f>+'9.รายได้(แยกกลุ่ม)'!V60</f>
        <v>-8.458873760017685E-2</v>
      </c>
      <c r="N80" s="15">
        <f>+'9.รายได้(แยกกลุ่ม)'!W60</f>
        <v>-0.4851853699539066</v>
      </c>
      <c r="O80" s="15">
        <f>+'9.รายได้(แยกกลุ่ม)'!X60</f>
        <v>-0.18500796822066004</v>
      </c>
      <c r="P80" s="15">
        <f>+'9.รายได้(แยกกลุ่ม)'!Y60</f>
        <v>-0.16816980759773476</v>
      </c>
    </row>
    <row r="81" spans="1:16">
      <c r="A81" s="255" t="str">
        <f>+'9.รายได้(แยกกลุ่ม)'!B77</f>
        <v>โนนสัง,รพช.</v>
      </c>
      <c r="B81" s="295">
        <f>+'9.รายได้(แยกกลุ่ม)'!C77</f>
        <v>1148.4863196408139</v>
      </c>
      <c r="C81" s="295">
        <f>+'9.รายได้(แยกกลุ่ม)'!D77</f>
        <v>351.20874500831053</v>
      </c>
      <c r="D81" s="295">
        <f>+'9.รายได้(แยกกลุ่ม)'!E77</f>
        <v>1497.0957759699627</v>
      </c>
      <c r="E81" s="295">
        <f>+'9.รายได้(แยกกลุ่ม)'!F77</f>
        <v>2181.3235288245573</v>
      </c>
      <c r="F81" s="374">
        <f>+'9.รายได้(แยกกลุ่ม)'!G77</f>
        <v>3.4349032069432477</v>
      </c>
      <c r="G81" s="295">
        <f>+'9.รายได้(แยกกลุ่ม)'!H77</f>
        <v>35.245530438261724</v>
      </c>
      <c r="H81" s="295">
        <f>+'9.รายได้(แยกกลุ่ม)'!I77</f>
        <v>1046.4153415934552</v>
      </c>
      <c r="I81" s="16" t="str">
        <f>+'9.รายได้(แยกกลุ่ม)'!R77</f>
        <v>โนนสัง,รพช.</v>
      </c>
      <c r="J81" s="15">
        <f>+'9.รายได้(แยกกลุ่ม)'!S77</f>
        <v>-2.621911893087954E-2</v>
      </c>
      <c r="K81" s="15">
        <f>+'9.รายได้(แยกกลุ่ม)'!T77</f>
        <v>0.19494987095194027</v>
      </c>
      <c r="L81" s="15">
        <f>+'9.รายได้(แยกกลุ่ม)'!U77</f>
        <v>0.31884191601280731</v>
      </c>
      <c r="M81" s="15">
        <f>+'9.รายได้(แยกกลุ่ม)'!V77</f>
        <v>-0.15478705258445685</v>
      </c>
      <c r="N81" s="15">
        <f>+'9.รายได้(แยกกลุ่ม)'!W77</f>
        <v>-0.68314623343440661</v>
      </c>
      <c r="O81" s="15">
        <f>+'9.รายได้(แยกกลุ่ม)'!X77</f>
        <v>-0.4326504502411388</v>
      </c>
      <c r="P81" s="15">
        <f>+'9.รายได้(แยกกลุ่ม)'!Y77</f>
        <v>-1.653078048209165E-2</v>
      </c>
    </row>
    <row r="82" spans="1:16">
      <c r="A82" s="255" t="str">
        <f>+'9.รายได้(แยกกลุ่ม)'!B78</f>
        <v>สุวรรณคูหา,รพช.</v>
      </c>
      <c r="B82" s="295">
        <f>+'9.รายได้(แยกกลุ่ม)'!C78</f>
        <v>1200.9209042896773</v>
      </c>
      <c r="C82" s="295">
        <f>+'9.รายได้(แยกกลุ่ม)'!D78</f>
        <v>296.79407538280333</v>
      </c>
      <c r="D82" s="295">
        <f>+'9.รายได้(แยกกลุ่ม)'!E78</f>
        <v>875.63944747081712</v>
      </c>
      <c r="E82" s="295">
        <f>+'9.รายได้(แยกกลุ่ม)'!F78</f>
        <v>2318.188318885449</v>
      </c>
      <c r="F82" s="295">
        <f>+'9.รายได้(แยกกลุ่ม)'!G78</f>
        <v>5.8691496568584132</v>
      </c>
      <c r="G82" s="295">
        <f>+'9.รายได้(แยกกลุ่ม)'!H78</f>
        <v>28.535101322494182</v>
      </c>
      <c r="H82" s="374">
        <f>+'9.รายได้(แยกกลุ่ม)'!I78</f>
        <v>885.86531954101599</v>
      </c>
      <c r="I82" s="16" t="str">
        <f>+'9.รายได้(แยกกลุ่ม)'!R78</f>
        <v>สุวรรณคูหา,รพช.</v>
      </c>
      <c r="J82" s="15">
        <f>+'9.รายได้(แยกกลุ่ม)'!S78</f>
        <v>1.8239221725570236E-2</v>
      </c>
      <c r="K82" s="15">
        <f>+'9.รายได้(แยกกลุ่ม)'!T78</f>
        <v>9.8098271146101913E-3</v>
      </c>
      <c r="L82" s="15">
        <f>+'9.รายได้(แยกกลุ่ม)'!U78</f>
        <v>-0.22861982167400188</v>
      </c>
      <c r="M82" s="15">
        <f>+'9.รายได้(แยกกลุ่ม)'!V78</f>
        <v>-0.10175507861262158</v>
      </c>
      <c r="N82" s="15">
        <f>+'9.รายได้(แยกกลุ่ม)'!W78</f>
        <v>-0.45859837576975598</v>
      </c>
      <c r="O82" s="15">
        <f>+'9.รายได้(แยกกลุ่ม)'!X78</f>
        <v>-0.54066865539167064</v>
      </c>
      <c r="P82" s="15">
        <f>+'9.รายได้(แยกกลุ่ม)'!Y78</f>
        <v>-0.16742306828155687</v>
      </c>
    </row>
    <row r="83" spans="1:16">
      <c r="A83" s="255" t="str">
        <f>+'9.รายได้(แยกกลุ่ม)'!B98</f>
        <v>นากลาง,รพช.</v>
      </c>
      <c r="B83" s="295">
        <f>+'9.รายได้(แยกกลุ่ม)'!C98</f>
        <v>1109.0931908405814</v>
      </c>
      <c r="C83" s="295">
        <f>+'9.รายได้(แยกกลุ่ม)'!D98</f>
        <v>230.06043793288708</v>
      </c>
      <c r="D83" s="295">
        <f>+'9.รายได้(แยกกลุ่ม)'!E98</f>
        <v>879.51597337770397</v>
      </c>
      <c r="E83" s="374">
        <f>+'9.รายได้(แยกกลุ่ม)'!F98</f>
        <v>2206.3982367518111</v>
      </c>
      <c r="F83" s="374">
        <f>+'9.รายได้(แยกกลุ่ม)'!G98</f>
        <v>4.499713595284021</v>
      </c>
      <c r="G83" s="295">
        <f>+'9.รายได้(แยกกลุ่ม)'!H98</f>
        <v>61.263220346329732</v>
      </c>
      <c r="H83" s="295">
        <f>+'9.รายได้(แยกกลุ่ม)'!I98</f>
        <v>890.6391552077132</v>
      </c>
      <c r="I83" s="16" t="str">
        <f>+'9.รายได้(แยกกลุ่ม)'!R98</f>
        <v>นากลาง,รพช.</v>
      </c>
      <c r="J83" s="15">
        <f>+'9.รายได้(แยกกลุ่ม)'!S98</f>
        <v>-0.14575573525561894</v>
      </c>
      <c r="K83" s="15">
        <f>+'9.รายได้(แยกกลุ่ม)'!T98</f>
        <v>-0.56722632782918592</v>
      </c>
      <c r="L83" s="15">
        <f>+'9.รายได้(แยกกลุ่ม)'!U98</f>
        <v>-0.50905502181219153</v>
      </c>
      <c r="M83" s="15">
        <f>+'9.รายได้(แยกกลุ่ม)'!V98</f>
        <v>-0.48230246641098268</v>
      </c>
      <c r="N83" s="15">
        <f>+'9.รายได้(แยกกลุ่ม)'!W98</f>
        <v>-0.76101300016237194</v>
      </c>
      <c r="O83" s="15">
        <f>+'9.รายได้(แยกกลุ่ม)'!X98</f>
        <v>-0.40725860587764701</v>
      </c>
      <c r="P83" s="15">
        <f>+'9.รายได้(แยกกลุ่ม)'!Y98</f>
        <v>-0.18549902237308921</v>
      </c>
    </row>
    <row r="84" spans="1:16">
      <c r="A84" s="255" t="str">
        <f>+'9.รายได้(แยกกลุ่ม)'!B109</f>
        <v>ศรีบุญเรือง,รพช.</v>
      </c>
      <c r="B84" s="295">
        <f>+'9.รายได้(แยกกลุ่ม)'!C109</f>
        <v>1199.1989256977074</v>
      </c>
      <c r="C84" s="373">
        <f>+'9.รายได้(แยกกลุ่ม)'!D109</f>
        <v>166.06014481074178</v>
      </c>
      <c r="D84" s="373">
        <f>+'9.รายได้(แยกกลุ่ม)'!E109</f>
        <v>997.03446238406059</v>
      </c>
      <c r="E84" s="373">
        <f>+'9.รายได้(แยกกลุ่ม)'!F109</f>
        <v>2292.6084214667926</v>
      </c>
      <c r="F84" s="295">
        <f>+'9.รายได้(แยกกลุ่ม)'!G109</f>
        <v>10.001710730948679</v>
      </c>
      <c r="G84" s="295">
        <f>+'9.รายได้(แยกกลุ่ม)'!H109</f>
        <v>58.779329430061296</v>
      </c>
      <c r="H84" s="374">
        <f>+'9.รายได้(แยกกลุ่ม)'!I109</f>
        <v>842.36669861264375</v>
      </c>
      <c r="I84" s="16" t="str">
        <f>+'9.รายได้(แยกกลุ่ม)'!R109</f>
        <v>ศรีบุญเรือง,รพช.</v>
      </c>
      <c r="J84" s="15">
        <f>+'9.รายได้(แยกกลุ่ม)'!S109</f>
        <v>-0.13052545401244064</v>
      </c>
      <c r="K84" s="15">
        <f>+'9.รายได้(แยกกลุ่ม)'!T109</f>
        <v>-0.67919097539300788</v>
      </c>
      <c r="L84" s="15">
        <f>+'9.รายได้(แยกกลุ่ม)'!U109</f>
        <v>-0.55885421635462973</v>
      </c>
      <c r="M84" s="15">
        <f>+'9.รายได้(แยกกลุ่ม)'!V109</f>
        <v>-0.51351944940037086</v>
      </c>
      <c r="N84" s="15">
        <f>+'9.รายได้(แยกกลุ่ม)'!W109</f>
        <v>-0.47022321025574398</v>
      </c>
      <c r="O84" s="15">
        <f>+'9.รายได้(แยกกลุ่ม)'!X109</f>
        <v>-0.44545711100583718</v>
      </c>
      <c r="P84" s="15">
        <f>+'9.รายได้(แยกกลุ่ม)'!Y109</f>
        <v>-0.3552905985119349</v>
      </c>
    </row>
    <row r="85" spans="1:16">
      <c r="A85" s="255" t="str">
        <f>+'9.รายได้(แยกกลุ่ม)'!B141</f>
        <v>หนองบัวลำภู,รพท.</v>
      </c>
      <c r="B85" s="295">
        <f>+'9.รายได้(แยกกลุ่ม)'!C141</f>
        <v>1713.7537208288759</v>
      </c>
      <c r="C85" s="295">
        <f>+'9.รายได้(แยกกลุ่ม)'!D141</f>
        <v>1227.3731269067714</v>
      </c>
      <c r="D85" s="295">
        <f>+'9.รายได้(แยกกลุ่ม)'!E141</f>
        <v>4617.687917474871</v>
      </c>
      <c r="E85" s="373">
        <f>+'9.รายได้(แยกกลุ่ม)'!F141</f>
        <v>10182.693298978233</v>
      </c>
      <c r="F85" s="295">
        <f>+'9.รายได้(แยกกลุ่ม)'!G141</f>
        <v>74.477297516850726</v>
      </c>
      <c r="G85" s="374">
        <f>+'9.รายได้(แยกกลุ่ม)'!H141</f>
        <v>366.97948163435575</v>
      </c>
      <c r="H85" s="295">
        <f>+'9.รายได้(แยกกลุ่ม)'!I141</f>
        <v>2491.6190975276359</v>
      </c>
      <c r="I85" s="16" t="str">
        <f>+'9.รายได้(แยกกลุ่ม)'!R141</f>
        <v>หนองบัวลำภู,รพท.</v>
      </c>
      <c r="J85" s="15">
        <f>+'9.รายได้(แยกกลุ่ม)'!S141</f>
        <v>-0.15445343529524322</v>
      </c>
      <c r="K85" s="15">
        <f>+'9.รายได้(แยกกลุ่ม)'!T141</f>
        <v>-0.23419470673572262</v>
      </c>
      <c r="L85" s="15">
        <f>+'9.รายได้(แยกกลุ่ม)'!U141</f>
        <v>-0.41874073474449347</v>
      </c>
      <c r="M85" s="15">
        <f>+'9.รายได้(แยกกลุ่ม)'!V141</f>
        <v>-0.38533978124805218</v>
      </c>
      <c r="N85" s="15">
        <f>+'9.รายได้(แยกกลุ่ม)'!W141</f>
        <v>-0.38916161433809116</v>
      </c>
      <c r="O85" s="15">
        <f>+'9.รายได้(แยกกลุ่ม)'!X141</f>
        <v>-0.47630372706675389</v>
      </c>
      <c r="P85" s="15">
        <f>+'9.รายได้(แยกกลุ่ม)'!Y141</f>
        <v>-0.19715763915417089</v>
      </c>
    </row>
    <row r="87" spans="1:16">
      <c r="A87" s="420" t="s">
        <v>45</v>
      </c>
      <c r="B87" s="421" t="s">
        <v>135</v>
      </c>
      <c r="C87" s="422"/>
      <c r="D87" s="422"/>
      <c r="E87" s="422"/>
      <c r="F87" s="422"/>
      <c r="G87" s="422"/>
      <c r="H87" s="423"/>
      <c r="I87" s="420" t="s">
        <v>45</v>
      </c>
      <c r="J87" s="421" t="s">
        <v>4</v>
      </c>
      <c r="K87" s="422"/>
      <c r="L87" s="422"/>
      <c r="M87" s="422"/>
      <c r="N87" s="422"/>
      <c r="O87" s="422"/>
      <c r="P87" s="423"/>
    </row>
    <row r="88" spans="1:16">
      <c r="A88" s="420"/>
      <c r="B88" s="12" t="s">
        <v>137</v>
      </c>
      <c r="C88" s="13" t="s">
        <v>138</v>
      </c>
      <c r="D88" s="12" t="s">
        <v>139</v>
      </c>
      <c r="E88" s="12" t="s">
        <v>140</v>
      </c>
      <c r="F88" s="12" t="s">
        <v>141</v>
      </c>
      <c r="G88" s="12" t="s">
        <v>142</v>
      </c>
      <c r="H88" s="12" t="s">
        <v>143</v>
      </c>
      <c r="I88" s="420"/>
      <c r="J88" s="12" t="s">
        <v>137</v>
      </c>
      <c r="K88" s="13" t="s">
        <v>138</v>
      </c>
      <c r="L88" s="12" t="s">
        <v>139</v>
      </c>
      <c r="M88" s="12" t="s">
        <v>140</v>
      </c>
      <c r="N88" s="12" t="s">
        <v>141</v>
      </c>
      <c r="O88" s="12" t="s">
        <v>142</v>
      </c>
      <c r="P88" s="12" t="s">
        <v>143</v>
      </c>
    </row>
    <row r="89" spans="1:16">
      <c r="A89" s="255" t="str">
        <f>+'9.รายได้(แยกกลุ่ม)'!B4</f>
        <v>ห้วยเกิ้ง,รพช.</v>
      </c>
      <c r="B89" s="295">
        <f>+'9.รายได้(แยกกลุ่ม)'!C4</f>
        <v>2024.0179016393436</v>
      </c>
      <c r="C89" s="295">
        <f>+'9.รายได้(แยกกลุ่ม)'!D4</f>
        <v>542.34343001261027</v>
      </c>
      <c r="D89" s="295">
        <f>+'9.รายได้(แยกกลุ่ม)'!E4</f>
        <v>1484.701806451613</v>
      </c>
      <c r="E89" s="295">
        <f>+'9.รายได้(แยกกลุ่ม)'!F4</f>
        <v>32497.48430348259</v>
      </c>
      <c r="F89" s="295">
        <f>+'9.รายได้(แยกกลุ่ม)'!G4</f>
        <v>19.672324011571842</v>
      </c>
      <c r="G89" s="295">
        <f>+'9.รายได้(แยกกลุ่ม)'!H4</f>
        <v>136.04223722275796</v>
      </c>
      <c r="H89" s="295">
        <f>+'9.รายได้(แยกกลุ่ม)'!I4</f>
        <v>3805.7739117276169</v>
      </c>
      <c r="I89" s="16" t="str">
        <f>+'9.รายได้(แยกกลุ่ม)'!R4</f>
        <v>ห้วยเกิ้ง,รพช.</v>
      </c>
      <c r="J89" s="15">
        <f>+'9.รายได้(แยกกลุ่ม)'!S4</f>
        <v>0.45604574887975519</v>
      </c>
      <c r="K89" s="15">
        <f>+'9.รายได้(แยกกลุ่ม)'!T4</f>
        <v>7.2082760014117481E-2</v>
      </c>
      <c r="L89" s="15">
        <f>+'9.รายได้(แยกกลุ่ม)'!U4</f>
        <v>0.16509084245335892</v>
      </c>
      <c r="M89" s="15">
        <f>+'9.รายได้(แยกกลุ่ม)'!V4</f>
        <v>3.1155405859231009</v>
      </c>
      <c r="N89" s="15">
        <f>+'9.รายได้(แยกกลุ่ม)'!W4</f>
        <v>3.2281159434346618E-2</v>
      </c>
      <c r="O89" s="15">
        <f>+'9.รายได้(แยกกลุ่ม)'!X4</f>
        <v>0.61379919485098411</v>
      </c>
      <c r="P89" s="15">
        <f>+'9.รายได้(แยกกลุ่ม)'!Y4</f>
        <v>0.79395061207733175</v>
      </c>
    </row>
    <row r="90" spans="1:16">
      <c r="A90" s="255" t="str">
        <f>+'9.รายได้(แยกกลุ่ม)'!B8</f>
        <v>ประจักษ์ศิลปาคม,รพช.</v>
      </c>
      <c r="B90" s="295">
        <f>+'9.รายได้(แยกกลุ่ม)'!C8</f>
        <v>1428.0458799346443</v>
      </c>
      <c r="C90" s="295">
        <f>+'9.รายได้(แยกกลุ่ม)'!D8</f>
        <v>381.0708501554841</v>
      </c>
      <c r="D90" s="374">
        <f>+'9.รายได้(แยกกลุ่ม)'!E8</f>
        <v>899.27753424657544</v>
      </c>
      <c r="E90" s="295">
        <f>+'9.รายได้(แยกกลุ่ม)'!F8</f>
        <v>3536.9548340425536</v>
      </c>
      <c r="F90" s="295">
        <f>+'9.รายได้(แยกกลุ่ม)'!G8</f>
        <v>13.210502319000078</v>
      </c>
      <c r="G90" s="295">
        <f>+'9.รายได้(แยกกลุ่ม)'!H8</f>
        <v>52.277014385661509</v>
      </c>
      <c r="H90" s="374">
        <f>+'9.รายได้(แยกกลุ่ม)'!I8</f>
        <v>918.62656248352926</v>
      </c>
      <c r="I90" s="16" t="str">
        <f>+'9.รายได้(แยกกลุ่ม)'!R8</f>
        <v>ประจักษ์ศิลปาคม,รพช.</v>
      </c>
      <c r="J90" s="15">
        <f>+'9.รายได้(แยกกลุ่ม)'!S8</f>
        <v>2.731311368341597E-2</v>
      </c>
      <c r="K90" s="15">
        <f>+'9.รายได้(แยกกลุ่ม)'!T8</f>
        <v>-0.24671441343703851</v>
      </c>
      <c r="L90" s="15">
        <f>+'9.รายได้(แยกกลุ่ม)'!U8</f>
        <v>-0.29430945970303285</v>
      </c>
      <c r="M90" s="15">
        <f>+'9.รายได้(แยกกลุ่ม)'!V8</f>
        <v>-0.55207359947800361</v>
      </c>
      <c r="N90" s="15">
        <f>+'9.รายได้(แยกกลุ่ม)'!W8</f>
        <v>-0.30679503638991168</v>
      </c>
      <c r="O90" s="15">
        <f>+'9.รายได้(แยกกลุ่ม)'!X8</f>
        <v>-0.37986462552322064</v>
      </c>
      <c r="P90" s="15">
        <f>+'9.รายได้(แยกกลุ่ม)'!Y8</f>
        <v>-0.56698145442651049</v>
      </c>
    </row>
    <row r="91" spans="1:16">
      <c r="A91" s="255" t="str">
        <f>+'9.รายได้(แยกกลุ่ม)'!B16</f>
        <v>หนองแสง,รพช.</v>
      </c>
      <c r="B91" s="295">
        <f>+'9.รายได้(แยกกลุ่ม)'!C16</f>
        <v>1381.3819900139224</v>
      </c>
      <c r="C91" s="295">
        <f>+'9.รายได้(แยกกลุ่ม)'!D16</f>
        <v>336.6447741130155</v>
      </c>
      <c r="D91" s="295">
        <f>+'9.รายได้(แยกกลุ่ม)'!E16</f>
        <v>993.29042904290441</v>
      </c>
      <c r="E91" s="295">
        <f>+'9.รายได้(แยกกลุ่ม)'!F16</f>
        <v>3812.4110491206793</v>
      </c>
      <c r="F91" s="295">
        <f>+'9.รายได้(แยกกลุ่ม)'!G16</f>
        <v>16.72543862875639</v>
      </c>
      <c r="G91" s="295">
        <f>+'9.รายได้(แยกกลุ่ม)'!H16</f>
        <v>60.098079964689006</v>
      </c>
      <c r="H91" s="295">
        <f>+'9.รายได้(แยกกลุ่ม)'!I16</f>
        <v>1441.7453795189401</v>
      </c>
      <c r="I91" s="16" t="str">
        <f>+'9.รายได้(แยกกลุ่ม)'!R16</f>
        <v>หนองแสง,รพช.</v>
      </c>
      <c r="J91" s="15">
        <f>+'9.รายได้(แยกกลุ่ม)'!S16</f>
        <v>-5.3325572234349312E-2</v>
      </c>
      <c r="K91" s="15">
        <f>+'9.รายได้(แยกกลุ่ม)'!T16</f>
        <v>2.697929145807134E-2</v>
      </c>
      <c r="L91" s="15">
        <f>+'9.รายได้(แยกกลุ่ม)'!U16</f>
        <v>2.8099486968652465E-3</v>
      </c>
      <c r="M91" s="15">
        <f>+'9.รายได้(แยกกลุ่ม)'!V16</f>
        <v>0.22705635713952851</v>
      </c>
      <c r="N91" s="15">
        <f>+'9.รายได้(แยกกลุ่ม)'!W16</f>
        <v>-0.13074699981307075</v>
      </c>
      <c r="O91" s="15">
        <f>+'9.รายได้(แยกกลุ่ม)'!X16</f>
        <v>-1.7662891075824722E-2</v>
      </c>
      <c r="P91" s="15">
        <f>+'9.รายได้(แยกกลุ่ม)'!Y16</f>
        <v>0.11404735625377897</v>
      </c>
    </row>
    <row r="92" spans="1:16">
      <c r="A92" s="255" t="str">
        <f>+'9.รายได้(แยกกลุ่ม)'!B17</f>
        <v>นายูง,รพช.</v>
      </c>
      <c r="B92" s="295">
        <f>+'9.รายได้(แยกกลุ่ม)'!C17</f>
        <v>1404.3637135005158</v>
      </c>
      <c r="C92" s="295">
        <f>+'9.รายได้(แยกกลุ่ม)'!D17</f>
        <v>481.18757256956371</v>
      </c>
      <c r="D92" s="295">
        <f>+'9.รายได้(แยกกลุ่ม)'!E17</f>
        <v>1486.5532000000001</v>
      </c>
      <c r="E92" s="295">
        <f>+'9.รายได้(แยกกลุ่ม)'!F17</f>
        <v>2781.1830491329474</v>
      </c>
      <c r="F92" s="295">
        <f>+'9.รายได้(แยกกลุ่ม)'!G17</f>
        <v>20.216452782814898</v>
      </c>
      <c r="G92" s="295">
        <f>+'9.รายได้(แยกกลุ่ม)'!H17</f>
        <v>43.364838540940156</v>
      </c>
      <c r="H92" s="295">
        <f>+'9.รายได้(แยกกลุ่ม)'!I17</f>
        <v>1061.6608291824116</v>
      </c>
      <c r="I92" s="16" t="str">
        <f>+'9.รายได้(แยกกลุ่ม)'!R17</f>
        <v>นายูง,รพช.</v>
      </c>
      <c r="J92" s="15">
        <f>+'9.รายได้(แยกกลุ่ม)'!S17</f>
        <v>-3.7575975028061745E-2</v>
      </c>
      <c r="K92" s="15">
        <f>+'9.รายได้(แยกกลุ่ม)'!T17</f>
        <v>0.46792616531163328</v>
      </c>
      <c r="L92" s="15">
        <f>+'9.รายได้(แยกกลุ่ม)'!U17</f>
        <v>0.50080006274053201</v>
      </c>
      <c r="M92" s="15">
        <f>+'9.รายได้(แยกกลุ่ม)'!V17</f>
        <v>-0.10485299280768738</v>
      </c>
      <c r="N92" s="15">
        <f>+'9.รายได้(แยกกลุ่ม)'!W17</f>
        <v>5.0687675501990145E-2</v>
      </c>
      <c r="O92" s="15">
        <f>+'9.รายได้(แยกกลุ่ม)'!X17</f>
        <v>-0.29117718658732455</v>
      </c>
      <c r="P92" s="15">
        <f>+'9.รายได้(แยกกลุ่ม)'!Y17</f>
        <v>-0.17964679700690322</v>
      </c>
    </row>
    <row r="93" spans="1:16">
      <c r="A93" s="255" t="str">
        <f>+'9.รายได้(แยกกลุ่ม)'!B22</f>
        <v>กู่แก้ว,รพช.</v>
      </c>
      <c r="B93" s="295">
        <f>+'9.รายได้(แยกกลุ่ม)'!C22</f>
        <v>1607.5109771286859</v>
      </c>
      <c r="C93" s="295">
        <f>+'9.รายได้(แยกกลุ่ม)'!D22</f>
        <v>495.90045852852029</v>
      </c>
      <c r="D93" s="295">
        <f>+'9.รายได้(แยกกลุ่ม)'!E22</f>
        <v>1831.2364371772808</v>
      </c>
      <c r="E93" s="295">
        <f>+'9.รายได้(แยกกลุ่ม)'!F22</f>
        <v>3013.3599821587868</v>
      </c>
      <c r="F93" s="295">
        <f>+'9.รายได้(แยกกลุ่ม)'!G22</f>
        <v>16.29072578086042</v>
      </c>
      <c r="G93" s="295">
        <f>+'9.รายได้(แยกกลุ่ม)'!H22</f>
        <v>46.669110113785756</v>
      </c>
      <c r="H93" s="295">
        <f>+'9.รายได้(แยกกลุ่ม)'!I22</f>
        <v>1127.4496643703499</v>
      </c>
      <c r="I93" s="16" t="str">
        <f>+'9.รายได้(แยกกลุ่ม)'!R22</f>
        <v>กู่แก้ว,รพช.</v>
      </c>
      <c r="J93" s="15">
        <f>+'9.รายได้(แยกกลุ่ม)'!S22</f>
        <v>0.10164280800053228</v>
      </c>
      <c r="K93" s="15">
        <f>+'9.รายได้(แยกกลุ่ม)'!T22</f>
        <v>0.51280976475928153</v>
      </c>
      <c r="L93" s="15">
        <f>+'9.รายได้(แยกกลุ่ม)'!U22</f>
        <v>0.84878668305205029</v>
      </c>
      <c r="M93" s="15">
        <f>+'9.รายได้(แยกกลุ่ม)'!V22</f>
        <v>-3.0124906570442648E-2</v>
      </c>
      <c r="N93" s="15">
        <f>+'9.รายได้(แยกกลุ่ม)'!W22</f>
        <v>-0.15333985705531294</v>
      </c>
      <c r="O93" s="15">
        <f>+'9.รายได้(แยกกลุ่ม)'!X22</f>
        <v>-0.2371669988096678</v>
      </c>
      <c r="P93" s="15">
        <f>+'9.รายได้(แยกกลุ่ม)'!Y22</f>
        <v>-0.1288112757329643</v>
      </c>
    </row>
    <row r="94" spans="1:16">
      <c r="A94" s="255" t="str">
        <f>+'9.รายได้(แยกกลุ่ม)'!B31</f>
        <v>ทุ่งฝน,รพช.</v>
      </c>
      <c r="B94" s="295">
        <f>+'9.รายได้(แยกกลุ่ม)'!C31</f>
        <v>1305.274541392477</v>
      </c>
      <c r="C94" s="295">
        <f>+'9.รายได้(แยกกลุ่ม)'!D31</f>
        <v>241.33807539198961</v>
      </c>
      <c r="D94" s="295">
        <f>+'9.รายได้(แยกกลุ่ม)'!E31</f>
        <v>1234.5553719008262</v>
      </c>
      <c r="E94" s="295">
        <f>+'9.รายได้(แยกกลุ่ม)'!F31</f>
        <v>2690.6781727574753</v>
      </c>
      <c r="F94" s="295">
        <f>+'9.รายได้(แยกกลุ่ม)'!G31</f>
        <v>8.117742136018899</v>
      </c>
      <c r="G94" s="295">
        <f>+'9.รายได้(แยกกลุ่ม)'!H31</f>
        <v>37.145623523560857</v>
      </c>
      <c r="H94" s="295">
        <f>+'9.รายได้(แยกกลุ่ม)'!I31</f>
        <v>1267.2832411243805</v>
      </c>
      <c r="I94" s="16" t="str">
        <f>+'9.รายได้(แยกกลุ่ม)'!R31</f>
        <v>ทุ่งฝน,รพช.</v>
      </c>
      <c r="J94" s="15">
        <f>+'9.รายได้(แยกกลุ่ม)'!S31</f>
        <v>-1.8011952201627266E-3</v>
      </c>
      <c r="K94" s="15">
        <f>+'9.รายได้(แยกกลุ่ม)'!T31</f>
        <v>-0.98169516753018216</v>
      </c>
      <c r="L94" s="15">
        <f>+'9.รายได้(แยกกลุ่ม)'!U31</f>
        <v>-0.22516407798884297</v>
      </c>
      <c r="M94" s="15">
        <f>+'9.รายได้(แยกกลุ่ม)'!V31</f>
        <v>-8.7236363587381955</v>
      </c>
      <c r="N94" s="15">
        <f>+'9.รายได้(แยกกลุ่ม)'!W31</f>
        <v>-1.1346423090317004</v>
      </c>
      <c r="O94" s="15">
        <f>+'9.รายได้(แยกกลุ่ม)'!X31</f>
        <v>-1.8664568741349195</v>
      </c>
      <c r="P94" s="15">
        <f>+'9.รายได้(แยกกลุ่ม)'!Y31</f>
        <v>-2.0166478855921341</v>
      </c>
    </row>
    <row r="95" spans="1:16">
      <c r="A95" s="255" t="str">
        <f>+'9.รายได้(แยกกลุ่ม)'!B32</f>
        <v>ไชยวาน,รพช.</v>
      </c>
      <c r="B95" s="295">
        <f>+'9.รายได้(แยกกลุ่ม)'!C32</f>
        <v>1547.1101881144336</v>
      </c>
      <c r="C95" s="374">
        <f>+'9.รายได้(แยกกลุ่ม)'!D32</f>
        <v>213.6373697996394</v>
      </c>
      <c r="D95" s="295">
        <f>+'9.รายได้(แยกกลุ่ม)'!E32</f>
        <v>996</v>
      </c>
      <c r="E95" s="374">
        <f>+'9.รายได้(แยกกลุ่ม)'!F32</f>
        <v>1775.3200369173974</v>
      </c>
      <c r="F95" s="295">
        <f>+'9.รายได้(แยกกลุ่ม)'!G32</f>
        <v>6.779276315789474</v>
      </c>
      <c r="G95" s="295">
        <f>+'9.รายได้(แยกกลุ่ม)'!H32</f>
        <v>49.674643724696352</v>
      </c>
      <c r="H95" s="295">
        <f>+'9.รายได้(แยกกลุ่ม)'!I32</f>
        <v>1085.4997105146783</v>
      </c>
      <c r="I95" s="16" t="str">
        <f>+'9.รายได้(แยกกลุ่ม)'!R32</f>
        <v>ไชยวาน,รพช.</v>
      </c>
      <c r="J95" s="15">
        <f>+'9.รายได้(แยกกลุ่ม)'!S32</f>
        <v>0.18314078124211366</v>
      </c>
      <c r="K95" s="15">
        <f>+'9.รายได้(แยกกลุ่ม)'!T32</f>
        <v>-0.30324570537790391</v>
      </c>
      <c r="L95" s="15">
        <f>+'9.รายได้(แยกกลุ่ม)'!U32</f>
        <v>-0.10347144431772498</v>
      </c>
      <c r="M95" s="15">
        <f>+'9.รายได้(แยกกลุ่ม)'!V32</f>
        <v>-0.48041241471743412</v>
      </c>
      <c r="N95" s="15">
        <f>+'9.รายได้(แยกกลุ่ม)'!W32</f>
        <v>-0.33428541029372494</v>
      </c>
      <c r="O95" s="15">
        <f>+'9.รายได้(แยกกลุ่ม)'!X32</f>
        <v>-6.2499950380856442E-2</v>
      </c>
      <c r="P95" s="15">
        <f>+'9.รายได้(แยกกลุ่ม)'!Y32</f>
        <v>-0.13764871331983319</v>
      </c>
    </row>
    <row r="96" spans="1:16">
      <c r="A96" s="255" t="str">
        <f>+'9.รายได้(แยกกลุ่ม)'!B33</f>
        <v>สร้างคอม,รพช.</v>
      </c>
      <c r="B96" s="295">
        <f>+'9.รายได้(แยกกลุ่ม)'!C33</f>
        <v>1564.0459054303324</v>
      </c>
      <c r="C96" s="295">
        <f>+'9.รายได้(แยกกลุ่ม)'!D33</f>
        <v>333.78687182255817</v>
      </c>
      <c r="D96" s="295">
        <f>+'9.รายได้(แยกกลุ่ม)'!E33</f>
        <v>1078.2796781609195</v>
      </c>
      <c r="E96" s="295">
        <f>+'9.รายได้(แยกกลุ่ม)'!F33</f>
        <v>4845.8124848484849</v>
      </c>
      <c r="F96" s="295">
        <f>+'9.รายได้(แยกกลุ่ม)'!G33</f>
        <v>6.3525426048867288</v>
      </c>
      <c r="G96" s="295">
        <f>+'9.รายได้(แยกกลุ่ม)'!H33</f>
        <v>47.600311409212239</v>
      </c>
      <c r="H96" s="295">
        <f>+'9.รายได้(แยกกลุ่ม)'!I33</f>
        <v>1141.2931232285059</v>
      </c>
      <c r="I96" s="16" t="str">
        <f>+'9.รายได้(แยกกลุ่ม)'!R33</f>
        <v>สร้างคอม,รพช.</v>
      </c>
      <c r="J96" s="15">
        <f>+'9.รายได้(แยกกลุ่ม)'!S33</f>
        <v>0.19609224259888286</v>
      </c>
      <c r="K96" s="15">
        <f>+'9.รายได้(แยกกลุ่ม)'!T33</f>
        <v>8.860840520999097E-2</v>
      </c>
      <c r="L96" s="15">
        <f>+'9.รายได้(แยกกลุ่ม)'!U33</f>
        <v>-2.9409113972733443E-2</v>
      </c>
      <c r="M96" s="15">
        <f>+'9.รายได้(แยกกลุ่ม)'!V33</f>
        <v>0.41823668711946427</v>
      </c>
      <c r="N96" s="15">
        <f>+'9.รายได้(แยกกลุ่ม)'!W33</f>
        <v>-0.37619000955099469</v>
      </c>
      <c r="O96" s="15">
        <f>+'9.รายได้(แยกกลุ่ม)'!X33</f>
        <v>-0.10164842740810336</v>
      </c>
      <c r="P96" s="15">
        <f>+'9.รายได้(แยกกลุ่ม)'!Y33</f>
        <v>-9.3324868019833751E-2</v>
      </c>
    </row>
    <row r="97" spans="1:16">
      <c r="A97" s="255" t="str">
        <f>+'9.รายได้(แยกกลุ่ม)'!B34</f>
        <v>พิบูลย์รักษ์,รพช.</v>
      </c>
      <c r="B97" s="295">
        <f>+'9.รายได้(แยกกลุ่ม)'!C34</f>
        <v>1426.1137150232314</v>
      </c>
      <c r="C97" s="295">
        <f>+'9.รายได้(แยกกลุ่ม)'!D34</f>
        <v>513.23562054723789</v>
      </c>
      <c r="D97" s="295">
        <f>+'9.รายได้(แยกกลุ่ม)'!E34</f>
        <v>1985.4585051546392</v>
      </c>
      <c r="E97" s="295">
        <f>+'9.รายได้(แยกกลุ่ม)'!F34</f>
        <v>4952.9721543162723</v>
      </c>
      <c r="F97" s="295">
        <f>+'9.รายได้(แยกกลุ่ม)'!G34</f>
        <v>13.251215362177929</v>
      </c>
      <c r="G97" s="295">
        <f>+'9.รายได้(แยกกลุ่ม)'!H34</f>
        <v>51.289701831145685</v>
      </c>
      <c r="H97" s="295">
        <f>+'9.รายได้(แยกกลุ่ม)'!I34</f>
        <v>1570.6888435725348</v>
      </c>
      <c r="I97" s="16" t="str">
        <f>+'9.รายได้(แยกกลุ่ม)'!R34</f>
        <v>พิบูลย์รักษ์,รพช.</v>
      </c>
      <c r="J97" s="15">
        <f>+'9.รายได้(แยกกลุ่ม)'!S34</f>
        <v>9.0609646226359586E-2</v>
      </c>
      <c r="K97" s="15">
        <f>+'9.รายได้(แยกกลุ่ม)'!T34</f>
        <v>0.67386035085856077</v>
      </c>
      <c r="L97" s="15">
        <f>+'9.รายได้(แยกกลุ่ม)'!U34</f>
        <v>0.78716892168009789</v>
      </c>
      <c r="M97" s="15">
        <f>+'9.รายได้(แยกกลุ่ม)'!V34</f>
        <v>0.4495993894720634</v>
      </c>
      <c r="N97" s="15">
        <f>+'9.รายได้(แยกกลุ่ม)'!W34</f>
        <v>0.30124912852360486</v>
      </c>
      <c r="O97" s="15">
        <f>+'9.รายได้(แยกกลุ่ม)'!X34</f>
        <v>-3.2019267654162076E-2</v>
      </c>
      <c r="P97" s="15">
        <f>+'9.รายได้(แยกกลุ่ม)'!Y34</f>
        <v>0.24779908470610595</v>
      </c>
    </row>
    <row r="98" spans="1:16">
      <c r="A98" s="255" t="str">
        <f>+'9.รายได้(แยกกลุ่ม)'!B66</f>
        <v>ศรีธาตุ,รพช.</v>
      </c>
      <c r="B98" s="295">
        <f>+'9.รายได้(แยกกลุ่ม)'!C66</f>
        <v>1043.3592823100644</v>
      </c>
      <c r="C98" s="295">
        <f>+'9.รายได้(แยกกลุ่ม)'!D66</f>
        <v>407.4514440706476</v>
      </c>
      <c r="D98" s="374">
        <f>+'9.รายได้(แยกกลุ่ม)'!E66</f>
        <v>749.28560334528095</v>
      </c>
      <c r="E98" s="374">
        <f>+'9.รายได้(แยกกลุ่ม)'!F66</f>
        <v>2353.2303113186567</v>
      </c>
      <c r="F98" s="374">
        <f>+'9.รายได้(แยกกลุ่ม)'!G66</f>
        <v>9.383205965353163</v>
      </c>
      <c r="G98" s="295">
        <f>+'9.รายได้(แยกกลุ่ม)'!H66</f>
        <v>28.536160833831133</v>
      </c>
      <c r="H98" s="295">
        <f>+'9.รายได้(แยกกลุ่ม)'!I66</f>
        <v>1200.3267423605271</v>
      </c>
      <c r="I98" s="16" t="str">
        <f>+'9.รายได้(แยกกลุ่ม)'!R66</f>
        <v>ศรีธาตุ,รพช.</v>
      </c>
      <c r="J98" s="15">
        <f>+'9.รายได้(แยกกลุ่ม)'!S66</f>
        <v>-0.13203509254249604</v>
      </c>
      <c r="K98" s="15">
        <f>+'9.รายได้(แยกกลุ่ม)'!T66</f>
        <v>-9.9848117196490171E-2</v>
      </c>
      <c r="L98" s="15">
        <f>+'9.รายได้(แยกกลุ่ม)'!U66</f>
        <v>-0.49699590726556836</v>
      </c>
      <c r="M98" s="15">
        <f>+'9.รายได้(แยกกลุ่ม)'!V66</f>
        <v>-0.39300168272693681</v>
      </c>
      <c r="N98" s="15">
        <f>+'9.รายได้(แยกกลุ่ม)'!W66</f>
        <v>-0.32732001312462844</v>
      </c>
      <c r="O98" s="15">
        <f>+'9.รายได้(แยกกลุ่ม)'!X66</f>
        <v>-0.63456150674421541</v>
      </c>
      <c r="P98" s="15">
        <f>+'9.รายได้(แยกกลุ่ม)'!Y66</f>
        <v>-0.13070396359897807</v>
      </c>
    </row>
    <row r="99" spans="1:16">
      <c r="A99" s="255" t="str">
        <f>+'9.รายได้(แยกกลุ่ม)'!B79</f>
        <v>โนนสะอาด,รพช.</v>
      </c>
      <c r="B99" s="295">
        <f>+'9.รายได้(แยกกลุ่ม)'!C79</f>
        <v>1190.1126465447887</v>
      </c>
      <c r="C99" s="295">
        <f>+'9.รายได้(แยกกลุ่ม)'!D79</f>
        <v>283.60292839903457</v>
      </c>
      <c r="D99" s="295">
        <f>+'9.รายได้(แยกกลุ่ม)'!E79</f>
        <v>1088.0808695652174</v>
      </c>
      <c r="E99" s="295">
        <f>+'9.รายได้(แยกกลุ่ม)'!F79</f>
        <v>2495.029909005334</v>
      </c>
      <c r="F99" s="295">
        <f>+'9.รายได้(แยกกลุ่ม)'!G79</f>
        <v>11.013599741534236</v>
      </c>
      <c r="G99" s="295">
        <f>+'9.รายได้(แยกกลุ่ม)'!H79</f>
        <v>49.566412575974802</v>
      </c>
      <c r="H99" s="295">
        <f>+'9.รายได้(แยกกลุ่ม)'!I79</f>
        <v>1226.025795211807</v>
      </c>
      <c r="I99" s="16" t="str">
        <f>+'9.รายได้(แยกกลุ่ม)'!R79</f>
        <v>โนนสะอาด,รพช.</v>
      </c>
      <c r="J99" s="15">
        <f>+'9.รายได้(แยกกลุ่ม)'!S79</f>
        <v>9.0750945003270373E-3</v>
      </c>
      <c r="K99" s="15">
        <f>+'9.รายได้(แยกกลุ่ม)'!T79</f>
        <v>-3.5071627604262391E-2</v>
      </c>
      <c r="L99" s="15">
        <f>+'9.รายได้(แยกกลุ่ม)'!U79</f>
        <v>-4.1473042788770551E-2</v>
      </c>
      <c r="M99" s="15">
        <f>+'9.รายได้(แยกกลุ่ม)'!V79</f>
        <v>-3.3233009494601673E-2</v>
      </c>
      <c r="N99" s="15">
        <f>+'9.รายได้(แยกกลุ่ม)'!W79</f>
        <v>1.5953100074830223E-2</v>
      </c>
      <c r="O99" s="15">
        <f>+'9.รายได้(แยกกลุ่ม)'!X79</f>
        <v>-0.20212629776134011</v>
      </c>
      <c r="P99" s="15">
        <f>+'9.รายได้(แยกกลุ่ม)'!Y79</f>
        <v>0.15227537670623176</v>
      </c>
    </row>
    <row r="100" spans="1:16">
      <c r="A100" s="255" t="str">
        <f>+'9.รายได้(แยกกลุ่ม)'!B88</f>
        <v>กุดจับ,รพช.</v>
      </c>
      <c r="B100" s="295">
        <f>+'9.รายได้(แยกกลุ่ม)'!C88</f>
        <v>1161.9141851464231</v>
      </c>
      <c r="C100" s="295">
        <f>+'9.รายได้(แยกกลุ่ม)'!D88</f>
        <v>439.98203649217032</v>
      </c>
      <c r="D100" s="374">
        <f>+'9.รายได้(แยกกลุ่ม)'!E88</f>
        <v>1177.5868656240027</v>
      </c>
      <c r="E100" s="295">
        <f>+'9.รายได้(แยกกลุ่ม)'!F88</f>
        <v>3189.4180986981532</v>
      </c>
      <c r="F100" s="295">
        <f>+'9.รายได้(แยกกลุ่ม)'!G88</f>
        <v>19.706843426227753</v>
      </c>
      <c r="G100" s="295">
        <f>+'9.รายได้(แยกกลุ่ม)'!H88</f>
        <v>41.668138591738973</v>
      </c>
      <c r="H100" s="374">
        <f>+'9.รายได้(แยกกลุ่ม)'!I88</f>
        <v>986.51563298513065</v>
      </c>
      <c r="I100" s="16" t="str">
        <f>+'9.รายได้(แยกกลุ่ม)'!R88</f>
        <v>กุดจับ,รพช.</v>
      </c>
      <c r="J100" s="15">
        <f>+'9.รายได้(แยกกลุ่ม)'!S88</f>
        <v>-0.15630168440599213</v>
      </c>
      <c r="K100" s="15">
        <f>+'9.รายได้(แยกกลุ่ม)'!T88</f>
        <v>-7.9873739117983136E-2</v>
      </c>
      <c r="L100" s="15">
        <f>+'9.รายได้(แยกกลุ่ม)'!U88</f>
        <v>-0.16352689093256317</v>
      </c>
      <c r="M100" s="15">
        <f>+'9.รายได้(แยกกลุ่ม)'!V88</f>
        <v>8.4663389286052326E-2</v>
      </c>
      <c r="N100" s="15">
        <f>+'9.รายได้(แยกกลุ่ม)'!W88</f>
        <v>0.57050188632208854</v>
      </c>
      <c r="O100" s="15">
        <f>+'9.รายได้(แยกกลุ่ม)'!X88</f>
        <v>-0.21772577019042114</v>
      </c>
      <c r="P100" s="15">
        <f>+'9.รายได้(แยกกลุ่ม)'!Y88</f>
        <v>-9.3727612610051012E-2</v>
      </c>
    </row>
    <row r="101" spans="1:16">
      <c r="A101" s="255" t="str">
        <f>+'9.รายได้(แยกกลุ่ม)'!B89</f>
        <v>หนองวัวซอ,รพช.</v>
      </c>
      <c r="B101" s="374">
        <f>+'9.รายได้(แยกกลุ่ม)'!C89</f>
        <v>1023.0974569958848</v>
      </c>
      <c r="C101" s="295">
        <f>+'9.รายได้(แยกกลุ่ม)'!D89</f>
        <v>339.88690102880662</v>
      </c>
      <c r="D101" s="295">
        <f>+'9.รายได้(แยกกลุ่ม)'!E89</f>
        <v>1398.9634840793728</v>
      </c>
      <c r="E101" s="374">
        <f>+'9.รายได้(แยกกลุ่ม)'!F89</f>
        <v>1927.7626328649972</v>
      </c>
      <c r="F101" s="374">
        <f>+'9.รายได้(แยกกลุ่ม)'!G89</f>
        <v>5.5832958993775268</v>
      </c>
      <c r="G101" s="295">
        <f>+'9.รายได้(แยกกลุ่ม)'!H89</f>
        <v>41.878946127189884</v>
      </c>
      <c r="H101" s="295">
        <f>+'9.รายได้(แยกกลุ่ม)'!I89</f>
        <v>1043.6382526748971</v>
      </c>
      <c r="I101" s="16" t="str">
        <f>+'9.รายได้(แยกกลุ่ม)'!R89</f>
        <v>หนองวัวซอ,รพช.</v>
      </c>
      <c r="J101" s="15">
        <f>+'9.รายได้(แยกกลุ่ม)'!S89</f>
        <v>-0.25710038470081736</v>
      </c>
      <c r="K101" s="15">
        <f>+'9.รายได้(แยกกลุ่ม)'!T89</f>
        <v>-0.28920083678921449</v>
      </c>
      <c r="L101" s="15">
        <f>+'9.รายได้(แยกกลุ่ม)'!U89</f>
        <v>-6.2768453352265207E-3</v>
      </c>
      <c r="M101" s="15">
        <f>+'9.รายได้(แยกกลุ่ม)'!V89</f>
        <v>-0.34440280753538127</v>
      </c>
      <c r="N101" s="15">
        <f>+'9.รายได้(แยกกลุ่ม)'!W89</f>
        <v>-0.55504914956614892</v>
      </c>
      <c r="O101" s="15">
        <f>+'9.รายได้(แยกกลุ่ม)'!X89</f>
        <v>-0.21376808674195505</v>
      </c>
      <c r="P101" s="15">
        <f>+'9.รายได้(แยกกลุ่ม)'!Y89</f>
        <v>-4.1251350512141578E-2</v>
      </c>
    </row>
    <row r="102" spans="1:16">
      <c r="A102" s="255" t="str">
        <f>+'9.รายได้(แยกกลุ่ม)'!B90</f>
        <v>วังสามหมอ,รพช.</v>
      </c>
      <c r="B102" s="295">
        <f>+'9.รายได้(แยกกลุ่ม)'!C90</f>
        <v>1556.7964297295393</v>
      </c>
      <c r="C102" s="295">
        <f>+'9.รายได้(แยกกลุ่ม)'!D90</f>
        <v>877.54373193599179</v>
      </c>
      <c r="D102" s="295">
        <f>+'9.รายได้(แยกกลุ่ม)'!E90</f>
        <v>1282.3763950807072</v>
      </c>
      <c r="E102" s="295">
        <f>+'9.รายได้(แยกกลุ่ม)'!F90</f>
        <v>4416.0726853707401</v>
      </c>
      <c r="F102" s="295">
        <f>+'9.รายได้(แยกกลุ่ม)'!G90</f>
        <v>13.641398969036972</v>
      </c>
      <c r="G102" s="295">
        <f>+'9.รายได้(แยกกลุ่ม)'!H90</f>
        <v>66.878170382002537</v>
      </c>
      <c r="H102" s="295">
        <f>+'9.รายได้(แยกกลุ่ม)'!I90</f>
        <v>1150.6465930399229</v>
      </c>
      <c r="I102" s="16" t="str">
        <f>+'9.รายได้(แยกกลุ่ม)'!R90</f>
        <v>วังสามหมอ,รพช.</v>
      </c>
      <c r="J102" s="15">
        <f>+'9.รายได้(แยกกลุ่ม)'!S90</f>
        <v>0.13043333343938485</v>
      </c>
      <c r="K102" s="15">
        <f>+'9.รายได้(แยกกลุ่ม)'!T90</f>
        <v>0.83519090748397862</v>
      </c>
      <c r="L102" s="15">
        <f>+'9.รายได้(แยกกลุ่ม)'!U90</f>
        <v>-8.9091937502681184E-2</v>
      </c>
      <c r="M102" s="15">
        <f>+'9.รายได้(แยกกลุ่ม)'!V90</f>
        <v>0.5018264203752193</v>
      </c>
      <c r="N102" s="15">
        <f>+'9.รายได้(แยกกลุ่ม)'!W90</f>
        <v>8.7127062897950386E-2</v>
      </c>
      <c r="O102" s="15">
        <f>+'9.รายได้(แยกกลุ่ม)'!X90</f>
        <v>0.2555653070863857</v>
      </c>
      <c r="P102" s="15">
        <f>+'9.รายได้(แยกกลุ่ม)'!Y90</f>
        <v>5.705292450456248E-2</v>
      </c>
    </row>
    <row r="103" spans="1:16">
      <c r="A103" s="255" t="str">
        <f>+'9.รายได้(แยกกลุ่ม)'!B91</f>
        <v>น้ำโสม,รพช.</v>
      </c>
      <c r="B103" s="295">
        <f>+'9.รายได้(แยกกลุ่ม)'!C91</f>
        <v>1247.5947378690737</v>
      </c>
      <c r="C103" s="295">
        <f>+'9.รายได้(แยกกลุ่ม)'!D91</f>
        <v>361.62964941998843</v>
      </c>
      <c r="D103" s="295">
        <f>+'9.รายได้(แยกกลุ่ม)'!E91</f>
        <v>1704.5458454106276</v>
      </c>
      <c r="E103" s="295">
        <f>+'9.รายได้(แยกกลุ่ม)'!F91</f>
        <v>2725.9893331087906</v>
      </c>
      <c r="F103" s="295">
        <f>+'9.รายได้(แยกกลุ่ม)'!G91</f>
        <v>10.891287665626439</v>
      </c>
      <c r="G103" s="295">
        <f>+'9.รายได้(แยกกลุ่ม)'!H91</f>
        <v>65.657098275950275</v>
      </c>
      <c r="H103" s="295">
        <f>+'9.รายได้(แยกกลุ่ม)'!I91</f>
        <v>1103.1010453073741</v>
      </c>
      <c r="I103" s="16" t="str">
        <f>+'9.รายได้(แยกกลุ่ม)'!R91</f>
        <v>น้ำโสม,รพช.</v>
      </c>
      <c r="J103" s="15">
        <f>+'9.รายได้(แยกกลุ่ม)'!S91</f>
        <v>-9.4086643970665823E-2</v>
      </c>
      <c r="K103" s="15">
        <f>+'9.รายได้(แยกกลุ่ม)'!T91</f>
        <v>-0.24373063091904229</v>
      </c>
      <c r="L103" s="15">
        <f>+'9.รายได้(แยกกลุ่ม)'!U91</f>
        <v>0.21078691048670617</v>
      </c>
      <c r="M103" s="15">
        <f>+'9.รายได้(แยกกลุ่ม)'!V91</f>
        <v>-7.294034908302055E-2</v>
      </c>
      <c r="N103" s="15">
        <f>+'9.รายได้(แยกกลุ่ม)'!W91</f>
        <v>-0.13203817306539661</v>
      </c>
      <c r="O103" s="15">
        <f>+'9.รายได้(แยกกลุ่ม)'!X91</f>
        <v>0.23264099912381758</v>
      </c>
      <c r="P103" s="15">
        <f>+'9.รายได้(แยกกลุ่ม)'!Y91</f>
        <v>1.3374734709480689E-2</v>
      </c>
    </row>
    <row r="104" spans="1:16">
      <c r="A104" s="255" t="str">
        <f>+'9.รายได้(แยกกลุ่ม)'!B119</f>
        <v>หนองหาน,รพช.</v>
      </c>
      <c r="B104" s="295">
        <f>+'9.รายได้(แยกกลุ่ม)'!C119</f>
        <v>1681.4533162238101</v>
      </c>
      <c r="C104" s="295">
        <f>+'9.รายได้(แยกกลุ่ม)'!D119</f>
        <v>583.17928217438441</v>
      </c>
      <c r="D104" s="295">
        <f>+'9.รายได้(แยกกลุ่ม)'!E119</f>
        <v>1533.4700190920657</v>
      </c>
      <c r="E104" s="295">
        <f>+'9.รายได้(แยกกลุ่ม)'!F119</f>
        <v>6411.2009554777378</v>
      </c>
      <c r="F104" s="295">
        <f>+'9.รายได้(แยกกลุ่ม)'!G119</f>
        <v>38.123045359529975</v>
      </c>
      <c r="G104" s="295">
        <f>+'9.รายได้(แยกกลุ่ม)'!H119</f>
        <v>159.99824789890667</v>
      </c>
      <c r="H104" s="295">
        <f>+'9.รายได้(แยกกลุ่ม)'!I119</f>
        <v>1046.3063613133033</v>
      </c>
      <c r="I104" s="16" t="str">
        <f>+'9.รายได้(แยกกลุ่ม)'!R119</f>
        <v>หนองหาน,รพช.</v>
      </c>
      <c r="J104" s="15">
        <f>+'9.รายได้(แยกกลุ่ม)'!S119</f>
        <v>0.14254719818933878</v>
      </c>
      <c r="K104" s="15">
        <f>+'9.รายได้(แยกกลุ่ม)'!T119</f>
        <v>0.23228493909094103</v>
      </c>
      <c r="L104" s="15">
        <f>+'9.รายได้(แยกกลุ่ม)'!U119</f>
        <v>-0.12325529521117491</v>
      </c>
      <c r="M104" s="15">
        <f>+'9.รายได้(แยกกลุ่ม)'!V119</f>
        <v>0.12105808808897769</v>
      </c>
      <c r="N104" s="15">
        <f>+'9.รายได้(แยกกลุ่ม)'!W119</f>
        <v>0.27061366328387348</v>
      </c>
      <c r="O104" s="15">
        <f>+'9.รายได้(แยกกลุ่ม)'!X119</f>
        <v>9.2826216949546334E-2</v>
      </c>
      <c r="P104" s="15">
        <f>+'9.รายได้(แยกกลุ่ม)'!Y119</f>
        <v>-9.0489492664770202E-2</v>
      </c>
    </row>
    <row r="105" spans="1:16">
      <c r="A105" s="255" t="str">
        <f>+'9.รายได้(แยกกลุ่ม)'!B120</f>
        <v>บ้านผือ,รพช.</v>
      </c>
      <c r="B105" s="295">
        <f>+'9.รายได้(แยกกลุ่ม)'!C120</f>
        <v>1329.5755445938514</v>
      </c>
      <c r="C105" s="295">
        <f>+'9.รายได้(แยกกลุ่ม)'!D120</f>
        <v>430.88970274666764</v>
      </c>
      <c r="D105" s="295">
        <f>+'9.รายได้(แยกกลุ่ม)'!E120</f>
        <v>2865.6028390129263</v>
      </c>
      <c r="E105" s="295">
        <f>+'9.รายได้(แยกกลุ่ม)'!F120</f>
        <v>5990.7884146946881</v>
      </c>
      <c r="F105" s="295">
        <f>+'9.รายได้(แยกกลุ่ม)'!G120</f>
        <v>52.604343858368317</v>
      </c>
      <c r="G105" s="295">
        <f>+'9.รายได้(แยกกลุ่ม)'!H120</f>
        <v>112.99890034677861</v>
      </c>
      <c r="H105" s="295">
        <f>+'9.รายได้(แยกกลุ่ม)'!I120</f>
        <v>1076.3450806914066</v>
      </c>
      <c r="I105" s="16" t="str">
        <f>+'9.รายได้(แยกกลุ่ม)'!R120</f>
        <v>บ้านผือ,รพช.</v>
      </c>
      <c r="J105" s="15">
        <f>+'9.รายได้(แยกกลุ่ม)'!S120</f>
        <v>-9.6553678535450493E-2</v>
      </c>
      <c r="K105" s="15">
        <f>+'9.รายได้(แยกกลุ่ม)'!T120</f>
        <v>-8.9510023188176704E-2</v>
      </c>
      <c r="L105" s="15">
        <f>+'9.รายได้(แยกกลุ่ม)'!U120</f>
        <v>0.63837706890412227</v>
      </c>
      <c r="M105" s="15">
        <f>+'9.รายได้(แยกกลุ่ม)'!V120</f>
        <v>4.7545047014170977E-2</v>
      </c>
      <c r="N105" s="15">
        <f>+'9.รายได้(แยกกลุ่ม)'!W120</f>
        <v>0.75326491953028951</v>
      </c>
      <c r="O105" s="15">
        <f>+'9.รายได้(แยกกลุ่ม)'!X120</f>
        <v>-0.2281905432898638</v>
      </c>
      <c r="P105" s="15">
        <f>+'9.รายได้(แยกกลุ่ม)'!Y120</f>
        <v>-6.4378085995133727E-2</v>
      </c>
    </row>
    <row r="106" spans="1:16">
      <c r="A106" s="255" t="str">
        <f>+'9.รายได้(แยกกลุ่ม)'!B121</f>
        <v>เพ็ญ,รพช.</v>
      </c>
      <c r="B106" s="374">
        <f>+'9.รายได้(แยกกลุ่ม)'!C121</f>
        <v>1242.3797790162291</v>
      </c>
      <c r="C106" s="374">
        <f>+'9.รายได้(แยกกลุ่ม)'!D121</f>
        <v>274.56567286652074</v>
      </c>
      <c r="D106" s="295">
        <f>+'9.รายได้(แยกกลุ่ม)'!E121</f>
        <v>1704.8014460370996</v>
      </c>
      <c r="E106" s="295">
        <f>+'9.รายได้(แยกกลุ่ม)'!F121</f>
        <v>4671.3495361747846</v>
      </c>
      <c r="F106" s="374">
        <f>+'9.รายได้(แยกกลุ่ม)'!G121</f>
        <v>15.175282185506298</v>
      </c>
      <c r="G106" s="295">
        <f>+'9.รายได้(แยกกลุ่ม)'!H121</f>
        <v>84.670921332449396</v>
      </c>
      <c r="H106" s="374">
        <f>+'9.รายได้(แยกกลุ่ม)'!I121</f>
        <v>832.20447438001463</v>
      </c>
      <c r="I106" s="16" t="str">
        <f>+'9.รายได้(แยกกลุ่ม)'!R121</f>
        <v>เพ็ญ,รพช.</v>
      </c>
      <c r="J106" s="15">
        <f>+'9.รายได้(แยกกลุ่ม)'!S121</f>
        <v>-0.1558031841229289</v>
      </c>
      <c r="K106" s="15">
        <f>+'9.รายได้(แยกกลุ่ม)'!T121</f>
        <v>-0.41982996686152652</v>
      </c>
      <c r="L106" s="15">
        <f>+'9.รายได้(แยกกลุ่ม)'!U121</f>
        <v>-2.5298426496578034E-2</v>
      </c>
      <c r="M106" s="15">
        <f>+'9.รายได้(แยกกลุ่ม)'!V121</f>
        <v>-0.1831711069132746</v>
      </c>
      <c r="N106" s="15">
        <f>+'9.รายได้(แยกกลุ่ม)'!W121</f>
        <v>-0.49421876696236761</v>
      </c>
      <c r="O106" s="15">
        <f>+'9.รายได้(แยกกลุ่ม)'!X121</f>
        <v>-0.42167740046854846</v>
      </c>
      <c r="P106" s="15">
        <f>+'9.รายได้(แยกกลุ่ม)'!Y121</f>
        <v>-0.27659933869658326</v>
      </c>
    </row>
    <row r="107" spans="1:16">
      <c r="A107" s="255" t="str">
        <f>+'9.รายได้(แยกกลุ่ม)'!B124</f>
        <v>สมเด็จพระยุพราชบ้านดุง,รพช.</v>
      </c>
      <c r="B107" s="295">
        <f>+'9.รายได้(แยกกลุ่ม)'!C124</f>
        <v>1518.6351661992746</v>
      </c>
      <c r="C107" s="295">
        <f>+'9.รายได้(แยกกลุ่ม)'!D124</f>
        <v>613.27062128835371</v>
      </c>
      <c r="D107" s="295">
        <f>+'9.รายได้(แยกกลุ่ม)'!E124</f>
        <v>2412.3819572088496</v>
      </c>
      <c r="E107" s="295">
        <f>+'9.รายได้(แยกกลุ่ม)'!F124</f>
        <v>5427.3154884024834</v>
      </c>
      <c r="F107" s="295">
        <f>+'9.รายได้(แยกกลุ่ม)'!G124</f>
        <v>40.814430634973142</v>
      </c>
      <c r="G107" s="295">
        <f>+'9.รายได้(แยกกลุ่ม)'!H124</f>
        <v>140.86828717924485</v>
      </c>
      <c r="H107" s="295">
        <f>+'9.รายได้(แยกกลุ่ม)'!I124</f>
        <v>873.37987535054447</v>
      </c>
      <c r="I107" s="16" t="str">
        <f>+'9.รายได้(แยกกลุ่ม)'!R124</f>
        <v>สมเด็จพระยุพราชบ้านดุง,รพช.</v>
      </c>
      <c r="J107" s="15">
        <f>+'9.รายได้(แยกกลุ่ม)'!S124</f>
        <v>3.1912297220049395E-2</v>
      </c>
      <c r="K107" s="15">
        <f>+'9.รายได้(แยกกลุ่ม)'!T124</f>
        <v>0.29586933778385338</v>
      </c>
      <c r="L107" s="15">
        <f>+'9.รายได้(แยกกลุ่ม)'!U124</f>
        <v>0.3792529886976414</v>
      </c>
      <c r="M107" s="15">
        <f>+'9.รายได้(แยกกลุ่ม)'!V124</f>
        <v>-5.0983432412031876E-2</v>
      </c>
      <c r="N107" s="15">
        <f>+'9.รายได้(แยกกลุ่ม)'!W124</f>
        <v>0.36031559742603309</v>
      </c>
      <c r="O107" s="15">
        <f>+'9.รายได้(แยกกลุ่ม)'!X124</f>
        <v>-3.7835980156952782E-2</v>
      </c>
      <c r="P107" s="15">
        <f>+'9.รายได้(แยกกลุ่ม)'!Y124</f>
        <v>-0.24080727892220483</v>
      </c>
    </row>
    <row r="108" spans="1:16">
      <c r="A108" s="255" t="str">
        <f>+'9.รายได้(แยกกลุ่ม)'!B131</f>
        <v>กุมภวาปี,รพท.</v>
      </c>
      <c r="B108" s="295">
        <f>+'9.รายได้(แยกกลุ่ม)'!C131</f>
        <v>2156.0093195963505</v>
      </c>
      <c r="C108" s="295">
        <f>+'9.รายได้(แยกกลุ่ม)'!D131</f>
        <v>1277.2066889842285</v>
      </c>
      <c r="D108" s="295">
        <f>+'9.รายได้(แยกกลุ่ม)'!E131</f>
        <v>5060.0281506090805</v>
      </c>
      <c r="E108" s="295">
        <f>+'9.รายได้(แยกกลุ่ม)'!F131</f>
        <v>9134.0369261139313</v>
      </c>
      <c r="F108" s="295">
        <f>+'9.รายได้(แยกกลุ่ม)'!G131</f>
        <v>73.190431820851117</v>
      </c>
      <c r="G108" s="295">
        <f>+'9.รายได้(แยกกลุ่ม)'!H131</f>
        <v>232.6236723172689</v>
      </c>
      <c r="H108" s="295">
        <f>+'9.รายได้(แยกกลุ่ม)'!I131</f>
        <v>1975.4433073901746</v>
      </c>
      <c r="I108" s="16" t="str">
        <f>+'9.รายได้(แยกกลุ่ม)'!R131</f>
        <v>กุมภวาปี,รพท.</v>
      </c>
      <c r="J108" s="15">
        <f>+'9.รายได้(แยกกลุ่ม)'!S131</f>
        <v>7.5831032023525299E-2</v>
      </c>
      <c r="K108" s="15">
        <f>+'9.รายได้(แยกกลุ่ม)'!T131</f>
        <v>-4.0571328614867681E-2</v>
      </c>
      <c r="L108" s="15">
        <f>+'9.รายได้(แยกกลุ่ม)'!U131</f>
        <v>0.11704844310194423</v>
      </c>
      <c r="M108" s="15">
        <f>+'9.รายได้(แยกกลุ่ม)'!V131</f>
        <v>-0.19711251933803822</v>
      </c>
      <c r="N108" s="15">
        <f>+'9.รายได้(แยกกลุ่ม)'!W131</f>
        <v>0.12202795650799475</v>
      </c>
      <c r="O108" s="15">
        <f>+'9.รายได้(แยกกลุ่ม)'!X131</f>
        <v>-0.48808957143377762</v>
      </c>
      <c r="P108" s="15">
        <f>+'9.รายได้(แยกกลุ่ม)'!Y131</f>
        <v>1.3345213829326788E-2</v>
      </c>
    </row>
    <row r="109" spans="1:16">
      <c r="A109" s="255" t="str">
        <f>+'9.รายได้(แยกกลุ่ม)'!B150</f>
        <v>อุดรธานี,รพศ.</v>
      </c>
      <c r="B109" s="295">
        <f>+'9.รายได้(แยกกลุ่ม)'!C150</f>
        <v>3586.1225208155206</v>
      </c>
      <c r="C109" s="295">
        <f>+'9.รายได้(แยกกลุ่ม)'!D150</f>
        <v>2347.0503658602333</v>
      </c>
      <c r="D109" s="295">
        <f>+'9.รายได้(แยกกลุ่ม)'!E150</f>
        <v>4446.1823901428406</v>
      </c>
      <c r="E109" s="295">
        <f>+'9.รายได้(แยกกลุ่ม)'!F150</f>
        <v>15956.76488513902</v>
      </c>
      <c r="F109" s="295">
        <f>+'9.รายได้(แยกกลุ่ม)'!G150</f>
        <v>139.48435865099265</v>
      </c>
      <c r="G109" s="295">
        <f>+'9.รายได้(แยกกลุ่ม)'!H150</f>
        <v>805.80752348351768</v>
      </c>
      <c r="H109" s="295">
        <f>+'9.รายได้(แยกกลุ่ม)'!I150</f>
        <v>3388.8864549298701</v>
      </c>
      <c r="I109" s="16" t="str">
        <f>+'9.รายได้(แยกกลุ่ม)'!R150</f>
        <v>อุดรธานี,รพศ.</v>
      </c>
      <c r="J109" s="15">
        <f>+'9.รายได้(แยกกลุ่ม)'!S150</f>
        <v>-0.11834159093714522</v>
      </c>
      <c r="K109" s="15">
        <f>+'9.รายได้(แยกกลุ่ม)'!T150</f>
        <v>-0.1399614444414522</v>
      </c>
      <c r="L109" s="15">
        <f>+'9.รายได้(แยกกลุ่ม)'!U150</f>
        <v>-0.28336267322511149</v>
      </c>
      <c r="M109" s="15">
        <f>+'9.รายได้(แยกกลุ่ม)'!V150</f>
        <v>-0.25061023614273714</v>
      </c>
      <c r="N109" s="15">
        <f>+'9.รายได้(แยกกลุ่ม)'!W150</f>
        <v>-0.17115805376693391</v>
      </c>
      <c r="O109" s="15">
        <f>+'9.รายได้(แยกกลุ่ม)'!X150</f>
        <v>0.1128646560636662</v>
      </c>
      <c r="P109" s="15">
        <f>+'9.รายได้(แยกกลุ่ม)'!Y150</f>
        <v>-8.5835529788146334E-2</v>
      </c>
    </row>
  </sheetData>
  <mergeCells count="28">
    <mergeCell ref="A2:A3"/>
    <mergeCell ref="B2:H2"/>
    <mergeCell ref="I2:I3"/>
    <mergeCell ref="J2:P2"/>
    <mergeCell ref="A17:A18"/>
    <mergeCell ref="B17:H17"/>
    <mergeCell ref="I17:I18"/>
    <mergeCell ref="J17:P17"/>
    <mergeCell ref="A28:A29"/>
    <mergeCell ref="B28:H28"/>
    <mergeCell ref="I28:I29"/>
    <mergeCell ref="J28:P28"/>
    <mergeCell ref="A45:A46"/>
    <mergeCell ref="B45:H45"/>
    <mergeCell ref="I45:I46"/>
    <mergeCell ref="J45:P45"/>
    <mergeCell ref="A87:A88"/>
    <mergeCell ref="B87:H87"/>
    <mergeCell ref="I87:I88"/>
    <mergeCell ref="J87:P87"/>
    <mergeCell ref="A66:A67"/>
    <mergeCell ref="B66:H66"/>
    <mergeCell ref="I66:I67"/>
    <mergeCell ref="J66:P66"/>
    <mergeCell ref="A78:A79"/>
    <mergeCell ref="B78:H78"/>
    <mergeCell ref="I78:I79"/>
    <mergeCell ref="J78:P7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Y109"/>
  <sheetViews>
    <sheetView zoomScale="70" zoomScaleNormal="70" workbookViewId="0">
      <selection activeCell="J15" sqref="J15"/>
    </sheetView>
  </sheetViews>
  <sheetFormatPr defaultRowHeight="14.4"/>
  <cols>
    <col min="1" max="1" width="20.5546875" style="11" customWidth="1"/>
    <col min="2" max="3" width="16.5546875" style="11" customWidth="1"/>
    <col min="4" max="5" width="13.5546875" style="11" customWidth="1"/>
    <col min="6" max="6" width="14.33203125" style="11" customWidth="1"/>
    <col min="7" max="7" width="13.5546875" style="11" customWidth="1"/>
    <col min="8" max="8" width="14.6640625" style="11" customWidth="1"/>
    <col min="9" max="12" width="13.5546875" style="11" customWidth="1"/>
    <col min="13" max="13" width="20.6640625" style="11" customWidth="1"/>
    <col min="14" max="14" width="16.6640625" style="11" customWidth="1"/>
    <col min="15" max="15" width="16.6640625" style="22" customWidth="1"/>
    <col min="16" max="19" width="13.5546875" style="11" customWidth="1"/>
    <col min="20" max="20" width="13.5546875" style="22" customWidth="1"/>
    <col min="21" max="24" width="13.5546875" style="11" customWidth="1"/>
  </cols>
  <sheetData>
    <row r="1" spans="1:25" ht="15">
      <c r="A1" s="174" t="s">
        <v>1367</v>
      </c>
      <c r="B1" s="174"/>
      <c r="C1" s="174"/>
      <c r="D1" s="174"/>
      <c r="E1" s="174"/>
      <c r="F1" s="174"/>
      <c r="G1" s="174"/>
      <c r="H1" s="174"/>
      <c r="I1" s="175"/>
      <c r="J1" s="176"/>
      <c r="K1" s="174"/>
      <c r="L1" s="177"/>
      <c r="M1" s="174"/>
      <c r="N1" s="174" t="s">
        <v>1366</v>
      </c>
      <c r="O1" s="174"/>
      <c r="P1" s="174"/>
      <c r="Q1" s="177"/>
      <c r="R1" s="176"/>
      <c r="S1" s="176"/>
      <c r="T1" s="176"/>
      <c r="U1" s="175"/>
      <c r="V1" s="176"/>
      <c r="W1" s="174"/>
      <c r="X1" s="177"/>
      <c r="Y1" s="176"/>
    </row>
    <row r="2" spans="1:25">
      <c r="A2" s="420" t="s">
        <v>51</v>
      </c>
      <c r="B2" s="429" t="s">
        <v>248</v>
      </c>
      <c r="C2" s="430"/>
      <c r="D2" s="430"/>
      <c r="E2" s="430"/>
      <c r="F2" s="430"/>
      <c r="G2" s="430"/>
      <c r="H2" s="430"/>
      <c r="I2" s="430"/>
      <c r="J2" s="430"/>
      <c r="K2" s="430"/>
      <c r="L2" s="431"/>
      <c r="M2" s="420" t="s">
        <v>51</v>
      </c>
      <c r="N2" s="429" t="s">
        <v>719</v>
      </c>
      <c r="O2" s="430"/>
      <c r="P2" s="430"/>
      <c r="Q2" s="430"/>
      <c r="R2" s="430"/>
      <c r="S2" s="430"/>
      <c r="T2" s="430"/>
      <c r="U2" s="430"/>
      <c r="V2" s="430"/>
      <c r="W2" s="430"/>
      <c r="X2" s="431"/>
    </row>
    <row r="3" spans="1:25">
      <c r="A3" s="420"/>
      <c r="B3" s="38" t="s">
        <v>5</v>
      </c>
      <c r="C3" s="38" t="s">
        <v>8</v>
      </c>
      <c r="D3" s="38" t="s">
        <v>11</v>
      </c>
      <c r="E3" s="38" t="s">
        <v>17</v>
      </c>
      <c r="F3" s="38" t="s">
        <v>20</v>
      </c>
      <c r="G3" s="38" t="s">
        <v>23</v>
      </c>
      <c r="H3" s="38" t="s">
        <v>26</v>
      </c>
      <c r="I3" s="38" t="s">
        <v>29</v>
      </c>
      <c r="J3" s="38" t="s">
        <v>32</v>
      </c>
      <c r="K3" s="38" t="s">
        <v>35</v>
      </c>
      <c r="L3" s="38" t="s">
        <v>38</v>
      </c>
      <c r="M3" s="420"/>
      <c r="N3" s="38" t="s">
        <v>5</v>
      </c>
      <c r="O3" s="38" t="s">
        <v>8</v>
      </c>
      <c r="P3" s="38" t="s">
        <v>11</v>
      </c>
      <c r="Q3" s="38" t="s">
        <v>17</v>
      </c>
      <c r="R3" s="38" t="s">
        <v>20</v>
      </c>
      <c r="S3" s="38" t="s">
        <v>23</v>
      </c>
      <c r="T3" s="38" t="s">
        <v>26</v>
      </c>
      <c r="U3" s="38" t="s">
        <v>29</v>
      </c>
      <c r="V3" s="38" t="s">
        <v>32</v>
      </c>
      <c r="W3" s="38" t="s">
        <v>35</v>
      </c>
      <c r="X3" s="38" t="s">
        <v>38</v>
      </c>
    </row>
    <row r="4" spans="1:25">
      <c r="A4" s="255" t="str">
        <f>+'10.ค่าใช้จ่าย(แยกกลุ่ม)'!B10</f>
        <v>วังยาง,รพช.</v>
      </c>
      <c r="B4" s="295">
        <f>+'10.ค่าใช้จ่าย(แยกกลุ่ม)'!C10</f>
        <v>10455.494553298959</v>
      </c>
      <c r="C4" s="295">
        <f>+'10.ค่าใช้จ่าย(แยกกลุ่ม)'!D10</f>
        <v>110.89831947805956</v>
      </c>
      <c r="D4" s="295">
        <f>+'10.ค่าใช้จ่าย(แยกกลุ่ม)'!E10</f>
        <v>1198.8387035672945</v>
      </c>
      <c r="E4" s="374">
        <f>+'10.ค่าใช้จ่าย(แยกกลุ่ม)'!F10</f>
        <v>776.810987056719</v>
      </c>
      <c r="F4" s="295">
        <f>+'10.ค่าใช้จ่าย(แยกกลุ่ม)'!G10</f>
        <v>826.75315163632536</v>
      </c>
      <c r="G4" s="295">
        <f>+'10.ค่าใช้จ่าย(แยกกลุ่ม)'!H10</f>
        <v>473.09194991055455</v>
      </c>
      <c r="H4" s="295">
        <f>+'10.ค่าใช้จ่าย(แยกกลุ่ม)'!I10</f>
        <v>517.38319793749349</v>
      </c>
      <c r="I4" s="295">
        <f>+'10.ค่าใช้จ่าย(แยกกลุ่ม)'!J10</f>
        <v>153.48426812585501</v>
      </c>
      <c r="J4" s="295">
        <f>+'10.ค่าใช้จ่าย(แยกกลุ่ม)'!K10</f>
        <v>360.98221193307381</v>
      </c>
      <c r="K4" s="295">
        <f>+'10.ค่าใช้จ่าย(แยกกลุ่ม)'!L10</f>
        <v>32.241965695043675</v>
      </c>
      <c r="L4" s="374">
        <f>+'10.ค่าใช้จ่าย(แยกกลุ่ม)'!M10</f>
        <v>1502.5604651162791</v>
      </c>
      <c r="M4" s="16" t="str">
        <f>+'10.ค่าใช้จ่าย(แยกกลุ่ม)'!Z10</f>
        <v>วังยาง,รพช.</v>
      </c>
      <c r="N4" s="15">
        <f>+'10.ค่าใช้จ่าย(แยกกลุ่ม)'!AA10</f>
        <v>-0.22592018318585183</v>
      </c>
      <c r="O4" s="15">
        <f>+'10.ค่าใช้จ่าย(แยกกลุ่ม)'!AB10</f>
        <v>0.24293917334706147</v>
      </c>
      <c r="P4" s="15">
        <f>+'10.ค่าใช้จ่าย(แยกกลุ่ม)'!AC10</f>
        <v>-8.4570143787344232E-2</v>
      </c>
      <c r="Q4" s="15">
        <f>+'10.ค่าใช้จ่าย(แยกกลุ่ม)'!AD10</f>
        <v>0.30637991520310526</v>
      </c>
      <c r="R4" s="15">
        <f>+'10.ค่าใช้จ่าย(แยกกลุ่ม)'!AE10</f>
        <v>0.1270540989195143</v>
      </c>
      <c r="S4" s="15">
        <f>+'10.ค่าใช้จ่าย(แยกกลุ่ม)'!AF10</f>
        <v>-0.47241970191719723</v>
      </c>
      <c r="T4" s="15">
        <f>+'10.ค่าใช้จ่าย(แยกกลุ่ม)'!AG10</f>
        <v>-0.2498878046093152</v>
      </c>
      <c r="U4" s="15">
        <f>+'10.ค่าใช้จ่าย(แยกกลุ่ม)'!AH10</f>
        <v>-0.24309546295429615</v>
      </c>
      <c r="V4" s="15">
        <f>+'10.ค่าใช้จ่าย(แยกกลุ่ม)'!AI10</f>
        <v>-0.2091381295981643</v>
      </c>
      <c r="W4" s="15">
        <f>+'10.ค่าใช้จ่าย(แยกกลุ่ม)'!AJ10</f>
        <v>-0.45585961455529905</v>
      </c>
      <c r="X4" s="15">
        <f>+'10.ค่าใช้จ่าย(แยกกลุ่ม)'!AK10</f>
        <v>1.9202617295841082</v>
      </c>
    </row>
    <row r="5" spans="1:25">
      <c r="A5" s="255" t="str">
        <f>+'10.ค่าใช้จ่าย(แยกกลุ่ม)'!B20</f>
        <v>นาทม,รพช.</v>
      </c>
      <c r="B5" s="374">
        <f>+'10.ค่าใช้จ่าย(แยกกลุ่ม)'!C20</f>
        <v>14630.04735020286</v>
      </c>
      <c r="C5" s="295">
        <f>+'10.ค่าใช้จ่าย(แยกกลุ่ม)'!D20</f>
        <v>66.800495132501027</v>
      </c>
      <c r="D5" s="295">
        <f>+'10.ค่าใช้จ่าย(แยกกลุ่ม)'!E20</f>
        <v>1641.4928592504837</v>
      </c>
      <c r="E5" s="295">
        <f>+'10.ค่าใช้จ่าย(แยกกลุ่ม)'!F20</f>
        <v>688.50088419711426</v>
      </c>
      <c r="F5" s="295">
        <f>+'10.ค่าใช้จ่าย(แยกกลุ่ม)'!G20</f>
        <v>576.71664561701562</v>
      </c>
      <c r="G5" s="373">
        <f>+'10.ค่าใช้จ่าย(แยกกลุ่ม)'!H20</f>
        <v>887.74179398911383</v>
      </c>
      <c r="H5" s="295">
        <f>+'10.ค่าใช้จ่าย(แยกกลุ่ม)'!I20</f>
        <v>621.62374590649495</v>
      </c>
      <c r="I5" s="374">
        <f>+'10.ค่าใช้จ่าย(แยกกลุ่ม)'!J20</f>
        <v>388.07692995495751</v>
      </c>
      <c r="J5" s="295">
        <f>+'10.ค่าใช้จ่าย(แยกกลุ่ม)'!K20</f>
        <v>351.60615383755629</v>
      </c>
      <c r="K5" s="295">
        <f>+'10.ค่าใช้จ่าย(แยกกลุ่ม)'!L20</f>
        <v>100.15516614321959</v>
      </c>
      <c r="L5" s="374">
        <f>+'10.ค่าใช้จ่าย(แยกกลุ่ม)'!M20</f>
        <v>593.05145399067851</v>
      </c>
      <c r="M5" s="16" t="str">
        <f>+'10.ค่าใช้จ่าย(แยกกลุ่ม)'!Z20</f>
        <v>นาทม,รพช.</v>
      </c>
      <c r="N5" s="15">
        <f>+'10.ค่าใช้จ่าย(แยกกลุ่ม)'!AA20</f>
        <v>0.35213980876900608</v>
      </c>
      <c r="O5" s="15">
        <f>+'10.ค่าใช้จ่าย(แยกกลุ่ม)'!AB20</f>
        <v>-0.24762275332930284</v>
      </c>
      <c r="P5" s="15">
        <f>+'10.ค่าใช้จ่าย(แยกกลุ่ม)'!AC20</f>
        <v>0.13014570302859149</v>
      </c>
      <c r="Q5" s="15">
        <f>+'10.ค่าใช้จ่าย(แยกกลุ่ม)'!AD20</f>
        <v>0.11131352877980129</v>
      </c>
      <c r="R5" s="15">
        <f>+'10.ค่าใช้จ่าย(แยกกลุ่ม)'!AE20</f>
        <v>-0.18335225898056418</v>
      </c>
      <c r="S5" s="15">
        <f>+'10.ค่าใช้จ่าย(แยกกลุ่ม)'!AF20</f>
        <v>0.38024566024800827</v>
      </c>
      <c r="T5" s="15">
        <f>+'10.ค่าใช้จ่าย(แยกกลุ่ม)'!AG20</f>
        <v>0.12795306154540892</v>
      </c>
      <c r="U5" s="15">
        <f>+'10.ค่าใช้จ่าย(แยกกลุ่ม)'!AH20</f>
        <v>0.87202279606046107</v>
      </c>
      <c r="V5" s="15">
        <f>+'10.ค่าใช้จ่าย(แยกกลุ่ม)'!AI20</f>
        <v>0.11884904529359855</v>
      </c>
      <c r="W5" s="15">
        <f>+'10.ค่าใช้จ่าย(แยกกลุ่ม)'!AJ20</f>
        <v>0.23965018110172434</v>
      </c>
      <c r="X5" s="15">
        <f>+'10.ค่าใช้จ่าย(แยกกลุ่ม)'!AK20</f>
        <v>1.2814681423747816</v>
      </c>
    </row>
    <row r="6" spans="1:25">
      <c r="A6" s="255" t="str">
        <f>+'10.ค่าใช้จ่าย(แยกกลุ่ม)'!B41</f>
        <v>ปลาปาก,รพช.</v>
      </c>
      <c r="B6" s="374">
        <f>+'10.ค่าใช้จ่าย(แยกกลุ่ม)'!C41</f>
        <v>11598.227908448631</v>
      </c>
      <c r="C6" s="374">
        <f>+'10.ค่าใช้จ่าย(แยกกลุ่ม)'!D41</f>
        <v>97.927050338534002</v>
      </c>
      <c r="D6" s="374">
        <f>+'10.ค่าใช้จ่าย(แยกกลุ่ม)'!E41</f>
        <v>1779.9247615543127</v>
      </c>
      <c r="E6" s="374">
        <f>+'10.ค่าใช้จ่าย(แยกกลุ่ม)'!F41</f>
        <v>953.05431115690305</v>
      </c>
      <c r="F6" s="295">
        <f>+'10.ค่าใช้จ่าย(แยกกลุ่ม)'!G41</f>
        <v>679.98874153664997</v>
      </c>
      <c r="G6" s="295">
        <f>+'10.ค่าใช้จ่าย(แยกกลุ่ม)'!H41</f>
        <v>828.2620297321165</v>
      </c>
      <c r="H6" s="295">
        <f>+'10.ค่าใช้จ่าย(แยกกลุ่ม)'!I41</f>
        <v>742.25182513982929</v>
      </c>
      <c r="I6" s="295">
        <f>+'10.ค่าใช้จ่าย(แยกกลุ่ม)'!J41</f>
        <v>361.4947012069473</v>
      </c>
      <c r="J6" s="374">
        <f>+'10.ค่าใช้จ่าย(แยกกลุ่ม)'!K41</f>
        <v>531.98169119811598</v>
      </c>
      <c r="K6" s="295">
        <f>+'10.ค่าใช้จ่าย(แยกกลุ่ม)'!L41</f>
        <v>39.662474241978209</v>
      </c>
      <c r="L6" s="374">
        <f>+'10.ค่าใช้จ่าย(แยกกลุ่ม)'!M41</f>
        <v>1496.0511362967325</v>
      </c>
      <c r="M6" s="16" t="str">
        <f>+'10.ค่าใช้จ่าย(แยกกลุ่ม)'!Z41</f>
        <v>ปลาปาก,รพช.</v>
      </c>
      <c r="N6" s="15">
        <f>+'10.ค่าใช้จ่าย(แยกกลุ่ม)'!AA41</f>
        <v>0.11870915715752942</v>
      </c>
      <c r="O6" s="15">
        <f>+'10.ค่าใช้จ่าย(แยกกลุ่ม)'!AB41</f>
        <v>0.43174937964015792</v>
      </c>
      <c r="P6" s="15">
        <f>+'10.ค่าใช้จ่าย(แยกกลุ่ม)'!AC41</f>
        <v>0.31935593999363543</v>
      </c>
      <c r="Q6" s="15">
        <f>+'10.ค่าใช้จ่าย(แยกกลุ่ม)'!AD41</f>
        <v>0.40710406637995239</v>
      </c>
      <c r="R6" s="15">
        <f>+'10.ค่าใช้จ่าย(แยกกลุ่ม)'!AE41</f>
        <v>3.8499373389091866E-2</v>
      </c>
      <c r="S6" s="15">
        <f>+'10.ค่าใช้จ่าย(แยกกลุ่ม)'!AF41</f>
        <v>0.16688829954244969</v>
      </c>
      <c r="T6" s="15">
        <f>+'10.ค่าใช้จ่าย(แยกกลุ่ม)'!AG41</f>
        <v>4.5116593154406519E-2</v>
      </c>
      <c r="U6" s="15">
        <f>+'10.ค่าใช้จ่าย(แยกกลุ่ม)'!AH41</f>
        <v>0.63480220493657502</v>
      </c>
      <c r="V6" s="15">
        <f>+'10.ค่าใช้จ่าย(แยกกลุ่ม)'!AI41</f>
        <v>0.45617820484989968</v>
      </c>
      <c r="W6" s="15">
        <f>+'10.ค่าใช้จ่าย(แยกกลุ่ม)'!AJ41</f>
        <v>-0.31993753514665541</v>
      </c>
      <c r="X6" s="15">
        <f>+'10.ค่าใช้จ่าย(แยกกลุ่ม)'!AK41</f>
        <v>2.1966633198941357</v>
      </c>
    </row>
    <row r="7" spans="1:25">
      <c r="A7" s="255" t="str">
        <f>+'10.ค่าใช้จ่าย(แยกกลุ่ม)'!B42</f>
        <v>ท่าอุเทน,รพช.</v>
      </c>
      <c r="B7" s="295">
        <f>+'10.ค่าใช้จ่าย(แยกกลุ่ม)'!C42</f>
        <v>10689.90594559505</v>
      </c>
      <c r="C7" s="295">
        <f>+'10.ค่าใช้จ่าย(แยกกลุ่ม)'!D42</f>
        <v>86.168329799796965</v>
      </c>
      <c r="D7" s="295">
        <f>+'10.ค่าใช้จ่าย(แยกกลุ่ม)'!E42</f>
        <v>1463.4312621285471</v>
      </c>
      <c r="E7" s="295">
        <f>+'10.ค่าใช้จ่าย(แยกกลุ่ม)'!F42</f>
        <v>573.93233344613031</v>
      </c>
      <c r="F7" s="374">
        <f>+'10.ค่าใช้จ่าย(แยกกลุ่ม)'!G42</f>
        <v>1180.163801854934</v>
      </c>
      <c r="G7" s="295">
        <f>+'10.ค่าใช้จ่าย(แยกกลุ่ม)'!H42</f>
        <v>852.88678328487674</v>
      </c>
      <c r="H7" s="374">
        <f>+'10.ค่าใช้จ่าย(แยกกลุ่ม)'!I42</f>
        <v>923.0196712775288</v>
      </c>
      <c r="I7" s="374">
        <f>+'10.ค่าใช้จ่าย(แยกกลุ่ม)'!J42</f>
        <v>923.94750108768471</v>
      </c>
      <c r="J7" s="374">
        <f>+'10.ค่าใช้จ่าย(แยกกลุ่ม)'!K42</f>
        <v>458.02173104148392</v>
      </c>
      <c r="K7" s="295">
        <f>+'10.ค่าใช้จ่าย(แยกกลุ่ม)'!L42</f>
        <v>9.8123048555623846</v>
      </c>
      <c r="L7" s="374">
        <f>+'10.ค่าใช้จ่าย(แยกกลุ่ม)'!M42</f>
        <v>1028.5398876404495</v>
      </c>
      <c r="M7" s="16" t="str">
        <f>+'10.ค่าใช้จ่าย(แยกกลุ่ม)'!Z42</f>
        <v>ท่าอุเทน,รพช.</v>
      </c>
      <c r="N7" s="15">
        <f>+'10.ค่าใช้จ่าย(แยกกลุ่ม)'!AA42</f>
        <v>3.1096799001384068E-2</v>
      </c>
      <c r="O7" s="15">
        <f>+'10.ค่าใช้จ่าย(แยกกลุ่ม)'!AB42</f>
        <v>0.25983017265395503</v>
      </c>
      <c r="P7" s="15">
        <f>+'10.ค่าใช้จ่าย(แยกกลุ่ม)'!AC42</f>
        <v>8.4757496589703718E-2</v>
      </c>
      <c r="Q7" s="15">
        <f>+'10.ค่าใช้จ่าย(แยกกลุ่ม)'!AD42</f>
        <v>-0.15263746172170564</v>
      </c>
      <c r="R7" s="15">
        <f>+'10.ค่าใช้จ่าย(แยกกลุ่ม)'!AE42</f>
        <v>0.80238185407777096</v>
      </c>
      <c r="S7" s="15">
        <f>+'10.ค่าใช้จ่าย(แยกกลุ่ม)'!AF42</f>
        <v>0.20158062608689575</v>
      </c>
      <c r="T7" s="15">
        <f>+'10.ค่าใช้จ่าย(แยกกลุ่ม)'!AG42</f>
        <v>0.29964405823905221</v>
      </c>
      <c r="U7" s="15">
        <f>+'10.ค่าใช้จ่าย(แยกกลุ่ม)'!AH42</f>
        <v>3.1784054011875424</v>
      </c>
      <c r="V7" s="15">
        <f>+'10.ค่าใช้จ่าย(แยกกลุ่ม)'!AI42</f>
        <v>0.25372973003660709</v>
      </c>
      <c r="W7" s="15">
        <f>+'10.ค่าใช้จ่าย(แยกกลุ่ม)'!AJ42</f>
        <v>-0.83175582579002083</v>
      </c>
      <c r="X7" s="15">
        <f>+'10.ค่าใช้จ่าย(แยกกลุ่ม)'!AK42</f>
        <v>1.1977161422483134</v>
      </c>
    </row>
    <row r="8" spans="1:25">
      <c r="A8" s="255" t="str">
        <f>+'10.ค่าใช้จ่าย(แยกกลุ่ม)'!B57</f>
        <v>บ้านแพง,รพช.</v>
      </c>
      <c r="B8" s="295">
        <f>+'10.ค่าใช้จ่าย(แยกกลุ่ม)'!C57</f>
        <v>9932.9706035799245</v>
      </c>
      <c r="C8" s="295">
        <f>+'10.ค่าใช้จ่าย(แยกกลุ่ม)'!D57</f>
        <v>57.359750683666583</v>
      </c>
      <c r="D8" s="295">
        <f>+'10.ค่าใช้จ่าย(แยกกลุ่ม)'!E57</f>
        <v>1505.6824310118266</v>
      </c>
      <c r="E8" s="295">
        <f>+'10.ค่าใช้จ่าย(แยกกลุ่ม)'!F57</f>
        <v>432.15025801754445</v>
      </c>
      <c r="F8" s="295">
        <f>+'10.ค่าใช้จ่าย(แยกกลุ่ม)'!G57</f>
        <v>891.70552970842061</v>
      </c>
      <c r="G8" s="295">
        <f>+'10.ค่าใช้จ่าย(แยกกลุ่ม)'!H57</f>
        <v>645.38013016301454</v>
      </c>
      <c r="H8" s="295">
        <f>+'10.ค่าใช้จ่าย(แยกกลุ่ม)'!I57</f>
        <v>661.24194072521925</v>
      </c>
      <c r="I8" s="295">
        <f>+'10.ค่าใช้จ่าย(แยกกลุ่ม)'!J57</f>
        <v>256.68423482615333</v>
      </c>
      <c r="J8" s="295">
        <f>+'10.ค่าใช้จ่าย(แยกกลุ่ม)'!K57</f>
        <v>335.29116205561672</v>
      </c>
      <c r="K8" s="295">
        <f>+'10.ค่าใช้จ่าย(แยกกลุ่ม)'!L57</f>
        <v>66.94386990801577</v>
      </c>
      <c r="L8" s="295">
        <f>+'10.ค่าใช้จ่าย(แยกกลุ่ม)'!M57</f>
        <v>279.13322637354833</v>
      </c>
      <c r="M8" s="16" t="str">
        <f>+'10.ค่าใช้จ่าย(แยกกลุ่ม)'!Z57</f>
        <v>บ้านแพง,รพช.</v>
      </c>
      <c r="N8" s="15">
        <f>+'10.ค่าใช้จ่าย(แยกกลุ่ม)'!AA57</f>
        <v>-3.8821941142209299E-2</v>
      </c>
      <c r="O8" s="15">
        <f>+'10.ค่าใช้จ่าย(แยกกลุ่ม)'!AB57</f>
        <v>-0.40820680993117398</v>
      </c>
      <c r="P8" s="15">
        <f>+'10.ค่าใช้จ่าย(แยกกลุ่ม)'!AC57</f>
        <v>5.6544614939871632E-3</v>
      </c>
      <c r="Q8" s="15">
        <f>+'10.ค่าใช้จ่าย(แยกกลุ่ม)'!AD57</f>
        <v>-0.33025508933285763</v>
      </c>
      <c r="R8" s="15">
        <f>+'10.ค่าใช้จ่าย(แยกกลุ่ม)'!AE57</f>
        <v>0.26314124637183034</v>
      </c>
      <c r="S8" s="15">
        <f>+'10.ค่าใช้จ่าย(แยกกลุ่ม)'!AF57</f>
        <v>-0.18560917842083896</v>
      </c>
      <c r="T8" s="15">
        <f>+'10.ค่าใช้จ่าย(แยกกลุ่ม)'!AG57</f>
        <v>5.4588913198983728E-2</v>
      </c>
      <c r="U8" s="15">
        <f>+'10.ค่าใช้จ่าย(แยกกลุ่ม)'!AH57</f>
        <v>-4.1469499916676471E-2</v>
      </c>
      <c r="V8" s="15">
        <f>+'10.ค่าใช้จ่าย(แยกกลุ่ม)'!AI57</f>
        <v>-0.13420691489957393</v>
      </c>
      <c r="W8" s="15">
        <f>+'10.ค่าใช้จ่าย(แยกกลุ่ม)'!AJ57</f>
        <v>5.5240006690567157E-3</v>
      </c>
      <c r="X8" s="15">
        <f>+'10.ค่าใช้จ่าย(แยกกลุ่ม)'!AK57</f>
        <v>-0.24927641276714951</v>
      </c>
    </row>
    <row r="9" spans="1:25">
      <c r="A9" s="255" t="str">
        <f>+'10.ค่าใช้จ่าย(แยกกลุ่ม)'!B58</f>
        <v>นาหว้า,รพช.</v>
      </c>
      <c r="B9" s="295">
        <f>+'10.ค่าใช้จ่าย(แยกกลุ่ม)'!C58</f>
        <v>9784.0947951976996</v>
      </c>
      <c r="C9" s="295">
        <f>+'10.ค่าใช้จ่าย(แยกกลุ่ม)'!D58</f>
        <v>48.369837328621188</v>
      </c>
      <c r="D9" s="295">
        <f>+'10.ค่าใช้จ่าย(แยกกลุ่ม)'!E58</f>
        <v>1516.8325677418622</v>
      </c>
      <c r="E9" s="295">
        <f>+'10.ค่าใช้จ่าย(แยกกลุ่ม)'!F58</f>
        <v>415.29000017045553</v>
      </c>
      <c r="F9" s="295">
        <f>+'10.ค่าใช้จ่าย(แยกกลุ่ม)'!G58</f>
        <v>687.74973153256553</v>
      </c>
      <c r="G9" s="295">
        <f>+'10.ค่าใช้จ่าย(แยกกลุ่ม)'!H58</f>
        <v>782.82936584866968</v>
      </c>
      <c r="H9" s="374">
        <f>+'10.ค่าใช้จ่าย(แยกกลุ่ม)'!I58</f>
        <v>1077.2908780731709</v>
      </c>
      <c r="I9" s="295">
        <f>+'10.ค่าใช้จ่าย(แยกกลุ่ม)'!J58</f>
        <v>304.61377053278716</v>
      </c>
      <c r="J9" s="295">
        <f>+'10.ค่าใช้จ่าย(แยกกลุ่ม)'!K58</f>
        <v>240.96262723083655</v>
      </c>
      <c r="K9" s="295">
        <f>+'10.ค่าใช้จ่าย(แยกกลุ่ม)'!L58</f>
        <v>27.001159949772443</v>
      </c>
      <c r="L9" s="295">
        <f>+'10.ค่าใช้จ่าย(แยกกลุ่ม)'!M58</f>
        <v>290.43277893624395</v>
      </c>
      <c r="M9" s="16" t="str">
        <f>+'10.ค่าใช้จ่าย(แยกกลุ่ม)'!Z58</f>
        <v>นาหว้า,รพช.</v>
      </c>
      <c r="N9" s="15">
        <f>+'10.ค่าใช้จ่าย(แยกกลุ่ม)'!AA58</f>
        <v>-5.3228120947084422E-2</v>
      </c>
      <c r="O9" s="15">
        <f>+'10.ค่าใช้จ่าย(แยกกลุ่ม)'!AB58</f>
        <v>-0.50095772741972566</v>
      </c>
      <c r="P9" s="15">
        <f>+'10.ค่าใช้จ่าย(แยกกลุ่ม)'!AC58</f>
        <v>1.310170569228271E-2</v>
      </c>
      <c r="Q9" s="15">
        <f>+'10.ค่าใช้จ่าย(แยกกลุ่ม)'!AD58</f>
        <v>-0.35638505611206328</v>
      </c>
      <c r="R9" s="15">
        <f>+'10.ค่าใช้จ่าย(แยกกลุ่ม)'!AE58</f>
        <v>-2.5771373915331078E-2</v>
      </c>
      <c r="S9" s="15">
        <f>+'10.ค่าใช้จ่าย(แยกกลุ่ม)'!AF58</f>
        <v>-1.2165047212159656E-2</v>
      </c>
      <c r="T9" s="15">
        <f>+'10.ค่าใช้จ่าย(แยกกลุ่ม)'!AG58</f>
        <v>0.71812909365722311</v>
      </c>
      <c r="U9" s="15">
        <f>+'10.ค่าใช้จ่าย(แยกกลุ่ม)'!AH58</f>
        <v>0.13751274985318845</v>
      </c>
      <c r="V9" s="15">
        <f>+'10.ค่าใช้จ่าย(แยกกลุ่ม)'!AI58</f>
        <v>-0.37778325218878195</v>
      </c>
      <c r="W9" s="15">
        <f>+'10.ค่าใช้จ่าย(แยกกลุ่ม)'!AJ58</f>
        <v>-0.59443165725694991</v>
      </c>
      <c r="X9" s="15">
        <f>+'10.ค่าใช้จ่าย(แยกกลุ่ม)'!AK58</f>
        <v>-0.21888647766626368</v>
      </c>
    </row>
    <row r="10" spans="1:25">
      <c r="A10" s="255" t="str">
        <f>+'10.ค่าใช้จ่าย(แยกกลุ่ม)'!B70</f>
        <v>เรณูนคร,รพช.</v>
      </c>
      <c r="B10" s="295">
        <f>+'10.ค่าใช้จ่าย(แยกกลุ่ม)'!C70</f>
        <v>9626.0236665481571</v>
      </c>
      <c r="C10" s="295">
        <f>+'10.ค่าใช้จ่าย(แยกกลุ่ม)'!D70</f>
        <v>47.334662637379623</v>
      </c>
      <c r="D10" s="374">
        <f>+'10.ค่าใช้จ่าย(แยกกลุ่ม)'!E70</f>
        <v>2148.2854488120815</v>
      </c>
      <c r="E10" s="374">
        <f>+'10.ค่าใช้จ่าย(แยกกลุ่ม)'!F70</f>
        <v>1108.4004547632662</v>
      </c>
      <c r="F10" s="295">
        <f>+'10.ค่าใช้จ่าย(แยกกลุ่ม)'!G70</f>
        <v>629.38381756913418</v>
      </c>
      <c r="G10" s="295">
        <f>+'10.ค่าใช้จ่าย(แยกกลุ่ม)'!H70</f>
        <v>474.43481350377931</v>
      </c>
      <c r="H10" s="295">
        <f>+'10.ค่าใช้จ่าย(แยกกลุ่ม)'!I70</f>
        <v>462.17156075618692</v>
      </c>
      <c r="I10" s="295">
        <f>+'10.ค่าใช้จ่าย(แยกกลุ่ม)'!J70</f>
        <v>185.44313913406395</v>
      </c>
      <c r="J10" s="295">
        <f>+'10.ค่าใช้จ่าย(แยกกลุ่ม)'!K70</f>
        <v>311.96830198012151</v>
      </c>
      <c r="K10" s="295">
        <f>+'10.ค่าใช้จ่าย(แยกกลุ่ม)'!L70</f>
        <v>11.493647689858253</v>
      </c>
      <c r="L10" s="374">
        <f>+'10.ค่าใช้จ่าย(แยกกลุ่ม)'!M70</f>
        <v>838.04244323187982</v>
      </c>
      <c r="M10" s="16" t="str">
        <f>+'10.ค่าใช้จ่าย(แยกกลุ่ม)'!Z70</f>
        <v>เรณูนคร,รพช.</v>
      </c>
      <c r="N10" s="15">
        <f>+'10.ค่าใช้จ่าย(แยกกลุ่ม)'!AA70</f>
        <v>-4.4451317962888141E-2</v>
      </c>
      <c r="O10" s="15">
        <f>+'10.ค่าใช้จ่าย(แยกกลุ่ม)'!AB70</f>
        <v>-0.23337205891274934</v>
      </c>
      <c r="P10" s="15">
        <f>+'10.ค่าใช้จ่าย(แยกกลุ่ม)'!AC70</f>
        <v>0.27105794622208024</v>
      </c>
      <c r="Q10" s="15">
        <f>+'10.ค่าใช้จ่าย(แยกกลุ่ม)'!AD70</f>
        <v>0.6169492723982819</v>
      </c>
      <c r="R10" s="15">
        <f>+'10.ค่าใช้จ่าย(แยกกลุ่ม)'!AE70</f>
        <v>-0.17922773864379724</v>
      </c>
      <c r="S10" s="15">
        <f>+'10.ค่าใช้จ่าย(แยกกลุ่ม)'!AF70</f>
        <v>-0.30185029924917833</v>
      </c>
      <c r="T10" s="15">
        <f>+'10.ค่าใช้จ่าย(แยกกลุ่ม)'!AG70</f>
        <v>-0.43106555837438831</v>
      </c>
      <c r="U10" s="15">
        <f>+'10.ค่าใช้จ่าย(แยกกลุ่ม)'!AH70</f>
        <v>-0.39390336822229727</v>
      </c>
      <c r="V10" s="15">
        <f>+'10.ค่าใช้จ่าย(แยกกลุ่ม)'!AI70</f>
        <v>-8.9688591959377686E-2</v>
      </c>
      <c r="W10" s="15">
        <f>+'10.ค่าใช้จ่าย(แยกกลุ่ม)'!AJ70</f>
        <v>-0.68225559367365451</v>
      </c>
      <c r="X10" s="15">
        <f>+'10.ค่าใช้จ่าย(แยกกลุ่ม)'!AK70</f>
        <v>1.0865474457894821</v>
      </c>
    </row>
    <row r="11" spans="1:25">
      <c r="A11" s="255" t="str">
        <f>+'10.ค่าใช้จ่าย(แยกกลุ่ม)'!B71</f>
        <v>โพนสวรรค์,รพช.</v>
      </c>
      <c r="B11" s="295">
        <f>+'10.ค่าใช้จ่าย(แยกกลุ่ม)'!C71</f>
        <v>10259.569005784255</v>
      </c>
      <c r="C11" s="374">
        <f>+'10.ค่าใช้จ่าย(แยกกลุ่ม)'!D71</f>
        <v>127.3079860276442</v>
      </c>
      <c r="D11" s="295">
        <f>+'10.ค่าใช้จ่าย(แยกกลุ่ม)'!E71</f>
        <v>1511.3033620042065</v>
      </c>
      <c r="E11" s="295">
        <f>+'10.ค่าใช้จ่าย(แยกกลุ่ม)'!F71</f>
        <v>351.34138183593751</v>
      </c>
      <c r="F11" s="374">
        <f>+'10.ค่าใช้จ่าย(แยกกลุ่ม)'!G71</f>
        <v>1138.8718911508413</v>
      </c>
      <c r="G11" s="295">
        <f>+'10.ค่าใช้จ่าย(แยกกลุ่ม)'!H71</f>
        <v>781.28796048677884</v>
      </c>
      <c r="H11" s="295">
        <f>+'10.ค่าใช้จ่าย(แยกกลุ่ม)'!I71</f>
        <v>569.23191594050468</v>
      </c>
      <c r="I11" s="295">
        <f>+'10.ค่าใช้จ่าย(แยกกลุ่ม)'!J71</f>
        <v>330.61489633413458</v>
      </c>
      <c r="J11" s="295">
        <f>+'10.ค่าใช้จ่าย(แยกกลุ่ม)'!K71</f>
        <v>386.74026855468742</v>
      </c>
      <c r="K11" s="295">
        <f>+'10.ค่าใช้จ่าย(แยกกลุ่ม)'!L71</f>
        <v>23.826652644230766</v>
      </c>
      <c r="L11" s="295">
        <f>+'10.ค่าใช้จ่าย(แยกกลุ่ม)'!M71</f>
        <v>474.3794215745192</v>
      </c>
      <c r="M11" s="16" t="str">
        <f>+'10.ค่าใช้จ่าย(แยกกลุ่ม)'!Z71</f>
        <v>โพนสวรรค์,รพช.</v>
      </c>
      <c r="N11" s="15">
        <f>+'10.ค่าใช้จ่าย(แยกกลุ่ม)'!AA71</f>
        <v>1.843897141190368E-2</v>
      </c>
      <c r="O11" s="15">
        <f>+'10.ค่าใช้จ่าย(แยกกลุ่ม)'!AB71</f>
        <v>1.0618686977873477</v>
      </c>
      <c r="P11" s="15">
        <f>+'10.ค่าใช้จ่าย(แยกกลุ่ม)'!AC71</f>
        <v>-0.10581987673481434</v>
      </c>
      <c r="Q11" s="15">
        <f>+'10.ค่าใช้จ่าย(แยกกลุ่ม)'!AD71</f>
        <v>-0.48745853605377498</v>
      </c>
      <c r="R11" s="15">
        <f>+'10.ค่าใช้จ่าย(แยกกลุ่ม)'!AE71</f>
        <v>0.48518984982039803</v>
      </c>
      <c r="S11" s="15">
        <f>+'10.ค่าใช้จ่าย(แยกกลุ่ม)'!AF71</f>
        <v>0.14969631293661245</v>
      </c>
      <c r="T11" s="15">
        <f>+'10.ค่าใช้จ่าย(แยกกลุ่ม)'!AG71</f>
        <v>-0.29927397150701296</v>
      </c>
      <c r="U11" s="15">
        <f>+'10.ค่าใช้จ่าย(แยกกลุ่ม)'!AH71</f>
        <v>8.0571521919652403E-2</v>
      </c>
      <c r="V11" s="15">
        <f>+'10.ค่าใช้จ่าย(แยกกลุ่ม)'!AI71</f>
        <v>0.12849310708643294</v>
      </c>
      <c r="W11" s="15">
        <f>+'10.ค่าใช้จ่าย(แยกกลุ่ม)'!AJ71</f>
        <v>-0.34130697203591381</v>
      </c>
      <c r="X11" s="15">
        <f>+'10.ค่าใช้จ่าย(แยกกลุ่ม)'!AK71</f>
        <v>0.18110386701205639</v>
      </c>
    </row>
    <row r="12" spans="1:25">
      <c r="A12" s="255" t="str">
        <f>+'10.ค่าใช้จ่าย(แยกกลุ่ม)'!B82</f>
        <v>นาแก,รพช.</v>
      </c>
      <c r="B12" s="374">
        <f>+'10.ค่าใช้จ่าย(แยกกลุ่ม)'!C82</f>
        <v>12064.379295534231</v>
      </c>
      <c r="C12" s="295">
        <f>+'10.ค่าใช้จ่าย(แยกกลุ่ม)'!D82</f>
        <v>82.329136987143983</v>
      </c>
      <c r="D12" s="295">
        <f>+'10.ค่าใช้จ่าย(แยกกลุ่ม)'!E82</f>
        <v>1733.0531225010764</v>
      </c>
      <c r="E12" s="295">
        <f>+'10.ค่าใช้จ่าย(แยกกลุ่ม)'!F82</f>
        <v>543.89350894999075</v>
      </c>
      <c r="F12" s="295">
        <f>+'10.ค่าใช้จ่าย(แยกกลุ่ม)'!G82</f>
        <v>764.50234975702779</v>
      </c>
      <c r="G12" s="295">
        <f>+'10.ค่าใช้จ่าย(แยกกลุ่ม)'!H82</f>
        <v>693.57973903549225</v>
      </c>
      <c r="H12" s="295">
        <f>+'10.ค่าใช้จ่าย(แยกกลุ่ม)'!I82</f>
        <v>564.55388924770864</v>
      </c>
      <c r="I12" s="295">
        <f>+'10.ค่าใช้จ่าย(แยกกลุ่ม)'!J82</f>
        <v>320.68191855815951</v>
      </c>
      <c r="J12" s="295">
        <f>+'10.ค่าใช้จ่าย(แยกกลุ่ม)'!K82</f>
        <v>285.3941529802546</v>
      </c>
      <c r="K12" s="295">
        <f>+'10.ค่าใช้จ่าย(แยกกลุ่ม)'!L82</f>
        <v>67.294269852986403</v>
      </c>
      <c r="L12" s="374">
        <f>+'10.ค่าใช้จ่าย(แยกกลุ่ม)'!M82</f>
        <v>1557.0307713600293</v>
      </c>
      <c r="M12" s="16" t="str">
        <f>+'10.ค่าใช้จ่าย(แยกกลุ่ม)'!Z82</f>
        <v>นาแก,รพช.</v>
      </c>
      <c r="N12" s="15">
        <f>+'10.ค่าใช้จ่าย(แยกกลุ่ม)'!AA82</f>
        <v>0.13397221180329141</v>
      </c>
      <c r="O12" s="15">
        <f>+'10.ค่าใช้จ่าย(แยกกลุ่ม)'!AB82</f>
        <v>7.4920677344824035E-2</v>
      </c>
      <c r="P12" s="15">
        <f>+'10.ค่าใช้จ่าย(แยกกลุ่ม)'!AC82</f>
        <v>2.3572321358559006E-2</v>
      </c>
      <c r="Q12" s="15">
        <f>+'10.ค่าใช้จ่าย(แยกกลุ่ม)'!AD82</f>
        <v>-0.24223644670158331</v>
      </c>
      <c r="R12" s="15">
        <f>+'10.ค่าใช้จ่าย(แยกกลุ่ม)'!AE82</f>
        <v>6.639150249925295E-2</v>
      </c>
      <c r="S12" s="15">
        <f>+'10.ค่าใช้จ่าย(แยกกลุ่ม)'!AF82</f>
        <v>-7.7871660467852821E-2</v>
      </c>
      <c r="T12" s="15">
        <f>+'10.ค่าใช้จ่าย(แยกกลุ่ม)'!AG82</f>
        <v>-0.22045181018643578</v>
      </c>
      <c r="U12" s="15">
        <f>+'10.ค่าใช้จ่าย(แยกกลุ่ม)'!AH82</f>
        <v>-0.11490798233702498</v>
      </c>
      <c r="V12" s="15">
        <f>+'10.ค่าใช้จ่าย(แยกกลุ่ม)'!AI82</f>
        <v>-0.27725861425412879</v>
      </c>
      <c r="W12" s="15">
        <f>+'10.ค่าใช้จ่าย(แยกกลุ่ม)'!AJ82</f>
        <v>3.8186400648688015E-2</v>
      </c>
      <c r="X12" s="15">
        <f>+'10.ค่าใช้จ่าย(แยกกลุ่ม)'!AK82</f>
        <v>2.0904037887140094</v>
      </c>
    </row>
    <row r="13" spans="1:25">
      <c r="A13" s="255" t="str">
        <f>+'10.ค่าใช้จ่าย(แยกกลุ่ม)'!B113</f>
        <v>ศรีสงคราม,รพช.</v>
      </c>
      <c r="B13" s="295">
        <f>+'10.ค่าใช้จ่าย(แยกกลุ่ม)'!C113</f>
        <v>7846.6694583574217</v>
      </c>
      <c r="C13" s="374">
        <f>+'10.ค่าใช้จ่าย(แยกกลุ่ม)'!D113</f>
        <v>69.75100289066485</v>
      </c>
      <c r="D13" s="295">
        <f>+'10.ค่าใช้จ่าย(แยกกลุ่ม)'!E113</f>
        <v>1902.0884848495152</v>
      </c>
      <c r="E13" s="295">
        <f>+'10.ค่าใช้จ่าย(แยกกลุ่ม)'!F113</f>
        <v>616.65640550926719</v>
      </c>
      <c r="F13" s="295">
        <f>+'10.ค่าใช้จ่าย(แยกกลุ่ม)'!G113</f>
        <v>565.83050909709232</v>
      </c>
      <c r="G13" s="295">
        <f>+'10.ค่าใช้จ่าย(แยกกลุ่ม)'!H113</f>
        <v>539.75067468117663</v>
      </c>
      <c r="H13" s="374">
        <f>+'10.ค่าใช้จ่าย(แยกกลุ่ม)'!I113</f>
        <v>2179.0788748852233</v>
      </c>
      <c r="I13" s="295">
        <f>+'10.ค่าใช้จ่าย(แยกกลุ่ม)'!J113</f>
        <v>452.87209114096243</v>
      </c>
      <c r="J13" s="374">
        <f>+'10.ค่าใช้จ่าย(แยกกลุ่ม)'!K113</f>
        <v>392.25026342458762</v>
      </c>
      <c r="K13" s="295">
        <f>+'10.ค่าใช้จ่าย(แยกกลุ่ม)'!L113</f>
        <v>10.76717561639177</v>
      </c>
      <c r="L13" s="295">
        <f>+'10.ค่าใช้จ่าย(แยกกลุ่ม)'!M113</f>
        <v>245.15999935385136</v>
      </c>
      <c r="M13" s="16" t="str">
        <f>+'10.ค่าใช้จ่าย(แยกกลุ่ม)'!Z113</f>
        <v>ศรีสงคราม,รพช.</v>
      </c>
      <c r="N13" s="15">
        <f>+'10.ค่าใช้จ่าย(แยกกลุ่ม)'!AA113</f>
        <v>-3.9371889667135472E-2</v>
      </c>
      <c r="O13" s="15">
        <f>+'10.ค่าใช้จ่าย(แยกกลุ่ม)'!AB113</f>
        <v>0.4066470401292267</v>
      </c>
      <c r="P13" s="15">
        <f>+'10.ค่าใช้จ่าย(แยกกลุ่ม)'!AC113</f>
        <v>8.9327383249119541E-2</v>
      </c>
      <c r="Q13" s="15">
        <f>+'10.ค่าใช้จ่าย(แยกกลุ่ม)'!AD113</f>
        <v>-0.12792056038271549</v>
      </c>
      <c r="R13" s="15">
        <f>+'10.ค่าใช้จ่าย(แยกกลุ่ม)'!AE113</f>
        <v>0.10822763823428565</v>
      </c>
      <c r="S13" s="15">
        <f>+'10.ค่าใช้จ่าย(แยกกลุ่ม)'!AF113</f>
        <v>-1.6969950295436707E-2</v>
      </c>
      <c r="T13" s="15">
        <f>+'10.ค่าใช้จ่าย(แยกกลุ่ม)'!AG113</f>
        <v>1.3931603599418221</v>
      </c>
      <c r="U13" s="15">
        <f>+'10.ค่าใช้จ่าย(แยกกลุ่ม)'!AH113</f>
        <v>-0.25638891793525959</v>
      </c>
      <c r="V13" s="15">
        <f>+'10.ค่าใช้จ่าย(แยกกลุ่ม)'!AI113</f>
        <v>0.17985227779519469</v>
      </c>
      <c r="W13" s="15">
        <f>+'10.ค่าใช้จ่าย(แยกกลุ่ม)'!AJ113</f>
        <v>-0.6115869380908715</v>
      </c>
      <c r="X13" s="15">
        <f>+'10.ค่าใช้จ่าย(แยกกลุ่ม)'!AK113</f>
        <v>-7.7524631281028294E-2</v>
      </c>
    </row>
    <row r="14" spans="1:25">
      <c r="A14" s="255" t="str">
        <f>+'10.ค่าใช้จ่าย(แยกกลุ่ม)'!B125</f>
        <v>สมเด็จพระยุพราชธาตุพนม,รพช.</v>
      </c>
      <c r="B14" s="295">
        <f>+'10.ค่าใช้จ่าย(แยกกลุ่ม)'!C125</f>
        <v>7414.126626836236</v>
      </c>
      <c r="C14" s="295">
        <f>+'10.ค่าใช้จ่าย(แยกกลุ่ม)'!D125</f>
        <v>77.875274153557612</v>
      </c>
      <c r="D14" s="295">
        <f>+'10.ค่าใช้จ่าย(แยกกลุ่ม)'!E125</f>
        <v>1604.5207292460475</v>
      </c>
      <c r="E14" s="374">
        <f>+'10.ค่าใช้จ่าย(แยกกลุ่ม)'!F125</f>
        <v>967.43589449364981</v>
      </c>
      <c r="F14" s="295">
        <f>+'10.ค่าใช้จ่าย(แยกกลุ่ม)'!G125</f>
        <v>635.36356174521848</v>
      </c>
      <c r="G14" s="295">
        <f>+'10.ค่าใช้จ่าย(แยกกลุ่ม)'!H125</f>
        <v>560.60368850568898</v>
      </c>
      <c r="H14" s="295">
        <f>+'10.ค่าใช้จ่าย(แยกกลุ่ม)'!I125</f>
        <v>429.02442772215471</v>
      </c>
      <c r="I14" s="295">
        <f>+'10.ค่าใช้จ่าย(แยกกลุ่ม)'!J125</f>
        <v>466.27439030014472</v>
      </c>
      <c r="J14" s="295">
        <f>+'10.ค่าใช้จ่าย(แยกกลุ่ม)'!K125</f>
        <v>238.46350477767504</v>
      </c>
      <c r="K14" s="295">
        <f>+'10.ค่าใช้จ่าย(แยกกลุ่ม)'!L125</f>
        <v>44.435350842324645</v>
      </c>
      <c r="L14" s="295">
        <f>+'10.ค่าใช้จ่าย(แยกกลุ่ม)'!M125</f>
        <v>90.821184064021509</v>
      </c>
      <c r="M14" s="16" t="str">
        <f>+'10.ค่าใช้จ่าย(แยกกลุ่ม)'!Z125</f>
        <v>สมเด็จพระยุพราชธาตุพนม,รพช.</v>
      </c>
      <c r="N14" s="15">
        <f>+'10.ค่าใช้จ่าย(แยกกลุ่ม)'!AA125</f>
        <v>6.1666232920414711E-2</v>
      </c>
      <c r="O14" s="15">
        <f>+'10.ค่าใช้จ่าย(แยกกลุ่ม)'!AB125</f>
        <v>0.49821559632324808</v>
      </c>
      <c r="P14" s="15">
        <f>+'10.ค่าใช้จ่าย(แยกกลุ่ม)'!AC125</f>
        <v>8.351547248634416E-3</v>
      </c>
      <c r="Q14" s="15">
        <f>+'10.ค่าใช้จ่าย(แยกกลุ่ม)'!AD125</f>
        <v>0.25186737177892143</v>
      </c>
      <c r="R14" s="15">
        <f>+'10.ค่าใช้จ่าย(แยกกลุ่ม)'!AE125</f>
        <v>0.18422601617850415</v>
      </c>
      <c r="S14" s="15">
        <f>+'10.ค่าใช้จ่าย(แยกกลุ่ม)'!AF125</f>
        <v>0.24528141504979037</v>
      </c>
      <c r="T14" s="15">
        <f>+'10.ค่าใช้จ่าย(แยกกลุ่ม)'!AG125</f>
        <v>-0.45584969361461797</v>
      </c>
      <c r="U14" s="15">
        <f>+'10.ค่าใช้จ่าย(แยกกลุ่ม)'!AH125</f>
        <v>-9.629735065980416E-2</v>
      </c>
      <c r="V14" s="15">
        <f>+'10.ค่าใช้จ่าย(แยกกลุ่ม)'!AI125</f>
        <v>-0.18354848433740628</v>
      </c>
      <c r="W14" s="15">
        <f>+'10.ค่าใช้จ่าย(แยกกลุ่ม)'!AJ125</f>
        <v>0.22491539708275524</v>
      </c>
      <c r="X14" s="15">
        <f>+'10.ค่าใช้จ่าย(แยกกลุ่ม)'!AK125</f>
        <v>-0.48206988278505997</v>
      </c>
    </row>
    <row r="15" spans="1:25">
      <c r="A15" s="255" t="str">
        <f>+'10.ค่าใช้จ่าย(แยกกลุ่ม)'!B144</f>
        <v>นครพนม,รพท.</v>
      </c>
      <c r="B15" s="295">
        <f>+'10.ค่าใช้จ่าย(แยกกลุ่ม)'!C144</f>
        <v>7432.0104021108727</v>
      </c>
      <c r="C15" s="295">
        <f>+'10.ค่าใช้จ่าย(แยกกลุ่ม)'!D144</f>
        <v>45.437397923964724</v>
      </c>
      <c r="D15" s="295">
        <f>+'10.ค่าใช้จ่าย(แยกกลุ่ม)'!E144</f>
        <v>2336.8479964130652</v>
      </c>
      <c r="E15" s="295">
        <f>+'10.ค่าใช้จ่าย(แยกกลุ่ม)'!F144</f>
        <v>1121.5516562477821</v>
      </c>
      <c r="F15" s="295">
        <f>+'10.ค่าใช้จ่าย(แยกกลุ่ม)'!G144</f>
        <v>237.76477926803307</v>
      </c>
      <c r="G15" s="295">
        <f>+'10.ค่าใช้จ่าย(แยกกลุ่ม)'!H144</f>
        <v>395.04296902720523</v>
      </c>
      <c r="H15" s="295">
        <f>+'10.ค่าใช้จ่าย(แยกกลุ่ม)'!I144</f>
        <v>269.20557226447841</v>
      </c>
      <c r="I15" s="295">
        <f>+'10.ค่าใช้จ่าย(แยกกลุ่ม)'!J144</f>
        <v>664.89961098531035</v>
      </c>
      <c r="J15" s="374">
        <f>+'10.ค่าใช้จ่าย(แยกกลุ่ม)'!K144</f>
        <v>378.73779184165875</v>
      </c>
      <c r="K15" s="295">
        <f>+'10.ค่าใช้จ่าย(แยกกลุ่ม)'!L144</f>
        <v>291.8941904559149</v>
      </c>
      <c r="L15" s="295">
        <f>+'10.ค่าใช้จ่าย(แยกกลุ่ม)'!M144</f>
        <v>166.58457940609134</v>
      </c>
      <c r="M15" s="16" t="str">
        <f>+'10.ค่าใช้จ่าย(แยกกลุ่ม)'!Z144</f>
        <v>นครพนม,รพท.</v>
      </c>
      <c r="N15" s="15">
        <f>+'10.ค่าใช้จ่าย(แยกกลุ่ม)'!AA144</f>
        <v>3.4574767569270679E-2</v>
      </c>
      <c r="O15" s="15">
        <f>+'10.ค่าใช้จ่าย(แยกกลุ่ม)'!AB144</f>
        <v>-0.24448373362197193</v>
      </c>
      <c r="P15" s="15">
        <f>+'10.ค่าใช้จ่าย(แยกกลุ่ม)'!AC144</f>
        <v>1.4376806711200681E-2</v>
      </c>
      <c r="Q15" s="15">
        <f>+'10.ค่าใช้จ่าย(แยกกลุ่ม)'!AD144</f>
        <v>-0.27814564043110673</v>
      </c>
      <c r="R15" s="15">
        <f>+'10.ค่าใช้จ่าย(แยกกลุ่ม)'!AE144</f>
        <v>0.23830078298419405</v>
      </c>
      <c r="S15" s="15">
        <f>+'10.ค่าใช้จ่าย(แยกกลุ่ม)'!AF144</f>
        <v>-5.8523761942340248E-2</v>
      </c>
      <c r="T15" s="15">
        <f>+'10.ค่าใช้จ่าย(แยกกลุ่ม)'!AG144</f>
        <v>-0.35255286489752113</v>
      </c>
      <c r="U15" s="15">
        <f>+'10.ค่าใช้จ่าย(แยกกลุ่ม)'!AH144</f>
        <v>-5.4117769112204339E-2</v>
      </c>
      <c r="V15" s="15">
        <f>+'10.ค่าใช้จ่าย(แยกกลุ่ม)'!AI144</f>
        <v>0.19522252330359371</v>
      </c>
      <c r="W15" s="15">
        <f>+'10.ค่าใช้จ่าย(แยกกลุ่ม)'!AJ144</f>
        <v>-3.9355827197152197E-3</v>
      </c>
      <c r="X15" s="15">
        <f>+'10.ค่าใช้จ่าย(แยกกลุ่ม)'!AK144</f>
        <v>0.2408244595968678</v>
      </c>
    </row>
    <row r="17" spans="1:24">
      <c r="A17" s="420" t="s">
        <v>55</v>
      </c>
      <c r="B17" s="429" t="s">
        <v>248</v>
      </c>
      <c r="C17" s="430"/>
      <c r="D17" s="430"/>
      <c r="E17" s="430"/>
      <c r="F17" s="430"/>
      <c r="G17" s="430"/>
      <c r="H17" s="430"/>
      <c r="I17" s="430"/>
      <c r="J17" s="430"/>
      <c r="K17" s="430"/>
      <c r="L17" s="431"/>
      <c r="M17" s="420" t="s">
        <v>55</v>
      </c>
      <c r="N17" s="429" t="s">
        <v>719</v>
      </c>
      <c r="O17" s="430"/>
      <c r="P17" s="430"/>
      <c r="Q17" s="430"/>
      <c r="R17" s="430"/>
      <c r="S17" s="430"/>
      <c r="T17" s="430"/>
      <c r="U17" s="430"/>
      <c r="V17" s="430"/>
      <c r="W17" s="430"/>
      <c r="X17" s="431"/>
    </row>
    <row r="18" spans="1:24">
      <c r="A18" s="420"/>
      <c r="B18" s="38" t="s">
        <v>5</v>
      </c>
      <c r="C18" s="38" t="s">
        <v>8</v>
      </c>
      <c r="D18" s="38" t="s">
        <v>11</v>
      </c>
      <c r="E18" s="38" t="s">
        <v>17</v>
      </c>
      <c r="F18" s="38" t="s">
        <v>20</v>
      </c>
      <c r="G18" s="38" t="s">
        <v>23</v>
      </c>
      <c r="H18" s="38" t="s">
        <v>26</v>
      </c>
      <c r="I18" s="38" t="s">
        <v>29</v>
      </c>
      <c r="J18" s="38" t="s">
        <v>32</v>
      </c>
      <c r="K18" s="38" t="s">
        <v>35</v>
      </c>
      <c r="L18" s="38" t="s">
        <v>38</v>
      </c>
      <c r="M18" s="420"/>
      <c r="N18" s="38" t="s">
        <v>5</v>
      </c>
      <c r="O18" s="38" t="s">
        <v>8</v>
      </c>
      <c r="P18" s="38" t="s">
        <v>11</v>
      </c>
      <c r="Q18" s="38" t="s">
        <v>17</v>
      </c>
      <c r="R18" s="38" t="s">
        <v>20</v>
      </c>
      <c r="S18" s="38" t="s">
        <v>23</v>
      </c>
      <c r="T18" s="38" t="s">
        <v>26</v>
      </c>
      <c r="U18" s="38" t="s">
        <v>29</v>
      </c>
      <c r="V18" s="38" t="s">
        <v>32</v>
      </c>
      <c r="W18" s="38" t="s">
        <v>35</v>
      </c>
      <c r="X18" s="38" t="s">
        <v>38</v>
      </c>
    </row>
    <row r="19" spans="1:24">
      <c r="A19" s="255" t="str">
        <f>+'10.ค่าใช้จ่าย(แยกกลุ่ม)'!B6</f>
        <v>บุ่งคล้า,รพช.</v>
      </c>
      <c r="B19" s="374">
        <f>+'10.ค่าใช้จ่าย(แยกกลุ่ม)'!C6</f>
        <v>17827.785834385519</v>
      </c>
      <c r="C19" s="295">
        <f>+'10.ค่าใช้จ่าย(แยกกลุ่ม)'!D6</f>
        <v>82.507631523569032</v>
      </c>
      <c r="D19" s="295">
        <f>+'10.ค่าใช้จ่าย(แยกกลุ่ม)'!E6</f>
        <v>1464.5962857744107</v>
      </c>
      <c r="E19" s="295">
        <f>+'10.ค่าใช้จ่าย(แยกกลุ่ม)'!F6</f>
        <v>539.14100536616161</v>
      </c>
      <c r="F19" s="295">
        <f>+'10.ค่าใช้จ่าย(แยกกลุ่ม)'!G6</f>
        <v>1050.1430418771042</v>
      </c>
      <c r="G19" s="295">
        <f>+'10.ค่าใช้จ่าย(แยกกลุ่ม)'!H6</f>
        <v>695.60971696127945</v>
      </c>
      <c r="H19" s="295">
        <f>+'10.ค่าใช้จ่าย(แยกกลุ่ม)'!I6</f>
        <v>515.24983007154879</v>
      </c>
      <c r="I19" s="295">
        <f>+'10.ค่าใช้จ่าย(แยกกลุ่ม)'!J6</f>
        <v>239.20864898989899</v>
      </c>
      <c r="J19" s="295">
        <f>+'10.ค่าใช้จ่าย(แยกกลุ่ม)'!K6</f>
        <v>533.62995633417506</v>
      </c>
      <c r="K19" s="295">
        <f>+'10.ค่าใช้จ่าย(แยกกลุ่ม)'!L6</f>
        <v>34.890308291245788</v>
      </c>
      <c r="L19" s="295">
        <f>+'10.ค่าใช้จ่าย(แยกกลุ่ม)'!M6</f>
        <v>709.24194076178446</v>
      </c>
      <c r="M19" s="16" t="str">
        <f>+'10.ค่าใช้จ่าย(แยกกลุ่ม)'!Z6</f>
        <v>บุ่งคล้า,รพช.</v>
      </c>
      <c r="N19" s="15">
        <f>+'10.ค่าใช้จ่าย(แยกกลุ่ม)'!AA6</f>
        <v>0.31989253330238099</v>
      </c>
      <c r="O19" s="15">
        <f>+'10.ค่าใช้จ่าย(แยกกลุ่ม)'!AB6</f>
        <v>-7.5261304198410206E-2</v>
      </c>
      <c r="P19" s="15">
        <f>+'10.ค่าใช้จ่าย(แยกกลุ่ม)'!AC6</f>
        <v>0.11836159719112617</v>
      </c>
      <c r="Q19" s="15">
        <f>+'10.ค่าใช้จ่าย(แยกกลุ่ม)'!AD6</f>
        <v>-9.3314857013811994E-2</v>
      </c>
      <c r="R19" s="15">
        <f>+'10.ค่าใช้จ่าย(แยกกลุ่ม)'!AE6</f>
        <v>0.43158573687545965</v>
      </c>
      <c r="S19" s="15">
        <f>+'10.ค่าใช้จ่าย(แยกกลุ่ม)'!AF6</f>
        <v>-0.22427345911696225</v>
      </c>
      <c r="T19" s="15">
        <f>+'10.ค่าใช้จ่าย(แยกกลุ่ม)'!AG6</f>
        <v>-0.25298080271957285</v>
      </c>
      <c r="U19" s="15">
        <f>+'10.ค่าใช้จ่าย(แยกกลุ่ม)'!AH6</f>
        <v>0.17965257242235783</v>
      </c>
      <c r="V19" s="15">
        <f>+'10.ค่าใช้จ่าย(แยกกลุ่ม)'!AI6</f>
        <v>0.16910909019289744</v>
      </c>
      <c r="W19" s="15">
        <f>+'10.ค่าใช้จ่าย(แยกกลุ่ม)'!AJ6</f>
        <v>-0.4111641336805531</v>
      </c>
      <c r="X19" s="15">
        <f>+'10.ค่าใช้จ่าย(แยกกลุ่ม)'!AK6</f>
        <v>0.37842845243656525</v>
      </c>
    </row>
    <row r="20" spans="1:24">
      <c r="A20" s="255" t="str">
        <f>+'10.ค่าใช้จ่าย(แยกกลุ่ม)'!B53</f>
        <v>ศรีวิไล,รพช.</v>
      </c>
      <c r="B20" s="295">
        <f>+'10.ค่าใช้จ่าย(แยกกลุ่ม)'!C53</f>
        <v>11158.327345411744</v>
      </c>
      <c r="C20" s="295">
        <f>+'10.ค่าใช้จ่าย(แยกกลุ่ม)'!D53</f>
        <v>77.365355626550084</v>
      </c>
      <c r="D20" s="295">
        <f>+'10.ค่าใช้จ่าย(แยกกลุ่ม)'!E53</f>
        <v>1497.0194776997771</v>
      </c>
      <c r="E20" s="295">
        <f>+'10.ค่าใช้จ่าย(แยกกลุ่ม)'!F53</f>
        <v>649.81844066585381</v>
      </c>
      <c r="F20" s="295">
        <f>+'10.ค่าใช้จ่าย(แยกกลุ่ม)'!G53</f>
        <v>590.43847996973386</v>
      </c>
      <c r="G20" s="295">
        <f>+'10.ค่าใช้จ่าย(แยกกลุ่ม)'!H53</f>
        <v>715.9987017108748</v>
      </c>
      <c r="H20" s="295">
        <f>+'10.ค่าใช้จ่าย(แยกกลุ่ม)'!I53</f>
        <v>484.32610555298669</v>
      </c>
      <c r="I20" s="295">
        <f>+'10.ค่าใช้จ่าย(แยกกลุ่ม)'!J53</f>
        <v>318.93733006851903</v>
      </c>
      <c r="J20" s="295">
        <f>+'10.ค่าใช้จ่าย(แยกกลุ่ม)'!K53</f>
        <v>351.77467022573455</v>
      </c>
      <c r="K20" s="295">
        <f>+'10.ค่าใช้จ่าย(แยกกลุ่ม)'!L53</f>
        <v>22.842909117659421</v>
      </c>
      <c r="L20" s="374">
        <f>+'10.ค่าใช้จ่าย(แยกกลุ่ม)'!M53</f>
        <v>747.86807242843327</v>
      </c>
      <c r="M20" s="16" t="str">
        <f>+'10.ค่าใช้จ่าย(แยกกลุ่ม)'!Z53</f>
        <v>ศรีวิไล,รพช.</v>
      </c>
      <c r="N20" s="15">
        <f>+'10.ค่าใช้จ่าย(แยกกลุ่ม)'!AA53</f>
        <v>7.9751450597994961E-2</v>
      </c>
      <c r="O20" s="15">
        <f>+'10.ค่าใช้จ่าย(แยกกลุ่ม)'!AB53</f>
        <v>-0.2018045744385962</v>
      </c>
      <c r="P20" s="15">
        <f>+'10.ค่าใช้จ่าย(แยกกลุ่ม)'!AC53</f>
        <v>-1.3157775874038009E-4</v>
      </c>
      <c r="Q20" s="15">
        <f>+'10.ค่าใช้จ่าย(แยกกลุ่ม)'!AD53</f>
        <v>7.0862747834926276E-3</v>
      </c>
      <c r="R20" s="15">
        <f>+'10.ค่าใช้จ่าย(แยกกลุ่ม)'!AE53</f>
        <v>-0.16361716660125389</v>
      </c>
      <c r="S20" s="15">
        <f>+'10.ค่าใช้จ่าย(แยกกลุ่ม)'!AF53</f>
        <v>-9.6497174791160864E-2</v>
      </c>
      <c r="T20" s="15">
        <f>+'10.ค่าใช้จ่าย(แยกกลุ่ม)'!AG53</f>
        <v>-0.22756723397061385</v>
      </c>
      <c r="U20" s="15">
        <f>+'10.ค่าใช้จ่าย(แยกกลุ่ม)'!AH53</f>
        <v>0.19100091477323924</v>
      </c>
      <c r="V20" s="15">
        <f>+'10.ค่าใช้จ่าย(แยกกลุ่ม)'!AI53</f>
        <v>-9.1642991340153857E-2</v>
      </c>
      <c r="W20" s="15">
        <f>+'10.ค่าใช้จ่าย(แยกกลุ่ม)'!AJ53</f>
        <v>-0.65689026651029803</v>
      </c>
      <c r="X20" s="15">
        <f>+'10.ค่าใช้จ่าย(แยกกลุ่ม)'!AK53</f>
        <v>1.0113771814432586</v>
      </c>
    </row>
    <row r="21" spans="1:24">
      <c r="A21" s="255" t="str">
        <f>+'10.ค่าใช้จ่าย(แยกกลุ่ม)'!B67</f>
        <v>ปากคาด,รพช.</v>
      </c>
      <c r="B21" s="295">
        <f>+'10.ค่าใช้จ่าย(แยกกลุ่ม)'!C67</f>
        <v>9026.2704824841385</v>
      </c>
      <c r="C21" s="295">
        <f>+'10.ค่าใช้จ่าย(แยกกลุ่ม)'!D67</f>
        <v>41.418278166649088</v>
      </c>
      <c r="D21" s="295">
        <f>+'10.ค่าใช้จ่าย(แยกกลุ่ม)'!E67</f>
        <v>1333.3564640773573</v>
      </c>
      <c r="E21" s="295">
        <f>+'10.ค่าใช้จ่าย(แยกกลุ่ม)'!F67</f>
        <v>433.57750814594431</v>
      </c>
      <c r="F21" s="295">
        <f>+'10.ค่าใช้จ่าย(แยกกลุ่ม)'!G67</f>
        <v>675.78832884635665</v>
      </c>
      <c r="G21" s="295">
        <f>+'10.ค่าใช้จ่าย(แยกกลุ่ม)'!H67</f>
        <v>683.2644458815106</v>
      </c>
      <c r="H21" s="295">
        <f>+'10.ค่าใช้จ่าย(แยกกลุ่ม)'!I67</f>
        <v>780.13217661850331</v>
      </c>
      <c r="I21" s="295">
        <f>+'10.ค่าใช้จ่าย(แยกกลุ่ม)'!J67</f>
        <v>358.80471937430269</v>
      </c>
      <c r="J21" s="295">
        <f>+'10.ค่าใช้จ่าย(แยกกลุ่ม)'!K67</f>
        <v>385.88615156174541</v>
      </c>
      <c r="K21" s="295">
        <f>+'10.ค่าใช้จ่าย(แยกกลุ่ม)'!L67</f>
        <v>47.451901960022433</v>
      </c>
      <c r="L21" s="295">
        <f>+'10.ค่าใช้จ่าย(แยกกลุ่ม)'!M67</f>
        <v>99.232892295907334</v>
      </c>
      <c r="M21" s="16" t="str">
        <f>+'10.ค่าใช้จ่าย(แยกกลุ่ม)'!Z67</f>
        <v>ปากคาด,รพช.</v>
      </c>
      <c r="N21" s="15">
        <f>+'10.ค่าใช้จ่าย(แยกกลุ่ม)'!AA67</f>
        <v>-0.10398715377965616</v>
      </c>
      <c r="O21" s="15">
        <f>+'10.ค่าใช้จ่าย(แยกกลุ่ม)'!AB67</f>
        <v>-0.32919328996753605</v>
      </c>
      <c r="P21" s="15">
        <f>+'10.ค่าใช้จ่าย(แยกกลุ่ม)'!AC67</f>
        <v>-0.21110421813393351</v>
      </c>
      <c r="Q21" s="15">
        <f>+'10.ค่าใช้จ่าย(แยกกลุ่ม)'!AD67</f>
        <v>-0.3674913851649575</v>
      </c>
      <c r="R21" s="15">
        <f>+'10.ค่าใช้จ่าย(แยกกลุ่ม)'!AE67</f>
        <v>-0.11871214451041043</v>
      </c>
      <c r="S21" s="15">
        <f>+'10.ค่าใช้จ่าย(แยกกลุ่ม)'!AF67</f>
        <v>5.4508118891504797E-3</v>
      </c>
      <c r="T21" s="15">
        <f>+'10.ค่าใช้จ่าย(แยกกลุ่ม)'!AG67</f>
        <v>-3.9655180053872162E-2</v>
      </c>
      <c r="U21" s="15">
        <f>+'10.ค่าใช้จ่าย(แยกกลุ่ม)'!AH67</f>
        <v>0.17270626939447495</v>
      </c>
      <c r="V21" s="15">
        <f>+'10.ค่าใช้จ่าย(แยกกลุ่ม)'!AI67</f>
        <v>0.12600082682096542</v>
      </c>
      <c r="W21" s="15">
        <f>+'10.ค่าใช้จ่าย(แยกกลุ่ม)'!AJ67</f>
        <v>0.31181821682662247</v>
      </c>
      <c r="X21" s="15">
        <f>+'10.ค่าใช้จ่าย(แยกกลุ่ม)'!AK67</f>
        <v>-0.75293120338889807</v>
      </c>
    </row>
    <row r="22" spans="1:24">
      <c r="A22" s="255" t="str">
        <f>+'10.ค่าใช้จ่าย(แยกกลุ่ม)'!B68</f>
        <v>บึงโขงหลง,รพช.</v>
      </c>
      <c r="B22" s="374">
        <f>+'10.ค่าใช้จ่าย(แยกกลุ่ม)'!C68</f>
        <v>11053.356741441568</v>
      </c>
      <c r="C22" s="295">
        <f>+'10.ค่าใช้จ่าย(แยกกลุ่ม)'!D68</f>
        <v>47.62232555324686</v>
      </c>
      <c r="D22" s="374">
        <f>+'10.ค่าใช้จ่าย(แยกกลุ่ม)'!E68</f>
        <v>2086.2226920982025</v>
      </c>
      <c r="E22" s="295">
        <f>+'10.ค่าใช้จ่าย(แยกกลุ่ม)'!F68</f>
        <v>980.87476770692547</v>
      </c>
      <c r="F22" s="295">
        <f>+'10.ค่าใช้จ่าย(แยกกลุ่ม)'!G68</f>
        <v>640.83760162191606</v>
      </c>
      <c r="G22" s="295">
        <f>+'10.ค่าใช้จ่าย(แยกกลุ่ม)'!H68</f>
        <v>699.02316878820284</v>
      </c>
      <c r="H22" s="295">
        <f>+'10.ค่าใช้จ่าย(แยกกลุ่ม)'!I68</f>
        <v>1059.0750761533961</v>
      </c>
      <c r="I22" s="374">
        <f>+'10.ค่าใช้จ่าย(แยกกลุ่ม)'!J68</f>
        <v>553.66948417421474</v>
      </c>
      <c r="J22" s="295">
        <f>+'10.ค่าใช้จ่าย(แยกกลุ่ม)'!K68</f>
        <v>253.84940307841276</v>
      </c>
      <c r="K22" s="295">
        <f>+'10.ค่าใช้จ่าย(แยกกลุ่ม)'!L68</f>
        <v>42.244273466341205</v>
      </c>
      <c r="L22" s="295">
        <f>+'10.ค่าใช้จ่าย(แยกกลุ่ม)'!M68</f>
        <v>441.75296282100425</v>
      </c>
      <c r="M22" s="16" t="str">
        <f>+'10.ค่าใช้จ่าย(แยกกลุ่ม)'!Z68</f>
        <v>บึงโขงหลง,รพช.</v>
      </c>
      <c r="N22" s="15">
        <f>+'10.ค่าใช้จ่าย(แยกกลุ่ม)'!AA68</f>
        <v>9.7236079220860958E-2</v>
      </c>
      <c r="O22" s="15">
        <f>+'10.ค่าใช้จ่าย(แยกกลุ่ม)'!AB68</f>
        <v>-0.22871309618583838</v>
      </c>
      <c r="P22" s="15">
        <f>+'10.ค่าใช้จ่าย(แยกกลุ่ม)'!AC68</f>
        <v>0.23433779800842255</v>
      </c>
      <c r="Q22" s="15">
        <f>+'10.ค่าใช้จ่าย(แยกกลุ่ม)'!AD68</f>
        <v>0.43091311009637967</v>
      </c>
      <c r="R22" s="15">
        <f>+'10.ค่าใช้จ่าย(แยกกลุ่ม)'!AE68</f>
        <v>-0.16429098943661771</v>
      </c>
      <c r="S22" s="15">
        <f>+'10.ค่าใช้จ่าย(แยกกลุ่ม)'!AF68</f>
        <v>2.8640399517155916E-2</v>
      </c>
      <c r="T22" s="15">
        <f>+'10.ค่าใช้จ่าย(แยกกลุ่ม)'!AG68</f>
        <v>0.30372428391109851</v>
      </c>
      <c r="U22" s="15">
        <f>+'10.ค่าใช้จ่าย(แยกกลุ่ม)'!AH68</f>
        <v>0.80959625167630511</v>
      </c>
      <c r="V22" s="15">
        <f>+'10.ค่าใช้จ่าย(แยกกลุ่ม)'!AI68</f>
        <v>-0.25927728528872829</v>
      </c>
      <c r="W22" s="15">
        <f>+'10.ค่าใช้จ่าย(แยกกลุ่ม)'!AJ68</f>
        <v>0.16785218717765646</v>
      </c>
      <c r="X22" s="15">
        <f>+'10.ค่าใช้จ่าย(แยกกลุ่ม)'!AK68</f>
        <v>9.98709238274995E-2</v>
      </c>
    </row>
    <row r="23" spans="1:24">
      <c r="A23" s="255" t="str">
        <f>+'10.ค่าใช้จ่าย(แยกกลุ่ม)'!B81</f>
        <v>พรเจริญ,รพช.</v>
      </c>
      <c r="B23" s="295">
        <f>+'10.ค่าใช้จ่าย(แยกกลุ่ม)'!C81</f>
        <v>9641.2458872410625</v>
      </c>
      <c r="C23" s="295">
        <f>+'10.ค่าใช้จ่าย(แยกกลุ่ม)'!D81</f>
        <v>48.889347143254732</v>
      </c>
      <c r="D23" s="295">
        <f>+'10.ค่าใช้จ่าย(แยกกลุ่ม)'!E81</f>
        <v>1679.127807641843</v>
      </c>
      <c r="E23" s="295">
        <f>+'10.ค่าใช้จ่าย(แยกกลุ่ม)'!F81</f>
        <v>841.34201423402635</v>
      </c>
      <c r="F23" s="295">
        <f>+'10.ค่าใช้จ่าย(แยกกลุ่ม)'!G81</f>
        <v>558.80272036897134</v>
      </c>
      <c r="G23" s="295">
        <f>+'10.ค่าใช้จ่าย(แยกกลุ่ม)'!H81</f>
        <v>673.08836030376517</v>
      </c>
      <c r="H23" s="295">
        <f>+'10.ค่าใช้จ่าย(แยกกลุ่ม)'!I81</f>
        <v>573.52367420778501</v>
      </c>
      <c r="I23" s="295">
        <f>+'10.ค่าใช้จ่าย(แยกกลุ่ม)'!J81</f>
        <v>417.08957894318308</v>
      </c>
      <c r="J23" s="295">
        <f>+'10.ค่าใช้จ่าย(แยกกลุ่ม)'!K81</f>
        <v>325.48792294540965</v>
      </c>
      <c r="K23" s="295">
        <f>+'10.ค่าใช้จ่าย(แยกกลุ่ม)'!L81</f>
        <v>49.572316806488807</v>
      </c>
      <c r="L23" s="295">
        <f>+'10.ค่าใช้จ่าย(แยกกลุ่ม)'!M81</f>
        <v>527.86591427776227</v>
      </c>
      <c r="M23" s="16" t="str">
        <f>+'10.ค่าใช้จ่าย(แยกกลุ่ม)'!Z81</f>
        <v>พรเจริญ,รพช.</v>
      </c>
      <c r="N23" s="15">
        <f>+'10.ค่าใช้จ่าย(แยกกลุ่ม)'!AA81</f>
        <v>-9.3786372636586818E-2</v>
      </c>
      <c r="O23" s="15">
        <f>+'10.ค่าใช้จ่าย(แยกกลุ่ม)'!AB81</f>
        <v>-0.36168199899411263</v>
      </c>
      <c r="P23" s="15">
        <f>+'10.ค่าใช้จ่าย(แยกกลุ่ม)'!AC81</f>
        <v>-8.276938767292916E-3</v>
      </c>
      <c r="Q23" s="15">
        <f>+'10.ค่าใช้จ่าย(แยกกลุ่ม)'!AD81</f>
        <v>0.17217489040458925</v>
      </c>
      <c r="R23" s="15">
        <f>+'10.ค่าใช้จ่าย(แยกกลุ่ม)'!AE81</f>
        <v>-0.22053545974799757</v>
      </c>
      <c r="S23" s="15">
        <f>+'10.ค่าใช้จ่าย(แยกกลุ่ม)'!AF81</f>
        <v>-0.10511536437259579</v>
      </c>
      <c r="T23" s="15">
        <f>+'10.ค่าใช้จ่าย(แยกกลุ่ม)'!AG81</f>
        <v>-0.20806613760172987</v>
      </c>
      <c r="U23" s="15">
        <f>+'10.ค่าใช้จ่าย(แยกกลุ่ม)'!AH81</f>
        <v>0.15118014334216523</v>
      </c>
      <c r="V23" s="15">
        <f>+'10.ค่าใช้จ่าย(แยกกลุ่ม)'!AI81</f>
        <v>-0.17572385412750077</v>
      </c>
      <c r="W23" s="15">
        <f>+'10.ค่าใช้จ่าย(แยกกลุ่ม)'!AJ81</f>
        <v>-0.23522009720027984</v>
      </c>
      <c r="X23" s="15">
        <f>+'10.ค่าใช้จ่าย(แยกกลุ่ม)'!AK81</f>
        <v>4.771135639924623E-2</v>
      </c>
    </row>
    <row r="24" spans="1:24">
      <c r="A24" s="255" t="str">
        <f>+'10.ค่าใช้จ่าย(แยกกลุ่ม)'!B100</f>
        <v>โซ่พิสัย,รพช.</v>
      </c>
      <c r="B24" s="295">
        <f>+'10.ค่าใช้จ่าย(แยกกลุ่ม)'!C100</f>
        <v>6651.0830168115299</v>
      </c>
      <c r="C24" s="295">
        <f>+'10.ค่าใช้จ่าย(แยกกลุ่ม)'!D100</f>
        <v>81.069912116061573</v>
      </c>
      <c r="D24" s="295">
        <f>+'10.ค่าใช้จ่าย(แยกกลุ่ม)'!E100</f>
        <v>1195.3851907105632</v>
      </c>
      <c r="E24" s="295">
        <f>+'10.ค่าใช้จ่าย(แยกกลุ่ม)'!F100</f>
        <v>521.56508051328728</v>
      </c>
      <c r="F24" s="295">
        <f>+'10.ค่าใช้จ่าย(แยกกลุ่ม)'!G100</f>
        <v>405.09804778437422</v>
      </c>
      <c r="G24" s="295">
        <f>+'10.ค่าใช้จ่าย(แยกกลุ่ม)'!H100</f>
        <v>443.55193179529726</v>
      </c>
      <c r="H24" s="295">
        <f>+'10.ค่าใช้จ่าย(แยกกลุ่ม)'!I100</f>
        <v>1292.8999341877382</v>
      </c>
      <c r="I24" s="295">
        <f>+'10.ค่าใช้จ่าย(แยกกลุ่ม)'!J100</f>
        <v>368.37514600333492</v>
      </c>
      <c r="J24" s="295">
        <f>+'10.ค่าใช้จ่าย(แยกกลุ่ม)'!K100</f>
        <v>300.41222416445822</v>
      </c>
      <c r="K24" s="295">
        <f>+'10.ค่าใช้จ่าย(แยกกลุ่ม)'!L100</f>
        <v>31.779337769149599</v>
      </c>
      <c r="L24" s="374">
        <f>+'10.ค่าใช้จ่าย(แยกกลุ่ม)'!M100</f>
        <v>698.30160422422887</v>
      </c>
      <c r="M24" s="16" t="str">
        <f>+'10.ค่าใช้จ่าย(แยกกลุ่ม)'!Z100</f>
        <v>โซ่พิสัย,รพช.</v>
      </c>
      <c r="N24" s="15">
        <f>+'10.ค่าใช้จ่าย(แยกกลุ่ม)'!AA100</f>
        <v>-0.11774387028940508</v>
      </c>
      <c r="O24" s="15">
        <f>+'10.ค่าใช้จ่าย(แยกกลุ่ม)'!AB100</f>
        <v>8.1113205982232858E-2</v>
      </c>
      <c r="P24" s="15">
        <f>+'10.ค่าใช้จ่าย(แยกกลุ่ม)'!AC100</f>
        <v>-0.26152033873035507</v>
      </c>
      <c r="Q24" s="15">
        <f>+'10.ค่าใช้จ่าย(แยกกลุ่ม)'!AD100</f>
        <v>-0.19700997842272361</v>
      </c>
      <c r="R24" s="15">
        <f>+'10.ค่าใช้จ่าย(แยกกลุ่ม)'!AE100</f>
        <v>-0.12117264693375329</v>
      </c>
      <c r="S24" s="15">
        <f>+'10.ค่าใช้จ่าย(แยกกลุ่ม)'!AF100</f>
        <v>-0.20215828798154789</v>
      </c>
      <c r="T24" s="15">
        <f>+'10.ค่าใช้จ่าย(แยกกลุ่ม)'!AG100</f>
        <v>0.40918766365907067</v>
      </c>
      <c r="U24" s="15">
        <f>+'10.ค่าใช้จ่าย(แยกกลุ่ม)'!AH100</f>
        <v>-8.0020926838663228E-2</v>
      </c>
      <c r="V24" s="15">
        <f>+'10.ค่าใช้จ่าย(แยกกลุ่ม)'!AI100</f>
        <v>-1.0806324004585725E-2</v>
      </c>
      <c r="W24" s="15">
        <f>+'10.ค่าใช้จ่าย(แยกกลุ่ม)'!AJ100</f>
        <v>-0.53274589427980812</v>
      </c>
      <c r="X24" s="15">
        <f>+'10.ค่าใช้จ่าย(แยกกลุ่ม)'!AK100</f>
        <v>0.79545771280100075</v>
      </c>
    </row>
    <row r="25" spans="1:24">
      <c r="A25" s="255" t="str">
        <f>+'10.ค่าใช้จ่าย(แยกกลุ่ม)'!B110</f>
        <v>เซกา,รพช.</v>
      </c>
      <c r="B25" s="374">
        <f>+'10.ค่าใช้จ่าย(แยกกลุ่ม)'!C110</f>
        <v>9057.2598118520509</v>
      </c>
      <c r="C25" s="295">
        <f>+'10.ค่าใช้จ่าย(แยกกลุ่ม)'!D110</f>
        <v>40.770007366255292</v>
      </c>
      <c r="D25" s="374">
        <f>+'10.ค่าใช้จ่าย(แยกกลุ่ม)'!E110</f>
        <v>2176.06017279856</v>
      </c>
      <c r="E25" s="295">
        <f>+'10.ค่าใช้จ่าย(แยกกลุ่ม)'!F110</f>
        <v>689.22730594634606</v>
      </c>
      <c r="F25" s="295">
        <f>+'10.ค่าใช้จ่าย(แยกกลุ่ม)'!G110</f>
        <v>111.3927157532631</v>
      </c>
      <c r="G25" s="374">
        <f>+'10.ค่าใช้จ่าย(แยกกลุ่ม)'!H110</f>
        <v>634.43751459643443</v>
      </c>
      <c r="H25" s="295">
        <f>+'10.ค่าใช้จ่าย(แยกกลุ่ม)'!I110</f>
        <v>752.06442628483092</v>
      </c>
      <c r="I25" s="374">
        <f>+'10.ค่าใช้จ่าย(แยกกลุ่ม)'!J110</f>
        <v>1090.3697881929452</v>
      </c>
      <c r="J25" s="295">
        <f>+'10.ค่าใช้จ่าย(แยกกลุ่ม)'!K110</f>
        <v>339.39592109035095</v>
      </c>
      <c r="K25" s="295">
        <f>+'10.ค่าใช้จ่าย(แยกกลุ่ม)'!L110</f>
        <v>10.823587692910614</v>
      </c>
      <c r="L25" s="374">
        <f>+'10.ค่าใช้จ่าย(แยกกลุ่ม)'!M110</f>
        <v>842.83773562038016</v>
      </c>
      <c r="M25" s="16" t="str">
        <f>+'10.ค่าใช้จ่าย(แยกกลุ่ม)'!Z110</f>
        <v>เซกา,รพช.</v>
      </c>
      <c r="N25" s="15">
        <f>+'10.ค่าใช้จ่าย(แยกกลุ่ม)'!AA110</f>
        <v>0.10883457293925305</v>
      </c>
      <c r="O25" s="15">
        <f>+'10.ค่าใช้จ่าย(แยกกลุ่ม)'!AB110</f>
        <v>-0.17780379046757616</v>
      </c>
      <c r="P25" s="15">
        <f>+'10.ค่าใช้จ่าย(แยกกลุ่ม)'!AC110</f>
        <v>0.24623115733483925</v>
      </c>
      <c r="Q25" s="15">
        <f>+'10.ค่าใช้จ่าย(แยกกลุ่ม)'!AD110</f>
        <v>-2.5290328019486771E-2</v>
      </c>
      <c r="R25" s="15">
        <f>+'10.ค่าใช้จ่าย(แยกกลุ่ม)'!AE110</f>
        <v>-0.78182780123904738</v>
      </c>
      <c r="S25" s="15">
        <f>+'10.ค่าใช้จ่าย(แยกกลุ่ม)'!AF110</f>
        <v>0.15548005915243474</v>
      </c>
      <c r="T25" s="15">
        <f>+'10.ค่าใช้จ่าย(แยกกลุ่ม)'!AG110</f>
        <v>-0.17404973548649277</v>
      </c>
      <c r="U25" s="15">
        <f>+'10.ค่าใช้จ่าย(แยกกลุ่ม)'!AH110</f>
        <v>0.79037541484640117</v>
      </c>
      <c r="V25" s="15">
        <f>+'10.ค่าใช้จ่าย(แยกกลุ่ม)'!AI110</f>
        <v>2.0871336265743726E-2</v>
      </c>
      <c r="W25" s="15">
        <f>+'10.ค่าใช้จ่าย(แยกกลุ่ม)'!AJ110</f>
        <v>-0.60955193948492503</v>
      </c>
      <c r="X25" s="15">
        <f>+'10.ค่าใช้จ่าย(แยกกลุ่ม)'!AK110</f>
        <v>2.1713862497383758</v>
      </c>
    </row>
    <row r="26" spans="1:24">
      <c r="A26" s="255" t="str">
        <f>+'10.ค่าใช้จ่าย(แยกกลุ่ม)'!B132</f>
        <v>บึงกาฬ,รพท.</v>
      </c>
      <c r="B26" s="295">
        <f>+'10.ค่าใช้จ่าย(แยกกลุ่ม)'!C132</f>
        <v>7853.9933806191884</v>
      </c>
      <c r="C26" s="295">
        <f>+'10.ค่าใช้จ่าย(แยกกลุ่ม)'!D132</f>
        <v>71.53477395060051</v>
      </c>
      <c r="D26" s="295">
        <f>+'10.ค่าใช้จ่าย(แยกกลุ่ม)'!E132</f>
        <v>2243.0710999323519</v>
      </c>
      <c r="E26" s="295">
        <f>+'10.ค่าใช้จ่าย(แยกกลุ่ม)'!F132</f>
        <v>1772.2207443175109</v>
      </c>
      <c r="F26" s="374">
        <f>+'10.ค่าใช้จ่าย(แยกกลุ่ม)'!G132</f>
        <v>661.34493795556045</v>
      </c>
      <c r="G26" s="374">
        <f>+'10.ค่าใช้จ่าย(แยกกลุ่ม)'!H132</f>
        <v>591.59908106708565</v>
      </c>
      <c r="H26" s="295">
        <f>+'10.ค่าใช้จ่าย(แยกกลุ่ม)'!I132</f>
        <v>1243.1765960657594</v>
      </c>
      <c r="I26" s="374">
        <f>+'10.ค่าใช้จ่าย(แยกกลุ่ม)'!J132</f>
        <v>687.39155200576715</v>
      </c>
      <c r="J26" s="295">
        <f>+'10.ค่าใช้จ่าย(แยกกลุ่ม)'!K132</f>
        <v>379.0054144228414</v>
      </c>
      <c r="K26" s="374">
        <f>+'10.ค่าใช้จ่าย(แยกกลุ่ม)'!L132</f>
        <v>161.81926348801818</v>
      </c>
      <c r="L26" s="374">
        <f>+'10.ค่าใช้จ่าย(แยกกลุ่ม)'!M132</f>
        <v>291.15462711780509</v>
      </c>
      <c r="M26" s="16" t="str">
        <f>+'10.ค่าใช้จ่าย(แยกกลุ่ม)'!Z132</f>
        <v>บึงกาฬ,รพท.</v>
      </c>
      <c r="N26" s="15">
        <f>+'10.ค่าใช้จ่าย(แยกกลุ่ม)'!AA132</f>
        <v>8.6994611900782726E-2</v>
      </c>
      <c r="O26" s="15">
        <f>+'10.ค่าใช้จ่าย(แยกกลุ่ม)'!AB132</f>
        <v>4.694348406399669E-2</v>
      </c>
      <c r="P26" s="15">
        <f>+'10.ค่าใช้จ่าย(แยกกลุ่ม)'!AC132</f>
        <v>1.4665049148063398E-2</v>
      </c>
      <c r="Q26" s="15">
        <f>+'10.ค่าใช้จ่าย(แยกกลุ่ม)'!AD132</f>
        <v>0.32379438338710342</v>
      </c>
      <c r="R26" s="15">
        <f>+'10.ค่าใช้จ่าย(แยกกลุ่ม)'!AE132</f>
        <v>0.71003274572846409</v>
      </c>
      <c r="S26" s="15">
        <f>+'10.ค่าใช้จ่าย(แยกกลุ่ม)'!AF132</f>
        <v>0.295021319258714</v>
      </c>
      <c r="T26" s="15">
        <f>+'10.ค่าใช้จ่าย(แยกกลุ่ม)'!AG132</f>
        <v>0.12319877092166813</v>
      </c>
      <c r="U26" s="15">
        <f>+'10.ค่าใช้จ่าย(แยกกลุ่ม)'!AH132</f>
        <v>0.20595815030007375</v>
      </c>
      <c r="V26" s="15">
        <f>+'10.ค่าใช้จ่าย(แยกกลุ่ม)'!AI132</f>
        <v>8.8541586174261472E-2</v>
      </c>
      <c r="W26" s="15">
        <f>+'10.ค่าใช้จ่าย(แยกกลุ่ม)'!AJ132</f>
        <v>2.2461970525289736</v>
      </c>
      <c r="X26" s="15">
        <f>+'10.ค่าใช้จ่าย(แยกกลุ่ม)'!AK132</f>
        <v>1.2893953067239738</v>
      </c>
    </row>
    <row r="28" spans="1:24">
      <c r="A28" s="420" t="s">
        <v>53</v>
      </c>
      <c r="B28" s="429" t="s">
        <v>248</v>
      </c>
      <c r="C28" s="430"/>
      <c r="D28" s="430"/>
      <c r="E28" s="430"/>
      <c r="F28" s="430"/>
      <c r="G28" s="430"/>
      <c r="H28" s="430"/>
      <c r="I28" s="430"/>
      <c r="J28" s="430"/>
      <c r="K28" s="430"/>
      <c r="L28" s="431"/>
      <c r="M28" s="420" t="s">
        <v>53</v>
      </c>
      <c r="N28" s="429" t="s">
        <v>719</v>
      </c>
      <c r="O28" s="430"/>
      <c r="P28" s="430"/>
      <c r="Q28" s="430"/>
      <c r="R28" s="430"/>
      <c r="S28" s="430"/>
      <c r="T28" s="430"/>
      <c r="U28" s="430"/>
      <c r="V28" s="430"/>
      <c r="W28" s="430"/>
      <c r="X28" s="431"/>
    </row>
    <row r="29" spans="1:24">
      <c r="A29" s="420"/>
      <c r="B29" s="38" t="s">
        <v>5</v>
      </c>
      <c r="C29" s="38" t="s">
        <v>8</v>
      </c>
      <c r="D29" s="38" t="s">
        <v>11</v>
      </c>
      <c r="E29" s="38" t="s">
        <v>17</v>
      </c>
      <c r="F29" s="38" t="s">
        <v>20</v>
      </c>
      <c r="G29" s="38" t="s">
        <v>23</v>
      </c>
      <c r="H29" s="38" t="s">
        <v>26</v>
      </c>
      <c r="I29" s="38" t="s">
        <v>29</v>
      </c>
      <c r="J29" s="38" t="s">
        <v>32</v>
      </c>
      <c r="K29" s="38" t="s">
        <v>35</v>
      </c>
      <c r="L29" s="38" t="s">
        <v>38</v>
      </c>
      <c r="M29" s="420"/>
      <c r="N29" s="38" t="s">
        <v>5</v>
      </c>
      <c r="O29" s="38" t="s">
        <v>8</v>
      </c>
      <c r="P29" s="38" t="s">
        <v>11</v>
      </c>
      <c r="Q29" s="38" t="s">
        <v>17</v>
      </c>
      <c r="R29" s="38" t="s">
        <v>20</v>
      </c>
      <c r="S29" s="38" t="s">
        <v>23</v>
      </c>
      <c r="T29" s="38" t="s">
        <v>26</v>
      </c>
      <c r="U29" s="38" t="s">
        <v>29</v>
      </c>
      <c r="V29" s="38" t="s">
        <v>32</v>
      </c>
      <c r="W29" s="38" t="s">
        <v>35</v>
      </c>
      <c r="X29" s="38" t="s">
        <v>38</v>
      </c>
    </row>
    <row r="30" spans="1:24">
      <c r="A30" s="255" t="str">
        <f>+'10.ค่าใช้จ่าย(แยกกลุ่ม)'!B5</f>
        <v>นาแห้ว,รพช.</v>
      </c>
      <c r="B30" s="374">
        <f>+'10.ค่าใช้จ่าย(แยกกลุ่ม)'!C5</f>
        <v>17146.466064756958</v>
      </c>
      <c r="C30" s="295">
        <f>+'10.ค่าใช้จ่าย(แยกกลุ่ม)'!D5</f>
        <v>107.41946852594883</v>
      </c>
      <c r="D30" s="374">
        <f>+'10.ค่าใช้จ่าย(แยกกลุ่ม)'!E5</f>
        <v>1620.9774335657435</v>
      </c>
      <c r="E30" s="295">
        <f>+'10.ค่าใช้จ่าย(แยกกลุ่ม)'!F5</f>
        <v>582.37377014405058</v>
      </c>
      <c r="F30" s="374">
        <f>+'10.ค่าใช้จ่าย(แยกกลุ่ม)'!G5</f>
        <v>1197.4276179043609</v>
      </c>
      <c r="G30" s="295">
        <f>+'10.ค่าใช้จ่าย(แยกกลุ่ม)'!H5</f>
        <v>796.76847562980993</v>
      </c>
      <c r="H30" s="295">
        <f>+'10.ค่าใช้จ่าย(แยกกลุ่ม)'!I5</f>
        <v>442.34482256791426</v>
      </c>
      <c r="I30" s="295">
        <f>+'10.ค่าใช้จ่าย(แยกกลุ่ม)'!J5</f>
        <v>204.36523712425179</v>
      </c>
      <c r="J30" s="295">
        <f>+'10.ค่าใช้จ่าย(แยกกลุ่ม)'!K5</f>
        <v>529.5323802867855</v>
      </c>
      <c r="K30" s="374">
        <f>+'10.ค่าใช้จ่าย(แยกกลุ่ม)'!L5</f>
        <v>220.26914227455106</v>
      </c>
      <c r="L30" s="295">
        <f>+'10.ค่าใช้จ่าย(แยกกลุ่ม)'!M5</f>
        <v>805.03319048871936</v>
      </c>
      <c r="M30" s="16" t="str">
        <f>+'10.ค่าใช้จ่าย(แยกกลุ่ม)'!Z5</f>
        <v>นาแห้ว,รพช.</v>
      </c>
      <c r="N30" s="15">
        <f>+'10.ค่าใช้จ่าย(แยกกลุ่ม)'!AA5</f>
        <v>0.26945054992441364</v>
      </c>
      <c r="O30" s="15">
        <f>+'10.ค่าใช้จ่าย(แยกกลุ่ม)'!AB5</f>
        <v>0.20394850020643174</v>
      </c>
      <c r="P30" s="15">
        <f>+'10.ค่าใช้จ่าย(แยกกลุ่ม)'!AC5</f>
        <v>0.23777380102723134</v>
      </c>
      <c r="Q30" s="15">
        <f>+'10.ค่าใช้จ่าย(แยกกลุ่ม)'!AD5</f>
        <v>-2.0609377140867541E-2</v>
      </c>
      <c r="R30" s="15">
        <f>+'10.ค่าใช้จ่าย(แยกกลุ่ม)'!AE5</f>
        <v>0.63236838256673611</v>
      </c>
      <c r="S30" s="15">
        <f>+'10.ค่าใช้จ่าย(แยกกลุ่ม)'!AF5</f>
        <v>-0.11146374408773813</v>
      </c>
      <c r="T30" s="15">
        <f>+'10.ค่าใช้จ่าย(แยกกลุ่ม)'!AG5</f>
        <v>-0.35867989664363281</v>
      </c>
      <c r="U30" s="15">
        <f>+'10.ค่าใช้จ่าย(แยกกลุ่ม)'!AH5</f>
        <v>7.8229976438218118E-3</v>
      </c>
      <c r="V30" s="15">
        <f>+'10.ค่าใช้จ่าย(แยกกลุ่ม)'!AI5</f>
        <v>0.16013187040248547</v>
      </c>
      <c r="W30" s="15">
        <f>+'10.ค่าใช้จ่าย(แยกกลุ่ม)'!AJ5</f>
        <v>2.717432650121351</v>
      </c>
      <c r="X30" s="15">
        <f>+'10.ค่าใช้จ่าย(แยกกลุ่ม)'!AK5</f>
        <v>0.56460100728609952</v>
      </c>
    </row>
    <row r="31" spans="1:24">
      <c r="A31" s="255" t="str">
        <f>+'10.ค่าใช้จ่าย(แยกกลุ่ม)'!B25</f>
        <v>หนองหิน,รพช.</v>
      </c>
      <c r="B31" s="295">
        <f>+'10.ค่าใช้จ่าย(แยกกลุ่ม)'!C25</f>
        <v>8533.164210511688</v>
      </c>
      <c r="C31" s="374">
        <f>+'10.ค่าใช้จ่าย(แยกกลุ่ม)'!D25</f>
        <v>127.92015006773892</v>
      </c>
      <c r="D31" s="295">
        <f>+'10.ค่าใช้จ่าย(แยกกลุ่ม)'!E25</f>
        <v>1108.8423662069683</v>
      </c>
      <c r="E31" s="295">
        <f>+'10.ค่าใช้จ่าย(แยกกลุ่ม)'!F25</f>
        <v>511.60188182165564</v>
      </c>
      <c r="F31" s="374">
        <f>+'10.ค่าใช้จ่าย(แยกกลุ่ม)'!G25</f>
        <v>928.78596032931534</v>
      </c>
      <c r="G31" s="295">
        <f>+'10.ค่าใช้จ่าย(แยกกลุ่ม)'!H25</f>
        <v>850.00767631222425</v>
      </c>
      <c r="H31" s="295">
        <f>+'10.ค่าใช้จ่าย(แยกกลุ่ม)'!I25</f>
        <v>719.32256296244827</v>
      </c>
      <c r="I31" s="295">
        <f>+'10.ค่าใช้จ่าย(แยกกลุ่ม)'!J25</f>
        <v>170.67779726960086</v>
      </c>
      <c r="J31" s="295">
        <f>+'10.ค่าใช้จ่าย(แยกกลุ่ม)'!K25</f>
        <v>278.21242074547541</v>
      </c>
      <c r="K31" s="374">
        <f>+'10.ค่าใช้จ่าย(แยกกลุ่ม)'!L25</f>
        <v>165.24113092715461</v>
      </c>
      <c r="L31" s="295">
        <f>+'10.ค่าใช้จ่าย(แยกกลุ่ม)'!M25</f>
        <v>342.8724952930142</v>
      </c>
      <c r="M31" s="16" t="str">
        <f>+'10.ค่าใช้จ่าย(แยกกลุ่ม)'!Z25</f>
        <v>หนองหิน,รพช.</v>
      </c>
      <c r="N31" s="15">
        <f>+'10.ค่าใช้จ่าย(แยกกลุ่ม)'!AA25</f>
        <v>-0.21134698011515224</v>
      </c>
      <c r="O31" s="15">
        <f>+'10.ค่าใช้จ่าย(แยกกลุ่ม)'!AB25</f>
        <v>0.44077091211321373</v>
      </c>
      <c r="P31" s="15">
        <f>+'10.ค่าใช้จ่าย(แยกกลุ่ม)'!AC25</f>
        <v>-0.23657698025134319</v>
      </c>
      <c r="Q31" s="15">
        <f>+'10.ค่าใช้จ่าย(แยกกลุ่ม)'!AD25</f>
        <v>-0.17422024333255898</v>
      </c>
      <c r="R31" s="15">
        <f>+'10.ค่าใช้จ่าย(แยกกลุ่ม)'!AE25</f>
        <v>0.31518825086453162</v>
      </c>
      <c r="S31" s="15">
        <f>+'10.ค่าใช้จ่าย(แยกกลุ่ม)'!AF25</f>
        <v>0.32157730361608744</v>
      </c>
      <c r="T31" s="15">
        <f>+'10.ค่าใช้จ่าย(แยกกลุ่ม)'!AG25</f>
        <v>0.30523020150879071</v>
      </c>
      <c r="U31" s="15">
        <f>+'10.ค่าใช้จ่าย(แยกกลุ่ม)'!AH25</f>
        <v>-0.17667683233022052</v>
      </c>
      <c r="V31" s="15">
        <f>+'10.ค่าใช้จ่าย(แยกกลุ่ม)'!AI25</f>
        <v>-0.1146978005290889</v>
      </c>
      <c r="W31" s="15">
        <f>+'10.ค่าใช้จ่าย(แยกกลุ่ม)'!AJ25</f>
        <v>1.0452384611531946</v>
      </c>
      <c r="X31" s="15">
        <f>+'10.ค่าใช้จ่าย(แยกกลุ่ม)'!AK25</f>
        <v>0.3190300262207173</v>
      </c>
    </row>
    <row r="32" spans="1:24">
      <c r="A32" s="255" t="str">
        <f>+'10.ค่าใช้จ่าย(แยกกลุ่ม)'!B35</f>
        <v>นาด้วง,รพช.</v>
      </c>
      <c r="B32" s="295">
        <f>+'10.ค่าใช้จ่าย(แยกกลุ่ม)'!C35</f>
        <v>8082.0530689411808</v>
      </c>
      <c r="C32" s="295">
        <f>+'10.ค่าใช้จ่าย(แยกกลุ่ม)'!D35</f>
        <v>78.724478856045621</v>
      </c>
      <c r="D32" s="295">
        <f>+'10.ค่าใช้จ่าย(แยกกลุ่ม)'!E35</f>
        <v>1076.7457182459195</v>
      </c>
      <c r="E32" s="295">
        <f>+'10.ค่าใช้จ่าย(แยกกลุ่ม)'!F35</f>
        <v>480.36673440192271</v>
      </c>
      <c r="F32" s="295">
        <f>+'10.ค่าใช้จ่าย(แยกกลุ่ม)'!G35</f>
        <v>548.80135746030942</v>
      </c>
      <c r="G32" s="295">
        <f>+'10.ค่าใช้จ่าย(แยกกลุ่ม)'!H35</f>
        <v>503.42236280749489</v>
      </c>
      <c r="H32" s="295">
        <f>+'10.ค่าใช้จ่าย(แยกกลุ่ม)'!I35</f>
        <v>618.17120079603762</v>
      </c>
      <c r="I32" s="295">
        <f>+'10.ค่าใช้จ่าย(แยกกลุ่ม)'!J35</f>
        <v>159.02186878095614</v>
      </c>
      <c r="J32" s="295">
        <f>+'10.ค่าใช้จ่าย(แยกกลุ่ม)'!K35</f>
        <v>275.49829621246317</v>
      </c>
      <c r="K32" s="374">
        <f>+'10.ค่าใช้จ่าย(แยกกลุ่ม)'!L35</f>
        <v>126.7707481609115</v>
      </c>
      <c r="L32" s="295">
        <f>+'10.ค่าใช้จ่าย(แยกกลุ่ม)'!M35</f>
        <v>667.74569580172817</v>
      </c>
      <c r="M32" s="16" t="str">
        <f>+'10.ค่าใช้จ่าย(แยกกลุ่ม)'!Z35</f>
        <v>นาด้วง,รพช.</v>
      </c>
      <c r="N32" s="15">
        <f>+'10.ค่าใช้จ่าย(แยกกลุ่ม)'!AA35</f>
        <v>-0.22044411885789617</v>
      </c>
      <c r="O32" s="15">
        <f>+'10.ค่าใช้จ่าย(แยกกลุ่ม)'!AB35</f>
        <v>0.1509968223793782</v>
      </c>
      <c r="P32" s="15">
        <f>+'10.ค่าใช้จ่าย(แยกกลุ่ม)'!AC35</f>
        <v>-0.20187027569079713</v>
      </c>
      <c r="Q32" s="15">
        <f>+'10.ค่าใช้จ่าย(แยกกลุ่ม)'!AD35</f>
        <v>-0.29077915348800609</v>
      </c>
      <c r="R32" s="15">
        <f>+'10.ค่าใช้จ่าย(แยกกลุ่ม)'!AE35</f>
        <v>-0.1618539675382312</v>
      </c>
      <c r="S32" s="15">
        <f>+'10.ค่าใช้จ่าย(แยกกลุ่ม)'!AF35</f>
        <v>-0.29075866839136172</v>
      </c>
      <c r="T32" s="15">
        <f>+'10.ค่าใช้จ่าย(แยกกลุ่ม)'!AG35</f>
        <v>-0.12959327618976885</v>
      </c>
      <c r="U32" s="15">
        <f>+'10.ค่าใช้จ่าย(แยกกลุ่ม)'!AH35</f>
        <v>-0.28084892849531584</v>
      </c>
      <c r="V32" s="15">
        <f>+'10.ค่าใช้จ่าย(แยกกลุ่ม)'!AI35</f>
        <v>-0.24588642606410943</v>
      </c>
      <c r="W32" s="15">
        <f>+'10.ค่าใช้จ่าย(แยกกลุ่ม)'!AJ35</f>
        <v>1.1736421923563827</v>
      </c>
      <c r="X32" s="15">
        <f>+'10.ค่าใช้จ่าย(แยกกลุ่ม)'!AK35</f>
        <v>0.42679492765894039</v>
      </c>
    </row>
    <row r="33" spans="1:24">
      <c r="A33" s="255" t="str">
        <f>+'10.ค่าใช้จ่าย(แยกกลุ่ม)'!B36</f>
        <v>ภูเรือ,รพช.</v>
      </c>
      <c r="B33" s="295">
        <f>+'10.ค่าใช้จ่าย(แยกกลุ่ม)'!C36</f>
        <v>9236.9345954908695</v>
      </c>
      <c r="C33" s="295">
        <f>+'10.ค่าใช้จ่าย(แยกกลุ่ม)'!D36</f>
        <v>69.569582939916643</v>
      </c>
      <c r="D33" s="295">
        <f>+'10.ค่าใช้จ่าย(แยกกลุ่ม)'!E36</f>
        <v>1179.0001955185041</v>
      </c>
      <c r="E33" s="295">
        <f>+'10.ค่าใช้จ่าย(แยกกลุ่ม)'!F36</f>
        <v>431.84160514013314</v>
      </c>
      <c r="F33" s="295">
        <f>+'10.ค่าใช้จ่าย(แยกกลุ่ม)'!G36</f>
        <v>455.39893858093643</v>
      </c>
      <c r="G33" s="295">
        <f>+'10.ค่าใช้จ่าย(แยกกลุ่ม)'!H36</f>
        <v>595.8278612716764</v>
      </c>
      <c r="H33" s="295">
        <f>+'10.ค่าใช้จ่าย(แยกกลุ่ม)'!I36</f>
        <v>663.7852389286785</v>
      </c>
      <c r="I33" s="295">
        <f>+'10.ค่าใช้จ่าย(แยกกลุ่ม)'!J36</f>
        <v>145.28416737673584</v>
      </c>
      <c r="J33" s="295">
        <f>+'10.ค่าใช้จ่าย(แยกกลุ่ม)'!K36</f>
        <v>270.1851901066255</v>
      </c>
      <c r="K33" s="295">
        <f>+'10.ค่าใช้จ่าย(แยกกลุ่ม)'!L36</f>
        <v>21.341438408216842</v>
      </c>
      <c r="L33" s="295">
        <f>+'10.ค่าใช้จ่าย(แยกกลุ่ม)'!M36</f>
        <v>631.30355111346523</v>
      </c>
      <c r="M33" s="16" t="str">
        <f>+'10.ค่าใช้จ่าย(แยกกลุ่ม)'!Z36</f>
        <v>ภูเรือ,รพช.</v>
      </c>
      <c r="N33" s="15">
        <f>+'10.ค่าใช้จ่าย(แยกกลุ่ม)'!AA36</f>
        <v>-0.10904981367769929</v>
      </c>
      <c r="O33" s="15">
        <f>+'10.ค่าใช้จ่าย(แยกกลุ่ม)'!AB36</f>
        <v>1.7147017823076639E-2</v>
      </c>
      <c r="P33" s="15">
        <f>+'10.ค่าใช้จ่าย(แยกกลุ่ม)'!AC36</f>
        <v>-0.12607490787832901</v>
      </c>
      <c r="Q33" s="15">
        <f>+'10.ค่าใช้จ่าย(แยกกลุ่ม)'!AD36</f>
        <v>-0.36242240183866165</v>
      </c>
      <c r="R33" s="15">
        <f>+'10.ค่าใช้จ่าย(แยกกลุ่ม)'!AE36</f>
        <v>-0.30450096675185906</v>
      </c>
      <c r="S33" s="15">
        <f>+'10.ค่าใช้จ่าย(แยกกลุ่ม)'!AF36</f>
        <v>-0.16057414815431123</v>
      </c>
      <c r="T33" s="15">
        <f>+'10.ค่าใช้จ่าย(แยกกลุ่ม)'!AG36</f>
        <v>-6.5367111270308906E-2</v>
      </c>
      <c r="U33" s="15">
        <f>+'10.ค่าใช้จ่าย(แยกกลุ่ม)'!AH36</f>
        <v>-0.34297549486377471</v>
      </c>
      <c r="V33" s="15">
        <f>+'10.ค่าใช้จ่าย(แยกกลุ่ม)'!AI36</f>
        <v>-0.2604298388156856</v>
      </c>
      <c r="W33" s="15">
        <f>+'10.ค่าใช้จ่าย(แยกกลุ่ม)'!AJ36</f>
        <v>-0.63407448766655905</v>
      </c>
      <c r="X33" s="15">
        <f>+'10.ค่าใช้จ่าย(แยกกลุ่ม)'!AK36</f>
        <v>0.34892775828423039</v>
      </c>
    </row>
    <row r="34" spans="1:24">
      <c r="A34" s="255" t="str">
        <f>+'10.ค่าใช้จ่าย(แยกกลุ่ม)'!B49</f>
        <v>ท่าลี่,รพช.</v>
      </c>
      <c r="B34" s="374">
        <f>+'10.ค่าใช้จ่าย(แยกกลุ่ม)'!C49</f>
        <v>11350.201334989941</v>
      </c>
      <c r="C34" s="295">
        <f>+'10.ค่าใช้จ่าย(แยกกลุ่ม)'!D49</f>
        <v>140.91753259969235</v>
      </c>
      <c r="D34" s="295">
        <f>+'10.ค่าใช้จ่าย(แยกกลุ่ม)'!E49</f>
        <v>1694.1881128860489</v>
      </c>
      <c r="E34" s="295">
        <f>+'10.ค่าใช้จ่าย(แยกกลุ่ม)'!F49</f>
        <v>711.80742705005332</v>
      </c>
      <c r="F34" s="295">
        <f>+'10.ค่าใช้จ่าย(แยกกลุ่ม)'!G49</f>
        <v>664.52524908294879</v>
      </c>
      <c r="G34" s="295">
        <f>+'10.ค่าใช้จ่าย(แยกกลุ่ม)'!H49</f>
        <v>746.90329665128388</v>
      </c>
      <c r="H34" s="295">
        <f>+'10.ค่าใช้จ่าย(แยกกลุ่ม)'!I49</f>
        <v>610.75416305762633</v>
      </c>
      <c r="I34" s="295">
        <f>+'10.ค่าใช้จ่าย(แยกกลุ่ม)'!J49</f>
        <v>118.52488462903798</v>
      </c>
      <c r="J34" s="374">
        <f>+'10.ค่าใช้จ่าย(แยกกลุ่ม)'!K49</f>
        <v>507.65141403384212</v>
      </c>
      <c r="K34" s="295">
        <f>+'10.ค่าใช้จ่าย(แยกกลุ่ม)'!L49</f>
        <v>45.59161708673529</v>
      </c>
      <c r="L34" s="373">
        <f>+'10.ค่าใช้จ่าย(แยกกลุ่ม)'!M49</f>
        <v>826.46940007099749</v>
      </c>
      <c r="M34" s="16" t="str">
        <f>+'10.ค่าใช้จ่าย(แยกกลุ่ม)'!Z49</f>
        <v>ท่าลี่,รพช.</v>
      </c>
      <c r="N34" s="15">
        <f>+'10.ค่าใช้จ่าย(แยกกลุ่ม)'!AA49</f>
        <v>9.8318410695672348E-2</v>
      </c>
      <c r="O34" s="15">
        <f>+'10.ค่าใช้จ่าย(แยกกลุ่ม)'!AB49</f>
        <v>0.45387724248854694</v>
      </c>
      <c r="P34" s="15">
        <f>+'10.ค่าใช้จ่าย(แยกกลุ่ม)'!AC49</f>
        <v>0.1315585539435383</v>
      </c>
      <c r="Q34" s="15">
        <f>+'10.ค่าใช้จ่าย(แยกกลุ่ม)'!AD49</f>
        <v>0.10315658222398222</v>
      </c>
      <c r="R34" s="15">
        <f>+'10.ค่าใช้จ่าย(แยกกลุ่ม)'!AE49</f>
        <v>-5.8669904574148599E-2</v>
      </c>
      <c r="S34" s="15">
        <f>+'10.ค่าใช้จ่าย(แยกกลุ่ม)'!AF49</f>
        <v>-5.7499354300880622E-2</v>
      </c>
      <c r="T34" s="15">
        <f>+'10.ค่าใช้จ่าย(แยกกลุ่ม)'!AG49</f>
        <v>-2.593206906342899E-2</v>
      </c>
      <c r="U34" s="15">
        <f>+'10.ค่าใช้จ่าย(แยกกลุ่ม)'!AH49</f>
        <v>-0.5573950343591012</v>
      </c>
      <c r="V34" s="15">
        <f>+'10.ค่าใช้จ่าย(แยกกลุ่ม)'!AI49</f>
        <v>0.31086391068980201</v>
      </c>
      <c r="W34" s="15">
        <f>+'10.ค่าใช้จ่าย(แยกกลุ่ม)'!AJ49</f>
        <v>-0.31519547237085321</v>
      </c>
      <c r="X34" s="15">
        <f>+'10.ค่าใช้จ่าย(แยกกลุ่ม)'!AK49</f>
        <v>1.2227739807985725</v>
      </c>
    </row>
    <row r="35" spans="1:24">
      <c r="A35" s="255" t="str">
        <f>+'10.ค่าใช้จ่าย(แยกกลุ่ม)'!B50</f>
        <v>ภูกระดึง,รพช.</v>
      </c>
      <c r="B35" s="295">
        <f>+'10.ค่าใช้จ่าย(แยกกลุ่ม)'!C50</f>
        <v>9114.3759194416434</v>
      </c>
      <c r="C35" s="295">
        <f>+'10.ค่าใช้จ่าย(แยกกลุ่ม)'!D50</f>
        <v>17.97851283931541</v>
      </c>
      <c r="D35" s="295">
        <f>+'10.ค่าใช้จ่าย(แยกกลุ่ม)'!E50</f>
        <v>922.95061872274664</v>
      </c>
      <c r="E35" s="295">
        <f>+'10.ค่าใช้จ่าย(แยกกลุ่ม)'!F50</f>
        <v>603.80691424306315</v>
      </c>
      <c r="F35" s="295">
        <f>+'10.ค่าใช้จ่าย(แยกกลุ่ม)'!G50</f>
        <v>456.10020362198333</v>
      </c>
      <c r="G35" s="295">
        <f>+'10.ค่าใช้จ่าย(แยกกลุ่ม)'!H50</f>
        <v>822.21948943915561</v>
      </c>
      <c r="H35" s="295">
        <f>+'10.ค่าใช้จ่าย(แยกกลุ่ม)'!I50</f>
        <v>278.09630926971073</v>
      </c>
      <c r="I35" s="295">
        <f>+'10.ค่าใช้จ่าย(แยกกลุ่ม)'!J50</f>
        <v>204.12680870009297</v>
      </c>
      <c r="J35" s="295">
        <f>+'10.ค่าใช้จ่าย(แยกกลุ่ม)'!K50</f>
        <v>346.16120117328165</v>
      </c>
      <c r="K35" s="295">
        <f>+'10.ค่าใช้จ่าย(แยกกลุ่ม)'!L50</f>
        <v>12.760422433773751</v>
      </c>
      <c r="L35" s="295">
        <f>+'10.ค่าใช้จ่าย(แยกกลุ่ม)'!M50</f>
        <v>374.35479081278555</v>
      </c>
      <c r="M35" s="16" t="str">
        <f>+'10.ค่าใช้จ่าย(แยกกลุ่ม)'!Z50</f>
        <v>ภูกระดึง,รพช.</v>
      </c>
      <c r="N35" s="15">
        <f>+'10.ค่าใช้จ่าย(แยกกลุ่ม)'!AA50</f>
        <v>-0.11803442257326927</v>
      </c>
      <c r="O35" s="15">
        <f>+'10.ค่าใช้จ่าย(แยกกลุ่ม)'!AB50</f>
        <v>-0.81451172051726728</v>
      </c>
      <c r="P35" s="15">
        <f>+'10.ค่าใช้จ่าย(แยกกลุ่ม)'!AC50</f>
        <v>-0.38355566330581986</v>
      </c>
      <c r="Q35" s="15">
        <f>+'10.ค่าใช้จ่าย(แยกกลุ่ม)'!AD50</f>
        <v>-6.4222222855862543E-2</v>
      </c>
      <c r="R35" s="15">
        <f>+'10.ค่าใช้จ่าย(แยกกลุ่ม)'!AE50</f>
        <v>-0.35391341594359838</v>
      </c>
      <c r="S35" s="15">
        <f>+'10.ค่าใช้จ่าย(แยกกลุ่ม)'!AF50</f>
        <v>3.7540473013351165E-2</v>
      </c>
      <c r="T35" s="15">
        <f>+'10.ค่าใช้จ่าย(แยกกลุ่ม)'!AG50</f>
        <v>-0.5564750713850064</v>
      </c>
      <c r="U35" s="15">
        <f>+'10.ค่าใช้จ่าย(แยกกลุ่ม)'!AH50</f>
        <v>-0.23773358283483786</v>
      </c>
      <c r="V35" s="15">
        <f>+'10.ค่าใช้จ่าย(แยกกลุ่ม)'!AI50</f>
        <v>-0.10613816222161238</v>
      </c>
      <c r="W35" s="15">
        <f>+'10.ค่าใช้จ่าย(แยกกลุ่ม)'!AJ50</f>
        <v>-0.80833329424388412</v>
      </c>
      <c r="X35" s="15">
        <f>+'10.ค่าใช้จ่าย(แยกกลุ่ม)'!AK50</f>
        <v>6.8202023383691131E-3</v>
      </c>
    </row>
    <row r="36" spans="1:24">
      <c r="A36" s="255" t="str">
        <f>+'10.ค่าใช้จ่าย(แยกกลุ่ม)'!B51</f>
        <v>ภูหลวง,รพช.</v>
      </c>
      <c r="B36" s="295">
        <f>+'10.ค่าใช้จ่าย(แยกกลุ่ม)'!C51</f>
        <v>9306.7447304583984</v>
      </c>
      <c r="C36" s="295">
        <f>+'10.ค่าใช้จ่าย(แยกกลุ่ม)'!D51</f>
        <v>56.435784943979435</v>
      </c>
      <c r="D36" s="295">
        <f>+'10.ค่าใช้จ่าย(แยกกลุ่ม)'!E51</f>
        <v>1083.2095251370995</v>
      </c>
      <c r="E36" s="295">
        <f>+'10.ค่าใช้จ่าย(แยกกลุ่ม)'!F51</f>
        <v>518.27836070950639</v>
      </c>
      <c r="F36" s="295">
        <f>+'10.ค่าใช้จ่าย(แยกกลุ่ม)'!G51</f>
        <v>521.99245847655527</v>
      </c>
      <c r="G36" s="295">
        <f>+'10.ค่าใช้จ่าย(แยกกลุ่ม)'!H51</f>
        <v>734.21570832568023</v>
      </c>
      <c r="H36" s="295">
        <f>+'10.ค่าใช้จ่าย(แยกกลุ่ม)'!I51</f>
        <v>394.46261197554509</v>
      </c>
      <c r="I36" s="295">
        <f>+'10.ค่าใช้จ่าย(แยกกลุ่ม)'!J51</f>
        <v>186.52259124662169</v>
      </c>
      <c r="J36" s="295">
        <f>+'10.ค่าใช้จ่าย(แยกกลุ่ม)'!K51</f>
        <v>303.57321127758394</v>
      </c>
      <c r="K36" s="295">
        <f>+'10.ค่าใช้จ่าย(แยกกลุ่ม)'!L51</f>
        <v>48.120758048857283</v>
      </c>
      <c r="L36" s="295">
        <f>+'10.ค่าใช้จ่าย(แยกกลุ่ม)'!M51</f>
        <v>229.3608252210648</v>
      </c>
      <c r="M36" s="16" t="str">
        <f>+'10.ค่าใช้จ่าย(แยกกลุ่ม)'!Z51</f>
        <v>ภูหลวง,รพช.</v>
      </c>
      <c r="N36" s="15">
        <f>+'10.ค่าใช้จ่าย(แยกกลุ่ม)'!AA51</f>
        <v>-9.9419580373773991E-2</v>
      </c>
      <c r="O36" s="15">
        <f>+'10.ค่าใช้จ่าย(แยกกลุ่ม)'!AB51</f>
        <v>-0.41773956811241658</v>
      </c>
      <c r="P36" s="15">
        <f>+'10.ค่าใช้จ่าย(แยกกลุ่ม)'!AC51</f>
        <v>-0.27651776413777451</v>
      </c>
      <c r="Q36" s="15">
        <f>+'10.ค่าใช้จ่าย(แยกกลุ่ม)'!AD51</f>
        <v>-0.19677406653310578</v>
      </c>
      <c r="R36" s="15">
        <f>+'10.ค่าใช้จ่าย(แยกกลุ่ม)'!AE51</f>
        <v>-0.26057405429304303</v>
      </c>
      <c r="S36" s="15">
        <f>+'10.ค่าใช้จ่าย(แยกกลุ่ม)'!AF51</f>
        <v>-7.3509539612499439E-2</v>
      </c>
      <c r="T36" s="15">
        <f>+'10.ค่าใช้จ่าย(แยกกลุ่ม)'!AG51</f>
        <v>-0.3708870057385083</v>
      </c>
      <c r="U36" s="15">
        <f>+'10.ค่าใช้จ่าย(แยกกลุ่ม)'!AH51</f>
        <v>-0.30347263911416067</v>
      </c>
      <c r="V36" s="15">
        <f>+'10.ค่าใช้จ่าย(แยกกลุ่ม)'!AI51</f>
        <v>-0.21610940910436099</v>
      </c>
      <c r="W36" s="15">
        <f>+'10.ค่าใช้จ่าย(แยกกลุ่ม)'!AJ51</f>
        <v>-0.27720675223884927</v>
      </c>
      <c r="X36" s="15">
        <f>+'10.ค่าใช้จ่าย(แยกกลุ่ม)'!AK51</f>
        <v>-0.38313835397647367</v>
      </c>
    </row>
    <row r="37" spans="1:24">
      <c r="A37" s="255" t="str">
        <f>+'10.ค่าใช้จ่าย(แยกกลุ่ม)'!B59</f>
        <v>เอราวัณ,รพช.</v>
      </c>
      <c r="B37" s="295">
        <f>+'10.ค่าใช้จ่าย(แยกกลุ่ม)'!C59</f>
        <v>10789.132040165716</v>
      </c>
      <c r="C37" s="295">
        <f>+'10.ค่าใช้จ่าย(แยกกลุ่ม)'!D59</f>
        <v>98.536393017202869</v>
      </c>
      <c r="D37" s="374">
        <f>+'10.ค่าใช้จ่าย(แยกกลุ่ม)'!E59</f>
        <v>1856.4369960419524</v>
      </c>
      <c r="E37" s="374">
        <f>+'10.ค่าใช้จ่าย(แยกกลุ่ม)'!F59</f>
        <v>842.76440544578099</v>
      </c>
      <c r="F37" s="295">
        <f>+'10.ค่าใช้จ่าย(แยกกลุ่ม)'!G59</f>
        <v>740.30968720641908</v>
      </c>
      <c r="G37" s="295">
        <f>+'10.ค่าใช้จ่าย(แยกกลุ่ม)'!H59</f>
        <v>665.47715859912842</v>
      </c>
      <c r="H37" s="295">
        <f>+'10.ค่าใช้จ่าย(แยกกลุ่ม)'!I59</f>
        <v>780.30600013860874</v>
      </c>
      <c r="I37" s="295">
        <f>+'10.ค่าใช้จ่าย(แยกกลุ่ม)'!J59</f>
        <v>341.79939397206266</v>
      </c>
      <c r="J37" s="295">
        <f>+'10.ค่าใช้จ่าย(แยกกลุ่ม)'!K59</f>
        <v>447.47335972031857</v>
      </c>
      <c r="K37" s="374">
        <f>+'10.ค่าใช้จ่าย(แยกกลุ่ม)'!L59</f>
        <v>161.44896282207267</v>
      </c>
      <c r="L37" s="374">
        <f>+'10.ค่าใช้จ่าย(แยกกลุ่ม)'!M59</f>
        <v>645.71513044616597</v>
      </c>
      <c r="M37" s="16" t="str">
        <f>+'10.ค่าใช้จ่าย(แยกกลุ่ม)'!Z59</f>
        <v>เอราวัณ,รพช.</v>
      </c>
      <c r="N37" s="15">
        <f>+'10.ค่าใช้จ่าย(แยกกลุ่ม)'!AA59</f>
        <v>4.4025740636879016E-2</v>
      </c>
      <c r="O37" s="15">
        <f>+'10.ค่าใช้จ่าย(แยกกลุ่ม)'!AB59</f>
        <v>1.6621684482512625E-2</v>
      </c>
      <c r="P37" s="15">
        <f>+'10.ค่าใช้จ่าย(แยกกลุ่ม)'!AC59</f>
        <v>0.23992557069122153</v>
      </c>
      <c r="Q37" s="15">
        <f>+'10.ค่าใช้จ่าย(แยกกลุ่ม)'!AD59</f>
        <v>0.30611323484577646</v>
      </c>
      <c r="R37" s="15">
        <f>+'10.ค่าใช้จ่าย(แยกกลุ่ม)'!AE59</f>
        <v>4.8682182451902235E-2</v>
      </c>
      <c r="S37" s="15">
        <f>+'10.ค่าใช้จ่าย(แยกกลุ่ม)'!AF59</f>
        <v>-0.1602491855508191</v>
      </c>
      <c r="T37" s="15">
        <f>+'10.ค่าใช้จ่าย(แยกกลุ่ม)'!AG59</f>
        <v>0.24447952552177937</v>
      </c>
      <c r="U37" s="15">
        <f>+'10.ค่าใช้จ่าย(แยกกลุ่ม)'!AH59</f>
        <v>0.27637423566005737</v>
      </c>
      <c r="V37" s="15">
        <f>+'10.ค่าใช้จ่าย(แยกกลุ่ม)'!AI59</f>
        <v>0.15547137669034</v>
      </c>
      <c r="W37" s="15">
        <f>+'10.ค่าใช้จ่าย(แยกกลุ่ม)'!AJ59</f>
        <v>1.4250287176971499</v>
      </c>
      <c r="X37" s="15">
        <f>+'10.ค่าใช้จ่าย(แยกกลุ่ม)'!AK59</f>
        <v>0.73663875618431474</v>
      </c>
    </row>
    <row r="38" spans="1:24">
      <c r="A38" s="255" t="str">
        <f>+'10.ค่าใช้จ่าย(แยกกลุ่ม)'!B80</f>
        <v>ปากชม,รพช.</v>
      </c>
      <c r="B38" s="295">
        <f>+'10.ค่าใช้จ่าย(แยกกลุ่ม)'!C80</f>
        <v>9209.6110240216512</v>
      </c>
      <c r="C38" s="295">
        <f>+'10.ค่าใช้จ่าย(แยกกลุ่ม)'!D80</f>
        <v>109.10540205255442</v>
      </c>
      <c r="D38" s="295">
        <f>+'10.ค่าใช้จ่าย(แยกกลุ่ม)'!E80</f>
        <v>1278.5689522950265</v>
      </c>
      <c r="E38" s="295">
        <f>+'10.ค่าใช้จ่าย(แยกกลุ่ม)'!F80</f>
        <v>735.28523175820465</v>
      </c>
      <c r="F38" s="295">
        <f>+'10.ค่าใช้จ่าย(แยกกลุ่ม)'!G80</f>
        <v>646.87439945866697</v>
      </c>
      <c r="G38" s="295">
        <f>+'10.ค่าใช้จ่าย(แยกกลุ่ม)'!H80</f>
        <v>754.1005999774444</v>
      </c>
      <c r="H38" s="374">
        <f>+'10.ค่าใช้จ่าย(แยกกลุ่ม)'!I80</f>
        <v>940.23873576181347</v>
      </c>
      <c r="I38" s="295">
        <f>+'10.ค่าใช้จ่าย(แยกกลุ่ม)'!J80</f>
        <v>219.42111198827112</v>
      </c>
      <c r="J38" s="295">
        <f>+'10.ค่าใช้จ่าย(แยกกลุ่ม)'!K80</f>
        <v>440.86815495658055</v>
      </c>
      <c r="K38" s="295">
        <f>+'10.ค่าใช้จ่าย(แยกกลุ่ม)'!L80</f>
        <v>20.007829028983874</v>
      </c>
      <c r="L38" s="295">
        <f>+'10.ค่าใช้จ่าย(แยกกลุ่ม)'!M80</f>
        <v>323.67392917559488</v>
      </c>
      <c r="M38" s="16" t="str">
        <f>+'10.ค่าใช้จ่าย(แยกกลุ่ม)'!Z80</f>
        <v>ปากชม,รพช.</v>
      </c>
      <c r="N38" s="15">
        <f>+'10.ค่าใช้จ่าย(แยกกลุ่ม)'!AA80</f>
        <v>-0.13435720753378763</v>
      </c>
      <c r="O38" s="15">
        <f>+'10.ค่าใช้จ่าย(แยกกลุ่ม)'!AB80</f>
        <v>0.42452182748648071</v>
      </c>
      <c r="P38" s="15">
        <f>+'10.ค่าใช้จ่าย(แยกกลุ่ม)'!AC80</f>
        <v>-0.2448541977588525</v>
      </c>
      <c r="Q38" s="15">
        <f>+'10.ค่าใช้จ่าย(แยกกลุ่ม)'!AD80</f>
        <v>2.4414413366674666E-2</v>
      </c>
      <c r="R38" s="15">
        <f>+'10.ค่าใช้จ่าย(แยกกลุ่ม)'!AE80</f>
        <v>-9.7685752063068079E-2</v>
      </c>
      <c r="S38" s="15">
        <f>+'10.ค่าใช้จ่าย(แยกกลุ่ม)'!AF80</f>
        <v>2.5920524500968804E-3</v>
      </c>
      <c r="T38" s="15">
        <f>+'10.ค่าใช้จ่าย(แยกกลุ่ม)'!AG80</f>
        <v>0.29830193080844264</v>
      </c>
      <c r="U38" s="15">
        <f>+'10.ค่าใช้จ่าย(แยกกลุ่ม)'!AH80</f>
        <v>-0.39439094165101624</v>
      </c>
      <c r="V38" s="15">
        <f>+'10.ค่าใช้จ่าย(แยกกลุ่ม)'!AI80</f>
        <v>0.11646877806424299</v>
      </c>
      <c r="W38" s="15">
        <f>+'10.ค่าใช้จ่าย(แยกกลุ่ม)'!AJ80</f>
        <v>-0.69132801277472677</v>
      </c>
      <c r="X38" s="15">
        <f>+'10.ค่าใช้จ่าย(แยกกลุ่ม)'!AK80</f>
        <v>-0.35757009082197855</v>
      </c>
    </row>
    <row r="39" spans="1:24">
      <c r="A39" s="255" t="str">
        <f>+'10.ค่าใช้จ่าย(แยกกลุ่ม)'!B92</f>
        <v>ผาขาว,รพช.</v>
      </c>
      <c r="B39" s="295">
        <f>+'10.ค่าใช้จ่าย(แยกกลุ่ม)'!C92</f>
        <v>7963.7618005371596</v>
      </c>
      <c r="C39" s="295">
        <f>+'10.ค่าใช้จ่าย(แยกกลุ่ม)'!D92</f>
        <v>65.503790174220995</v>
      </c>
      <c r="D39" s="295">
        <f>+'10.ค่าใช้จ่าย(แยกกลุ่ม)'!E92</f>
        <v>1127.8435704608655</v>
      </c>
      <c r="E39" s="295">
        <f>+'10.ค่าใช้จ่าย(แยกกลุ่ม)'!F92</f>
        <v>528.88410904855846</v>
      </c>
      <c r="F39" s="374">
        <f>+'10.ค่าใช้จ่าย(แยกกลุ่ม)'!G92</f>
        <v>833.79049271504289</v>
      </c>
      <c r="G39" s="295">
        <f>+'10.ค่าใช้จ่าย(แยกกลุ่ม)'!H92</f>
        <v>746.88929127944289</v>
      </c>
      <c r="H39" s="295">
        <f>+'10.ค่าใช้จ่าย(แยกกลุ่ม)'!I92</f>
        <v>362.86242155301505</v>
      </c>
      <c r="I39" s="295">
        <f>+'10.ค่าใช้จ่าย(แยกกลุ่ม)'!J92</f>
        <v>83.70612079005538</v>
      </c>
      <c r="J39" s="295">
        <f>+'10.ค่าใช้จ่าย(แยกกลุ่ม)'!K92</f>
        <v>331.47679975281056</v>
      </c>
      <c r="K39" s="374">
        <f>+'10.ค่าใช้จ่าย(แยกกลุ่ม)'!L92</f>
        <v>100.96048805647328</v>
      </c>
      <c r="L39" s="295">
        <f>+'10.ค่าใช้จ่าย(แยกกลุ่ม)'!M92</f>
        <v>537.18005989589517</v>
      </c>
      <c r="M39" s="16" t="str">
        <f>+'10.ค่าใช้จ่าย(แยกกลุ่ม)'!Z92</f>
        <v>ผาขาว,รพช.</v>
      </c>
      <c r="N39" s="15">
        <f>+'10.ค่าใช้จ่าย(แยกกลุ่ม)'!AA92</f>
        <v>-0.11187295407685793</v>
      </c>
      <c r="O39" s="15">
        <f>+'10.ค่าใช้จ่าย(แยกกลุ่ม)'!AB92</f>
        <v>0.25943602823028677</v>
      </c>
      <c r="P39" s="15">
        <f>+'10.ค่าใช้จ่าย(แยกกลุ่ม)'!AC92</f>
        <v>-0.23781012690357836</v>
      </c>
      <c r="Q39" s="15">
        <f>+'10.ค่าใช้จ่าย(แยกกลุ่ม)'!AD92</f>
        <v>-5.9407850385773821E-2</v>
      </c>
      <c r="R39" s="15">
        <f>+'10.ค่าใช้จ่าย(แยกกลุ่ม)'!AE92</f>
        <v>0.26541032832549649</v>
      </c>
      <c r="S39" s="15">
        <f>+'10.ค่าใช้จ่าย(แยกกลุ่ม)'!AF92</f>
        <v>-0.11298016474742109</v>
      </c>
      <c r="T39" s="15">
        <f>+'10.ค่าใช้จ่าย(แยกกลุ่ม)'!AG92</f>
        <v>-0.62548808068457629</v>
      </c>
      <c r="U39" s="15">
        <f>+'10.ค่าใช้จ่าย(แยกกลุ่ม)'!AH92</f>
        <v>-0.41931710485887813</v>
      </c>
      <c r="V39" s="15">
        <f>+'10.ค่าใช้จ่าย(แยกกลุ่ม)'!AI92</f>
        <v>-5.0103713120331905E-2</v>
      </c>
      <c r="W39" s="15">
        <f>+'10.ค่าใช้จ่าย(แยกกลุ่ม)'!AJ92</f>
        <v>2.3793004349760416</v>
      </c>
      <c r="X39" s="15">
        <f>+'10.ค่าใช้จ่าย(แยกกลุ่ม)'!AK92</f>
        <v>0.31112112095042976</v>
      </c>
    </row>
    <row r="40" spans="1:24">
      <c r="A40" s="255" t="str">
        <f>+'10.ค่าใช้จ่าย(แยกกลุ่ม)'!B99</f>
        <v>เชียงคาน,รพช.</v>
      </c>
      <c r="B40" s="295">
        <f>+'10.ค่าใช้จ่าย(แยกกลุ่ม)'!C99</f>
        <v>6703.7191570352934</v>
      </c>
      <c r="C40" s="295">
        <f>+'10.ค่าใช้จ่าย(แยกกลุ่ม)'!D99</f>
        <v>56.004873113748339</v>
      </c>
      <c r="D40" s="295">
        <f>+'10.ค่าใช้จ่าย(แยกกลุ่ม)'!E99</f>
        <v>1131.3709925479502</v>
      </c>
      <c r="E40" s="295">
        <f>+'10.ค่าใช้จ่าย(แยกกลุ่ม)'!F99</f>
        <v>537.78951778576516</v>
      </c>
      <c r="F40" s="374">
        <f>+'10.ค่าใช้จ่าย(แยกกลุ่ม)'!G99</f>
        <v>668.20854731509314</v>
      </c>
      <c r="G40" s="295">
        <f>+'10.ค่าใช้จ่าย(แยกกลุ่ม)'!H99</f>
        <v>496.61264156570508</v>
      </c>
      <c r="H40" s="295">
        <f>+'10.ค่าใช้จ่าย(แยกกลุ่ม)'!I99</f>
        <v>261.4744890853035</v>
      </c>
      <c r="I40" s="295">
        <f>+'10.ค่าใช้จ่าย(แยกกลุ่ม)'!J99</f>
        <v>274.52886720323488</v>
      </c>
      <c r="J40" s="295">
        <f>+'10.ค่าใช้จ่าย(แยกกลุ่ม)'!K99</f>
        <v>255.01502901031822</v>
      </c>
      <c r="K40" s="295">
        <f>+'10.ค่าใช้จ่าย(แยกกลุ่ม)'!L99</f>
        <v>12.889577859201189</v>
      </c>
      <c r="L40" s="295">
        <f>+'10.ค่าใช้จ่าย(แยกกลุ่ม)'!M99</f>
        <v>462.3586246242989</v>
      </c>
      <c r="M40" s="16" t="str">
        <f>+'10.ค่าใช้จ่าย(แยกกลุ่ม)'!Z99</f>
        <v>เชียงคาน,รพช.</v>
      </c>
      <c r="N40" s="15">
        <f>+'10.ค่าใช้จ่าย(แยกกลุ่ม)'!AA99</f>
        <v>-0.11076176568488549</v>
      </c>
      <c r="O40" s="15">
        <f>+'10.ค่าใช้จ่าย(แยกกลุ่ม)'!AB99</f>
        <v>-0.25314328901761657</v>
      </c>
      <c r="P40" s="15">
        <f>+'10.ค่าใช้จ่าย(แยกกลุ่ม)'!AC99</f>
        <v>-0.30106674079634865</v>
      </c>
      <c r="Q40" s="15">
        <f>+'10.ค่าใช้จ่าย(แยกกลุ่ม)'!AD99</f>
        <v>-0.1720311949069927</v>
      </c>
      <c r="R40" s="15">
        <f>+'10.ค่าใช้จ่าย(แยกกลุ่ม)'!AE99</f>
        <v>0.44962423824303777</v>
      </c>
      <c r="S40" s="15">
        <f>+'10.ค่าใช้จ่าย(แยกกลุ่ม)'!AF99</f>
        <v>-0.10671501631595659</v>
      </c>
      <c r="T40" s="15">
        <f>+'10.ค่าใช้จ่าย(แยกกลุ่ม)'!AG99</f>
        <v>-0.71500762384054384</v>
      </c>
      <c r="U40" s="15">
        <f>+'10.ค่าใช้จ่าย(แยกกลุ่ม)'!AH99</f>
        <v>-0.31439236456148623</v>
      </c>
      <c r="V40" s="15">
        <f>+'10.ค่าใช้จ่าย(แยกกลุ่ม)'!AI99</f>
        <v>-0.16028964972245396</v>
      </c>
      <c r="W40" s="15">
        <f>+'10.ค่าใช้จ่าย(แยกกลุ่ม)'!AJ99</f>
        <v>-0.81048352173157934</v>
      </c>
      <c r="X40" s="15">
        <f>+'10.ค่าใช้จ่าย(แยกกลุ่ม)'!AK99</f>
        <v>0.18880631755672642</v>
      </c>
    </row>
    <row r="41" spans="1:24">
      <c r="A41" s="255" t="str">
        <f>+'10.ค่าใช้จ่าย(แยกกลุ่ม)'!B103</f>
        <v>สมเด็จพระยุพราชด่านซ้าย,รพช.</v>
      </c>
      <c r="B41" s="374">
        <f>+'10.ค่าใช้จ่าย(แยกกลุ่ม)'!C103</f>
        <v>8779.3403103078108</v>
      </c>
      <c r="C41" s="295">
        <f>+'10.ค่าใช้จ่าย(แยกกลุ่ม)'!D103</f>
        <v>72.36556635960423</v>
      </c>
      <c r="D41" s="295">
        <f>+'10.ค่าใช้จ่าย(แยกกลุ่ม)'!E103</f>
        <v>1861.9200119413169</v>
      </c>
      <c r="E41" s="295">
        <f>+'10.ค่าใช้จ่าย(แยกกลุ่ม)'!F103</f>
        <v>684.57917792146191</v>
      </c>
      <c r="F41" s="295">
        <f>+'10.ค่าใช้จ่าย(แยกกลุ่ม)'!G103</f>
        <v>341.24552928743208</v>
      </c>
      <c r="G41" s="295">
        <f>+'10.ค่าใช้จ่าย(แยกกลุ่ม)'!H103</f>
        <v>464.32012956536937</v>
      </c>
      <c r="H41" s="295">
        <f>+'10.ค่าใช้จ่าย(แยกกลุ่ม)'!I103</f>
        <v>867.54107351191215</v>
      </c>
      <c r="I41" s="295">
        <f>+'10.ค่าใช้จ่าย(แยกกลุ่ม)'!J103</f>
        <v>339.84933120303566</v>
      </c>
      <c r="J41" s="295">
        <f>+'10.ค่าใช้จ่าย(แยกกลุ่ม)'!K103</f>
        <v>228.49549113346816</v>
      </c>
      <c r="K41" s="374">
        <f>+'10.ค่าใช้จ่าย(แยกกลุ่ม)'!L103</f>
        <v>308.56797030897633</v>
      </c>
      <c r="L41" s="295">
        <f>+'10.ค่าใช้จ่าย(แยกกลุ่ม)'!M103</f>
        <v>310.9683412803422</v>
      </c>
      <c r="M41" s="16" t="str">
        <f>+'10.ค่าใช้จ่าย(แยกกลุ่ม)'!Z103</f>
        <v>สมเด็จพระยุพราชด่านซ้าย,รพช.</v>
      </c>
      <c r="N41" s="15">
        <f>+'10.ค่าใช้จ่าย(แยกกลุ่ม)'!AA103</f>
        <v>0.16456624943730855</v>
      </c>
      <c r="O41" s="15">
        <f>+'10.ค่าใช้จ่าย(แยกกลุ่ม)'!AB103</f>
        <v>-3.4964175886262543E-2</v>
      </c>
      <c r="P41" s="15">
        <f>+'10.ค่าใช้จ่าย(แยกกลุ่ม)'!AC103</f>
        <v>0.15024853111345038</v>
      </c>
      <c r="Q41" s="15">
        <f>+'10.ค่าใช้จ่าย(แยกกลุ่ม)'!AD103</f>
        <v>5.3962907772742506E-2</v>
      </c>
      <c r="R41" s="15">
        <f>+'10.ค่าใช้จ่าย(แยกกลุ่ม)'!AE103</f>
        <v>-0.25969550608895298</v>
      </c>
      <c r="S41" s="15">
        <f>+'10.ค่าใช้จ่าย(แยกกลุ่ม)'!AF103</f>
        <v>-0.16480136700648784</v>
      </c>
      <c r="T41" s="15">
        <f>+'10.ค่าใช้จ่าย(แยกกลุ่ม)'!AG103</f>
        <v>-5.4429390718018326E-2</v>
      </c>
      <c r="U41" s="15">
        <f>+'10.ค่าใช้จ่าย(แยกกลุ่ม)'!AH103</f>
        <v>-0.15126121800888692</v>
      </c>
      <c r="V41" s="15">
        <f>+'10.ค่าใช้จ่าย(แยกกลุ่ม)'!AI103</f>
        <v>-0.24761285779450604</v>
      </c>
      <c r="W41" s="15">
        <f>+'10.ค่าใช้จ่าย(แยกกลุ่ม)'!AJ103</f>
        <v>3.5368991659914513</v>
      </c>
      <c r="X41" s="15">
        <f>+'10.ค่าใช้จ่าย(แยกกลุ่ม)'!AK103</f>
        <v>-0.20044504636503613</v>
      </c>
    </row>
    <row r="42" spans="1:24">
      <c r="A42" s="255" t="str">
        <f>+'10.ค่าใช้จ่าย(แยกกลุ่ม)'!B122</f>
        <v>วังสะพุง,รพช.</v>
      </c>
      <c r="B42" s="295">
        <f>+'10.ค่าใช้จ่าย(แยกกลุ่ม)'!C122</f>
        <v>7287.9667050428079</v>
      </c>
      <c r="C42" s="295">
        <f>+'10.ค่าใช้จ่าย(แยกกลุ่ม)'!D122</f>
        <v>38.115102203177038</v>
      </c>
      <c r="D42" s="295">
        <f>+'10.ค่าใช้จ่าย(แยกกลุ่ม)'!E122</f>
        <v>1485.2454813074335</v>
      </c>
      <c r="E42" s="295">
        <f>+'10.ค่าใช้จ่าย(แยกกลุ่ม)'!F122</f>
        <v>662.52681705435145</v>
      </c>
      <c r="F42" s="295">
        <f>+'10.ค่าใช้จ่าย(แยกกลุ่ม)'!G122</f>
        <v>592.85676507000994</v>
      </c>
      <c r="G42" s="374">
        <f>+'10.ค่าใช้จ่าย(แยกกลุ่ม)'!H122</f>
        <v>599.26919944114115</v>
      </c>
      <c r="H42" s="295">
        <f>+'10.ค่าใช้จ่าย(แยกกลุ่ม)'!I122</f>
        <v>505.80795329909853</v>
      </c>
      <c r="I42" s="374">
        <f>+'10.ค่าใช้จ่าย(แยกกลุ่ม)'!J122</f>
        <v>624.65736209436955</v>
      </c>
      <c r="J42" s="295">
        <f>+'10.ค่าใช้จ่าย(แยกกลุ่ม)'!K122</f>
        <v>258.87815445779347</v>
      </c>
      <c r="K42" s="295">
        <f>+'10.ค่าใช้จ่าย(แยกกลุ่ม)'!L122</f>
        <v>8.3937233212436126</v>
      </c>
      <c r="L42" s="295">
        <f>+'10.ค่าใช้จ่าย(แยกกลุ่ม)'!M122</f>
        <v>164.23773766761408</v>
      </c>
      <c r="M42" s="16" t="str">
        <f>+'10.ค่าใช้จ่าย(แยกกลุ่ม)'!Z122</f>
        <v>วังสะพุง,รพช.</v>
      </c>
      <c r="N42" s="15">
        <f>+'10.ค่าใช้จ่าย(แยกกลุ่ม)'!AA122</f>
        <v>4.3600756613177978E-2</v>
      </c>
      <c r="O42" s="15">
        <f>+'10.ค่าใช้จ่าย(แยกกลุ่ม)'!AB122</f>
        <v>-0.26671666717149273</v>
      </c>
      <c r="P42" s="15">
        <f>+'10.ค่าใช้จ่าย(แยกกลุ่ม)'!AC122</f>
        <v>-6.6606275741836141E-2</v>
      </c>
      <c r="Q42" s="15">
        <f>+'10.ค่าใช้จ่าย(แยกกลุ่ม)'!AD122</f>
        <v>-0.14268665250116028</v>
      </c>
      <c r="R42" s="15">
        <f>+'10.ค่าใช้จ่าย(แยกกลุ่ม)'!AE122</f>
        <v>0.10499947956547544</v>
      </c>
      <c r="S42" s="15">
        <f>+'10.ค่าใช้จ่าย(แยกกลุ่ม)'!AF122</f>
        <v>0.33116997261470266</v>
      </c>
      <c r="T42" s="15">
        <f>+'10.ค่าใช้จ่าย(แยกกลุ่ม)'!AG122</f>
        <v>-0.35846181481741674</v>
      </c>
      <c r="U42" s="15">
        <f>+'10.ค่าใช้จ่าย(แยกกลุ่ม)'!AH122</f>
        <v>0.2106702079244874</v>
      </c>
      <c r="V42" s="15">
        <f>+'10.ค่าใช้จ่าย(แยกกลุ่ม)'!AI122</f>
        <v>-0.11365279237987537</v>
      </c>
      <c r="W42" s="15">
        <f>+'10.ค่าใช้จ่าย(แยกกลุ่ม)'!AJ122</f>
        <v>-0.7686166365260092</v>
      </c>
      <c r="X42" s="15">
        <f>+'10.ค่าใช้จ่าย(แยกกลุ่ม)'!AK122</f>
        <v>-6.339394715068894E-2</v>
      </c>
    </row>
    <row r="43" spans="1:24">
      <c r="A43" s="255" t="str">
        <f>+'10.ค่าใช้จ่าย(แยกกลุ่ม)'!B142</f>
        <v>เลย,รพท.</v>
      </c>
      <c r="B43" s="295">
        <f>+'10.ค่าใช้จ่าย(แยกกลุ่ม)'!C142</f>
        <v>6651.3801415754197</v>
      </c>
      <c r="C43" s="374">
        <f>+'10.ค่าใช้จ่าย(แยกกลุ่ม)'!D142</f>
        <v>73.220675831591251</v>
      </c>
      <c r="D43" s="295">
        <f>+'10.ค่าใช้จ่าย(แยกกลุ่ม)'!E142</f>
        <v>1795.1531542162784</v>
      </c>
      <c r="E43" s="295">
        <f>+'10.ค่าใช้จ่าย(แยกกลุ่ม)'!F142</f>
        <v>1533.0694912090537</v>
      </c>
      <c r="F43" s="295">
        <f>+'10.ค่าใช้จ่าย(แยกกลุ่ม)'!G142</f>
        <v>115.87821884481413</v>
      </c>
      <c r="G43" s="295">
        <f>+'10.ค่าใช้จ่าย(แยกกลุ่ม)'!H142</f>
        <v>466.61038881200847</v>
      </c>
      <c r="H43" s="295">
        <f>+'10.ค่าใช้จ่าย(แยกกลุ่ม)'!I142</f>
        <v>407.676631578659</v>
      </c>
      <c r="I43" s="295">
        <f>+'10.ค่าใช้จ่าย(แยกกลุ่ม)'!J142</f>
        <v>650.62485019751125</v>
      </c>
      <c r="J43" s="295">
        <f>+'10.ค่าใช้จ่าย(แยกกลุ่ม)'!K142</f>
        <v>262.01298952426794</v>
      </c>
      <c r="K43" s="295">
        <f>+'10.ค่าใช้จ่าย(แยกกลุ่ม)'!L142</f>
        <v>459.49964944403092</v>
      </c>
      <c r="L43" s="374">
        <f>+'10.ค่าใช้จ่าย(แยกกลุ่ม)'!M142</f>
        <v>230.81066870351944</v>
      </c>
      <c r="M43" s="16" t="str">
        <f>+'10.ค่าใช้จ่าย(แยกกลุ่ม)'!Z142</f>
        <v>เลย,รพท.</v>
      </c>
      <c r="N43" s="15">
        <f>+'10.ค่าใช้จ่าย(แยกกลุ่ม)'!AA142</f>
        <v>-7.409305266435301E-2</v>
      </c>
      <c r="O43" s="15">
        <f>+'10.ค่าใช้จ่าย(แยกกลุ่ม)'!AB142</f>
        <v>0.2174863472272697</v>
      </c>
      <c r="P43" s="15">
        <f>+'10.ค่าใช้จ่าย(แยกกลุ่ม)'!AC142</f>
        <v>-0.22076158700671783</v>
      </c>
      <c r="Q43" s="15">
        <f>+'10.ค่าใช้จ่าย(แยกกลุ่ม)'!AD142</f>
        <v>-1.3284060893197149E-2</v>
      </c>
      <c r="R43" s="15">
        <f>+'10.ค่าใช้จ่าย(แยกกลุ่ม)'!AE142</f>
        <v>-0.3964956055808922</v>
      </c>
      <c r="S43" s="15">
        <f>+'10.ค่าใช้จ่าย(แยกกลุ่ม)'!AF142</f>
        <v>0.11203749450125873</v>
      </c>
      <c r="T43" s="15">
        <f>+'10.ค่าใช้จ่าย(แยกกลุ่ม)'!AG142</f>
        <v>-1.9525989214973182E-2</v>
      </c>
      <c r="U43" s="15">
        <f>+'10.ค่าใช้จ่าย(แยกกลุ่ม)'!AH142</f>
        <v>-7.4424958883821363E-2</v>
      </c>
      <c r="V43" s="15">
        <f>+'10.ค่าใช้จ่าย(แยกกลุ่ม)'!AI142</f>
        <v>-0.17313816254058975</v>
      </c>
      <c r="W43" s="15">
        <f>+'10.ค่าใช้จ่าย(แยกกลุ่ม)'!AJ142</f>
        <v>0.56800397379984657</v>
      </c>
      <c r="X43" s="15">
        <f>+'10.ค่าใช้จ่าย(แยกกลุ่ม)'!AK142</f>
        <v>0.7192198958888979</v>
      </c>
    </row>
    <row r="45" spans="1:24">
      <c r="A45" s="420" t="s">
        <v>49</v>
      </c>
      <c r="B45" s="429" t="s">
        <v>248</v>
      </c>
      <c r="C45" s="430"/>
      <c r="D45" s="430"/>
      <c r="E45" s="430"/>
      <c r="F45" s="430"/>
      <c r="G45" s="430"/>
      <c r="H45" s="430"/>
      <c r="I45" s="430"/>
      <c r="J45" s="430"/>
      <c r="K45" s="430"/>
      <c r="L45" s="431"/>
      <c r="M45" s="420" t="s">
        <v>49</v>
      </c>
      <c r="N45" s="429" t="s">
        <v>719</v>
      </c>
      <c r="O45" s="430"/>
      <c r="P45" s="430"/>
      <c r="Q45" s="430"/>
      <c r="R45" s="430"/>
      <c r="S45" s="430"/>
      <c r="T45" s="430"/>
      <c r="U45" s="430"/>
      <c r="V45" s="430"/>
      <c r="W45" s="430"/>
      <c r="X45" s="431"/>
    </row>
    <row r="46" spans="1:24">
      <c r="A46" s="420"/>
      <c r="B46" s="38" t="s">
        <v>5</v>
      </c>
      <c r="C46" s="38" t="s">
        <v>8</v>
      </c>
      <c r="D46" s="38" t="s">
        <v>11</v>
      </c>
      <c r="E46" s="38" t="s">
        <v>17</v>
      </c>
      <c r="F46" s="38" t="s">
        <v>20</v>
      </c>
      <c r="G46" s="38" t="s">
        <v>23</v>
      </c>
      <c r="H46" s="38" t="s">
        <v>26</v>
      </c>
      <c r="I46" s="38" t="s">
        <v>29</v>
      </c>
      <c r="J46" s="38" t="s">
        <v>32</v>
      </c>
      <c r="K46" s="38" t="s">
        <v>35</v>
      </c>
      <c r="L46" s="38" t="s">
        <v>38</v>
      </c>
      <c r="M46" s="420"/>
      <c r="N46" s="38" t="s">
        <v>5</v>
      </c>
      <c r="O46" s="38" t="s">
        <v>8</v>
      </c>
      <c r="P46" s="38" t="s">
        <v>11</v>
      </c>
      <c r="Q46" s="38" t="s">
        <v>17</v>
      </c>
      <c r="R46" s="38" t="s">
        <v>20</v>
      </c>
      <c r="S46" s="38" t="s">
        <v>23</v>
      </c>
      <c r="T46" s="38" t="s">
        <v>26</v>
      </c>
      <c r="U46" s="38" t="s">
        <v>29</v>
      </c>
      <c r="V46" s="38" t="s">
        <v>32</v>
      </c>
      <c r="W46" s="38" t="s">
        <v>35</v>
      </c>
      <c r="X46" s="38" t="s">
        <v>38</v>
      </c>
    </row>
    <row r="47" spans="1:24">
      <c r="A47" s="255" t="str">
        <f>+'10.ค่าใช้จ่าย(แยกกลุ่ม)'!B7</f>
        <v>นิคมน้ำอูน,รพช.</v>
      </c>
      <c r="B47" s="295">
        <f>+'10.ค่าใช้จ่าย(แยกกลุ่ม)'!C7</f>
        <v>13930.778328907525</v>
      </c>
      <c r="C47" s="295">
        <f>+'10.ค่าใช้จ่าย(แยกกลุ่ม)'!D7</f>
        <v>72.939742371302117</v>
      </c>
      <c r="D47" s="295">
        <f>+'10.ค่าใช้จ่าย(แยกกลุ่ม)'!E7</f>
        <v>1226.144402981598</v>
      </c>
      <c r="E47" s="295">
        <f>+'10.ค่าใช้จ่าย(แยกกลุ่ม)'!F7</f>
        <v>487.04673375262053</v>
      </c>
      <c r="F47" s="295">
        <f>+'10.ค่าใช้จ่าย(แยกกลุ่ม)'!G7</f>
        <v>561.09850920102485</v>
      </c>
      <c r="G47" s="295">
        <f>+'10.ค่าใช้จ่าย(แยกกลุ่ม)'!H7</f>
        <v>657.77339436291629</v>
      </c>
      <c r="H47" s="295">
        <f>+'10.ค่าใช้จ่าย(แยกกลุ่ม)'!I7</f>
        <v>750.07173864430467</v>
      </c>
      <c r="I47" s="295">
        <f>+'10.ค่าใช้จ่าย(แยกกลุ่ม)'!J7</f>
        <v>223.79070114139293</v>
      </c>
      <c r="J47" s="295">
        <f>+'10.ค่าใช้จ่าย(แยกกลุ่ม)'!K7</f>
        <v>319.52531330072213</v>
      </c>
      <c r="K47" s="295">
        <f>+'10.ค่าใช้จ่าย(แยกกลุ่ม)'!L7</f>
        <v>26.397233170277193</v>
      </c>
      <c r="L47" s="295">
        <f>+'10.ค่าใช้จ่าย(แยกกลุ่ม)'!M7</f>
        <v>185.97465641742372</v>
      </c>
      <c r="M47" s="16" t="str">
        <f>+'10.ค่าใช้จ่าย(แยกกลุ่ม)'!Z7</f>
        <v>นิคมน้ำอูน,รพช.</v>
      </c>
      <c r="N47" s="15">
        <f>+'10.ค่าใช้จ่าย(แยกกลุ่ม)'!AA7</f>
        <v>3.1374870117146153E-2</v>
      </c>
      <c r="O47" s="15">
        <f>+'10.ค่าใช้จ่าย(แยกกลุ่ม)'!AB7</f>
        <v>-0.18249741282084755</v>
      </c>
      <c r="P47" s="15">
        <f>+'10.ค่าใช้จ่าย(แยกกลุ่ม)'!AC7</f>
        <v>-6.3719588650742634E-2</v>
      </c>
      <c r="Q47" s="15">
        <f>+'10.ค่าใช้จ่าย(แยกกลุ่ม)'!AD7</f>
        <v>-0.18092292547190691</v>
      </c>
      <c r="R47" s="15">
        <f>+'10.ค่าใช้จ่าย(แยกกลุ่ม)'!AE7</f>
        <v>-0.23509408649848026</v>
      </c>
      <c r="S47" s="15">
        <f>+'10.ค่าใช้จ่าย(แยกกลุ่ม)'!AF7</f>
        <v>-0.26646757879829602</v>
      </c>
      <c r="T47" s="15">
        <f>+'10.ค่าใช้จ่าย(แยกกลุ่ม)'!AG7</f>
        <v>8.7468554869772119E-2</v>
      </c>
      <c r="U47" s="15">
        <f>+'10.ค่าใช้จ่าย(แยกกลุ่ม)'!AH7</f>
        <v>0.10361927714743679</v>
      </c>
      <c r="V47" s="15">
        <f>+'10.ค่าใช้จ่าย(แยกกลุ่ม)'!AI7</f>
        <v>-0.2999644343566924</v>
      </c>
      <c r="W47" s="15">
        <f>+'10.ค่าใช้จ่าย(แยกกลุ่ม)'!AJ7</f>
        <v>-0.55449984756492932</v>
      </c>
      <c r="X47" s="15">
        <f>+'10.ค่าใช้จ่าย(แยกกลุ่ม)'!AK7</f>
        <v>-0.63855386560678118</v>
      </c>
    </row>
    <row r="48" spans="1:24">
      <c r="A48" s="255" t="str">
        <f>+'10.ค่าใช้จ่าย(แยกกลุ่ม)'!B19</f>
        <v>เต่างอย,รพช.</v>
      </c>
      <c r="B48" s="295">
        <f>+'10.ค่าใช้จ่าย(แยกกลุ่ม)'!C19</f>
        <v>11595.357494182304</v>
      </c>
      <c r="C48" s="295">
        <f>+'10.ค่าใช้จ่าย(แยกกลุ่ม)'!D19</f>
        <v>47.3345864237263</v>
      </c>
      <c r="D48" s="295">
        <f>+'10.ค่าใช้จ่าย(แยกกลุ่ม)'!E19</f>
        <v>1232.6337278803783</v>
      </c>
      <c r="E48" s="295">
        <f>+'10.ค่าใช้จ่าย(แยกกลุ่ม)'!F19</f>
        <v>615.08397563994652</v>
      </c>
      <c r="F48" s="295">
        <f>+'10.ค่าใช้จ่าย(แยกกลุ่ม)'!G19</f>
        <v>589.9011129375649</v>
      </c>
      <c r="G48" s="295">
        <f>+'10.ค่าใช้จ่าย(แยกกลุ่ม)'!H19</f>
        <v>718.31993404961133</v>
      </c>
      <c r="H48" s="295">
        <f>+'10.ค่าใช้จ่าย(แยกกลุ่ม)'!I19</f>
        <v>233.44083071743327</v>
      </c>
      <c r="I48" s="295">
        <f>+'10.ค่าใช้จ่าย(แยกกลุ่ม)'!J19</f>
        <v>38.782987572411741</v>
      </c>
      <c r="J48" s="295">
        <f>+'10.ค่าใช้จ่าย(แยกกลุ่ม)'!K19</f>
        <v>298.14537109471701</v>
      </c>
      <c r="K48" s="295">
        <f>+'10.ค่าใช้จ่าย(แยกกลุ่ม)'!L19</f>
        <v>16.324424914591276</v>
      </c>
      <c r="L48" s="295">
        <f>+'10.ค่าใช้จ่าย(แยกกลุ่ม)'!M19</f>
        <v>72.222656830222306</v>
      </c>
      <c r="M48" s="16" t="str">
        <f>+'10.ค่าใช้จ่าย(แยกกลุ่ม)'!Z19</f>
        <v>เต่างอย,รพช.</v>
      </c>
      <c r="N48" s="15">
        <f>+'10.ค่าใช้จ่าย(แยกกลุ่ม)'!AA19</f>
        <v>7.1667376700221261E-2</v>
      </c>
      <c r="O48" s="15">
        <f>+'10.ค่าใช้จ่าย(แยกกลุ่ม)'!AB19</f>
        <v>-0.46686823600425648</v>
      </c>
      <c r="P48" s="15">
        <f>+'10.ค่าใช้จ่าย(แยกกลุ่ม)'!AC19</f>
        <v>-0.15134829669121927</v>
      </c>
      <c r="Q48" s="15">
        <f>+'10.ค่าใช้จ่าย(แยกกลุ่ม)'!AD19</f>
        <v>-7.1891566828531052E-3</v>
      </c>
      <c r="R48" s="15">
        <f>+'10.ค่าใช้จ่าย(แยกกลุ่ม)'!AE19</f>
        <v>-0.16468266528026146</v>
      </c>
      <c r="S48" s="15">
        <f>+'10.ค่าใช้จ่าย(แยกกลุ่ม)'!AF19</f>
        <v>0.11683146873872376</v>
      </c>
      <c r="T48" s="15">
        <f>+'10.ค่าใช้จ่าย(แยกกลุ่ม)'!AG19</f>
        <v>-0.57641531323187301</v>
      </c>
      <c r="U48" s="15">
        <f>+'10.ค่าใช้จ่าย(แยกกลุ่ม)'!AH19</f>
        <v>-0.81291689551524993</v>
      </c>
      <c r="V48" s="15">
        <f>+'10.ค่าใช้จ่าย(แยกกลุ่ม)'!AI19</f>
        <v>-5.1268983300715616E-2</v>
      </c>
      <c r="W48" s="15">
        <f>+'10.ค่าใช้จ่าย(แยกกลุ่ม)'!AJ19</f>
        <v>-0.79794775366038795</v>
      </c>
      <c r="X48" s="15">
        <f>+'10.ค่าใช้จ่าย(แยกกลุ่ม)'!AK19</f>
        <v>-0.72215953673657385</v>
      </c>
    </row>
    <row r="49" spans="1:24">
      <c r="A49" s="255" t="str">
        <f>+'10.ค่าใช้จ่าย(แยกกลุ่ม)'!B37</f>
        <v>กุดบาก,รพช.</v>
      </c>
      <c r="B49" s="295">
        <f>+'10.ค่าใช้จ่าย(แยกกลุ่ม)'!C37</f>
        <v>10782.506074770825</v>
      </c>
      <c r="C49" s="295">
        <f>+'10.ค่าใช้จ่าย(แยกกลุ่ม)'!D37</f>
        <v>75.380876843363893</v>
      </c>
      <c r="D49" s="295">
        <f>+'10.ค่าใช้จ่าย(แยกกลุ่ม)'!E37</f>
        <v>1137.2451118373854</v>
      </c>
      <c r="E49" s="295">
        <f>+'10.ค่าใช้จ่าย(แยกกลุ่ม)'!F37</f>
        <v>791.01850019928247</v>
      </c>
      <c r="F49" s="295">
        <f>+'10.ค่าใช้จ่าย(แยกกลุ่ม)'!G37</f>
        <v>676.29983579115185</v>
      </c>
      <c r="G49" s="295">
        <f>+'10.ค่าใช้จ่าย(แยกกลุ่ม)'!H37</f>
        <v>772.71867835791159</v>
      </c>
      <c r="H49" s="295">
        <f>+'10.ค่าใช้จ่าย(แยกกลุ่ม)'!I37</f>
        <v>871.67872682343557</v>
      </c>
      <c r="I49" s="295">
        <f>+'10.ค่าใช้จ่าย(แยกกลุ่ม)'!J37</f>
        <v>165.82893981666001</v>
      </c>
      <c r="J49" s="295">
        <f>+'10.ค่าใช้จ่าย(แยกกลุ่ม)'!K37</f>
        <v>356.98678899960146</v>
      </c>
      <c r="K49" s="295">
        <f>+'10.ค่าใช้จ่าย(แยกกลุ่ม)'!L37</f>
        <v>18.682108888003189</v>
      </c>
      <c r="L49" s="295">
        <f>+'10.ค่าใช้จ่าย(แยกกลุ่ม)'!M37</f>
        <v>149.08844958150658</v>
      </c>
      <c r="M49" s="16" t="str">
        <f>+'10.ค่าใช้จ่าย(แยกกลุ่ม)'!Z37</f>
        <v>กุดบาก,รพช.</v>
      </c>
      <c r="N49" s="15">
        <f>+'10.ค่าใช้จ่าย(แยกกลุ่ม)'!AA37</f>
        <v>4.0028561101648388E-2</v>
      </c>
      <c r="O49" s="15">
        <f>+'10.ค่าใช้จ่าย(แยกกลุ่ม)'!AB37</f>
        <v>0.10211145218931029</v>
      </c>
      <c r="P49" s="15">
        <f>+'10.ค่าใช้จ่าย(แยกกลุ่ม)'!AC37</f>
        <v>-0.15702555189965742</v>
      </c>
      <c r="Q49" s="15">
        <f>+'10.ค่าใช้จ่าย(แยกกลุ่ม)'!AD37</f>
        <v>0.16787189899080041</v>
      </c>
      <c r="R49" s="15">
        <f>+'10.ค่าใช้จ่าย(แยกกลุ่ม)'!AE37</f>
        <v>3.2865564957890454E-2</v>
      </c>
      <c r="S49" s="15">
        <f>+'10.ค่าใช้จ่าย(แยกกลุ่ม)'!AF37</f>
        <v>8.8636629769664022E-2</v>
      </c>
      <c r="T49" s="15">
        <f>+'10.ค่าใช้จ่าย(แยกกลุ่ม)'!AG37</f>
        <v>0.22735420843358586</v>
      </c>
      <c r="U49" s="15">
        <f>+'10.ค่าใช้จ่าย(แยกกลุ่ม)'!AH37</f>
        <v>-0.25006503401173408</v>
      </c>
      <c r="V49" s="15">
        <f>+'10.ค่าใช้จ่าย(แยกกลุ่ม)'!AI37</f>
        <v>-2.283031510011754E-2</v>
      </c>
      <c r="W49" s="15">
        <f>+'10.ค่าใช้จ่าย(แยกกลุ่ม)'!AJ37</f>
        <v>-0.67967200075513101</v>
      </c>
      <c r="X49" s="15">
        <f>+'10.ค่าใช้จ่าย(แยกกลุ่ม)'!AK37</f>
        <v>-0.68143764164585308</v>
      </c>
    </row>
    <row r="50" spans="1:24">
      <c r="A50" s="255" t="str">
        <f>+'10.ค่าใช้จ่าย(แยกกลุ่ม)'!B38</f>
        <v>ส่องดาว,รพช.</v>
      </c>
      <c r="B50" s="295">
        <f>+'10.ค่าใช้จ่าย(แยกกลุ่ม)'!C38</f>
        <v>10381.005325819269</v>
      </c>
      <c r="C50" s="295">
        <f>+'10.ค่าใช้จ่าย(แยกกลุ่ม)'!D38</f>
        <v>47.327780311420938</v>
      </c>
      <c r="D50" s="295">
        <f>+'10.ค่าใช้จ่าย(แยกกลุ่ม)'!E38</f>
        <v>1126.495725454427</v>
      </c>
      <c r="E50" s="295">
        <f>+'10.ค่าใช้จ่าย(แยกกลุ่ม)'!F38</f>
        <v>617.08743944230889</v>
      </c>
      <c r="F50" s="295">
        <f>+'10.ค่าใช้จ่าย(แยกกลุ่ม)'!G38</f>
        <v>650.74210046257087</v>
      </c>
      <c r="G50" s="295">
        <f>+'10.ค่าใช้จ่าย(แยกกลุ่ม)'!H38</f>
        <v>718.37876610854119</v>
      </c>
      <c r="H50" s="295">
        <f>+'10.ค่าใช้จ่าย(แยกกลุ่ม)'!I38</f>
        <v>615.74305909179748</v>
      </c>
      <c r="I50" s="295">
        <f>+'10.ค่าใช้จ่าย(แยกกลุ่ม)'!J38</f>
        <v>161.71945533911003</v>
      </c>
      <c r="J50" s="295">
        <f>+'10.ค่าใช้จ่าย(แยกกลุ่ม)'!K38</f>
        <v>300.79798690468436</v>
      </c>
      <c r="K50" s="295">
        <f>+'10.ค่าใช้จ่าย(แยกกลุ่ม)'!L38</f>
        <v>101.40014522118705</v>
      </c>
      <c r="L50" s="295">
        <f>+'10.ค่าใช้จ่าย(แยกกลุ่ม)'!M38</f>
        <v>115.46347403739658</v>
      </c>
      <c r="M50" s="16" t="str">
        <f>+'10.ค่าใช้จ่าย(แยกกลุ่ม)'!Z38</f>
        <v>ส่องดาว,รพช.</v>
      </c>
      <c r="N50" s="15">
        <f>+'10.ค่าใช้จ่าย(แยกกลุ่ม)'!AA38</f>
        <v>1.3017342102296615E-3</v>
      </c>
      <c r="O50" s="15">
        <f>+'10.ค่าใช้จ่าย(แยกกลุ่ม)'!AB38</f>
        <v>-0.30804083380055963</v>
      </c>
      <c r="P50" s="15">
        <f>+'10.ค่าใช้จ่าย(แยกกลุ่ม)'!AC38</f>
        <v>-0.16499345429754209</v>
      </c>
      <c r="Q50" s="15">
        <f>+'10.ค่าใช้จ่าย(แยกกลุ่ม)'!AD38</f>
        <v>-8.8922598443275241E-2</v>
      </c>
      <c r="R50" s="15">
        <f>+'10.ค่าใช้จ่าย(แยกกลุ่ม)'!AE38</f>
        <v>-6.1669814692698506E-3</v>
      </c>
      <c r="S50" s="15">
        <f>+'10.ค่าใช้จ่าย(แยกกลุ่ม)'!AF38</f>
        <v>1.2080412623669892E-2</v>
      </c>
      <c r="T50" s="15">
        <f>+'10.ค่าใช้จ่าย(แยกกลุ่ม)'!AG38</f>
        <v>-0.13301218484001504</v>
      </c>
      <c r="U50" s="15">
        <f>+'10.ค่าใช้จ่าย(แยกกลุ่ม)'!AH38</f>
        <v>-0.26864952297553035</v>
      </c>
      <c r="V50" s="15">
        <f>+'10.ค่าใช้จ่าย(แยกกลุ่ม)'!AI38</f>
        <v>-0.17663430933715157</v>
      </c>
      <c r="W50" s="15">
        <f>+'10.ค่าใช้จ่าย(แยกกลุ่ม)'!AJ38</f>
        <v>0.73863164145778171</v>
      </c>
      <c r="X50" s="15">
        <f>+'10.ค่าใช้จ่าย(แยกกลุ่ม)'!AK38</f>
        <v>-0.7532852699430147</v>
      </c>
    </row>
    <row r="51" spans="1:24">
      <c r="A51" s="255" t="str">
        <f>+'10.ค่าใช้จ่าย(แยกกลุ่ม)'!B39</f>
        <v>เจริญศิลป์,รพช.</v>
      </c>
      <c r="B51" s="295">
        <f>+'10.ค่าใช้จ่าย(แยกกลุ่ม)'!C39</f>
        <v>10729.917657877548</v>
      </c>
      <c r="C51" s="374">
        <f>+'10.ค่าใช้จ่าย(แยกกลุ่ม)'!D39</f>
        <v>109.59559324830693</v>
      </c>
      <c r="D51" s="374">
        <f>+'10.ค่าใช้จ่าย(แยกกลุ่ม)'!E39</f>
        <v>1726.0571748771015</v>
      </c>
      <c r="E51" s="374">
        <f>+'10.ค่าใช้จ่าย(แยกกลุ่ม)'!F39</f>
        <v>962.22125470108972</v>
      </c>
      <c r="F51" s="295">
        <f>+'10.ค่าใช้จ่าย(แยกกลุ่ม)'!G39</f>
        <v>756.53263432912786</v>
      </c>
      <c r="G51" s="295">
        <f>+'10.ค่าใช้จ่าย(แยกกลุ่ม)'!H39</f>
        <v>812.10678627659956</v>
      </c>
      <c r="H51" s="295">
        <f>+'10.ค่าใช้จ่าย(แยกกลุ่ม)'!I39</f>
        <v>823.95530839836374</v>
      </c>
      <c r="I51" s="295">
        <f>+'10.ค่าใช้จ่าย(แยกกลุ่ม)'!J39</f>
        <v>186.41263020385713</v>
      </c>
      <c r="J51" s="295">
        <f>+'10.ค่าใช้จ่าย(แยกกลุ่ม)'!K39</f>
        <v>321.4911376121558</v>
      </c>
      <c r="K51" s="295">
        <f>+'10.ค่าใช้จ่าย(แยกกลุ่ม)'!L39</f>
        <v>23.695255319880367</v>
      </c>
      <c r="L51" s="295">
        <f>+'10.ค่าใช้จ่าย(แยกกลุ่ม)'!M39</f>
        <v>213.62376155935235</v>
      </c>
      <c r="M51" s="16" t="str">
        <f>+'10.ค่าใช้จ่าย(แยกกลุ่ม)'!Z39</f>
        <v>เจริญศิลป์,รพช.</v>
      </c>
      <c r="N51" s="15">
        <f>+'10.ค่าใช้จ่าย(แยกกลุ่ม)'!AA39</f>
        <v>3.4956135899857708E-2</v>
      </c>
      <c r="O51" s="15">
        <f>+'10.ค่าใช้จ่าย(แยกกลุ่ม)'!AB39</f>
        <v>0.60235013821113281</v>
      </c>
      <c r="P51" s="15">
        <f>+'10.ค่าใช้จ่าย(แยกกลุ่ม)'!AC39</f>
        <v>0.27942699356241746</v>
      </c>
      <c r="Q51" s="15">
        <f>+'10.ค่าใช้จ่าย(แยกกลุ่ม)'!AD39</f>
        <v>0.42063828304137507</v>
      </c>
      <c r="R51" s="15">
        <f>+'10.ค่าใช้จ่าย(แยกกลุ่ม)'!AE39</f>
        <v>0.15539952165054027</v>
      </c>
      <c r="S51" s="15">
        <f>+'10.ค่าใช้จ่าย(แยกกลุ่ม)'!AF39</f>
        <v>0.14412815373376217</v>
      </c>
      <c r="T51" s="15">
        <f>+'10.ค่าใช้จ่าย(แยกกลุ่ม)'!AG39</f>
        <v>0.16015796210748584</v>
      </c>
      <c r="U51" s="15">
        <f>+'10.ค่าใช้จ่าย(แยกกลุ่ม)'!AH39</f>
        <v>-0.15697857294226006</v>
      </c>
      <c r="V51" s="15">
        <f>+'10.ค่าใช้จ่าย(แยกกลุ่ม)'!AI39</f>
        <v>-0.11999154221103193</v>
      </c>
      <c r="W51" s="15">
        <f>+'10.ค่าใช้จ่าย(แยกกลุ่ม)'!AJ39</f>
        <v>-0.59371536833897098</v>
      </c>
      <c r="X51" s="15">
        <f>+'10.ค่าใช้จ่าย(แยกกลุ่ม)'!AK39</f>
        <v>-0.54354284672048347</v>
      </c>
    </row>
    <row r="52" spans="1:24">
      <c r="A52" s="255" t="str">
        <f>+'10.ค่าใช้จ่าย(แยกกลุ่ม)'!B40</f>
        <v>โพนนาแก้ว,รพช.</v>
      </c>
      <c r="B52" s="374">
        <f>+'10.ค่าใช้จ่าย(แยกกลุ่ม)'!C40</f>
        <v>11555.548150284301</v>
      </c>
      <c r="C52" s="295">
        <f>+'10.ค่าใช้จ่าย(แยกกลุ่ม)'!D40</f>
        <v>61.72644210766758</v>
      </c>
      <c r="D52" s="295">
        <f>+'10.ค่าใช้จ่าย(แยกกลุ่ม)'!E40</f>
        <v>1574.0341723431852</v>
      </c>
      <c r="E52" s="295">
        <f>+'10.ค่าใช้จ่าย(แยกกลุ่ม)'!F40</f>
        <v>764.70386707564796</v>
      </c>
      <c r="F52" s="295">
        <f>+'10.ค่าใช้จ่าย(แยกกลุ่ม)'!G40</f>
        <v>713.90746404418303</v>
      </c>
      <c r="G52" s="295">
        <f>+'10.ค่าใช้จ่าย(แยกกลุ่ม)'!H40</f>
        <v>826.73974057969826</v>
      </c>
      <c r="H52" s="295">
        <f>+'10.ค่าใช้จ่าย(แยกกลุ่ม)'!I40</f>
        <v>770.13224398560942</v>
      </c>
      <c r="I52" s="295">
        <f>+'10.ค่าใช้จ่าย(แยกกลุ่ม)'!J40</f>
        <v>130.19705337695075</v>
      </c>
      <c r="J52" s="295">
        <f>+'10.ค่าใช้จ่าย(แยกกลุ่ม)'!K40</f>
        <v>343.75053858265147</v>
      </c>
      <c r="K52" s="295">
        <f>+'10.ค่าใช้จ่าย(แยกกลุ่ม)'!L40</f>
        <v>68.074674215416735</v>
      </c>
      <c r="L52" s="295">
        <f>+'10.ค่าใช้จ่าย(แยกกลุ่ม)'!M40</f>
        <v>101.73455918943392</v>
      </c>
      <c r="M52" s="16" t="str">
        <f>+'10.ค่าใช้จ่าย(แยกกลุ่ม)'!Z40</f>
        <v>โพนนาแก้ว,รพช.</v>
      </c>
      <c r="N52" s="15">
        <f>+'10.ค่าใช้จ่าย(แยกกลุ่ม)'!AA40</f>
        <v>0.11459247341406513</v>
      </c>
      <c r="O52" s="15">
        <f>+'10.ค่าใช้จ่าย(แยกกลุ่ม)'!AB40</f>
        <v>-9.7524178564263625E-2</v>
      </c>
      <c r="P52" s="15">
        <f>+'10.ค่าใช้จ่าย(แยกกลุ่ม)'!AC40</f>
        <v>0.16674107798830026</v>
      </c>
      <c r="Q52" s="15">
        <f>+'10.ค่าใช้จ่าย(แยกกลุ่ม)'!AD40</f>
        <v>0.12902056928156749</v>
      </c>
      <c r="R52" s="15">
        <f>+'10.ค่าใช้จ่าย(แยกกลุ่ม)'!AE40</f>
        <v>9.0301072326974999E-2</v>
      </c>
      <c r="S52" s="15">
        <f>+'10.ค่าใช้จ่าย(แยกกลุ่ม)'!AF40</f>
        <v>0.16474363838847675</v>
      </c>
      <c r="T52" s="15">
        <f>+'10.ค่าใช้จ่าย(แยกกลุ่ม)'!AG40</f>
        <v>8.4373200377070356E-2</v>
      </c>
      <c r="U52" s="15">
        <f>+'10.ค่าใช้จ่าย(แยกกลุ่ม)'!AH40</f>
        <v>-0.41120456475229383</v>
      </c>
      <c r="V52" s="15">
        <f>+'10.ค่าใช้จ่าย(แยกกลุ่ม)'!AI40</f>
        <v>-5.9061523222503826E-2</v>
      </c>
      <c r="W52" s="15">
        <f>+'10.ค่าใช้จ่าย(แยกกลุ่ม)'!AJ40</f>
        <v>0.16722498093744023</v>
      </c>
      <c r="X52" s="15">
        <f>+'10.ค่าใช้จ่าย(แยกกลุ่ม)'!AK40</f>
        <v>-0.78262030900128354</v>
      </c>
    </row>
    <row r="53" spans="1:24">
      <c r="A53" s="255" t="str">
        <f>+'10.ค่าใช้จ่าย(แยกกลุ่ม)'!B43</f>
        <v>พระอาจารย์แบน  ธนากโร,รพช.</v>
      </c>
      <c r="B53" s="374">
        <f>+'10.ค่าใช้จ่าย(แยกกลุ่ม)'!C43</f>
        <v>11693.101572839407</v>
      </c>
      <c r="C53" s="374">
        <f>+'10.ค่าใช้จ่าย(แยกกลุ่ม)'!D43</f>
        <v>105.90679588575173</v>
      </c>
      <c r="D53" s="295">
        <f>+'10.ค่าใช้จ่าย(แยกกลุ่ม)'!E43</f>
        <v>1602.2507782649673</v>
      </c>
      <c r="E53" s="295">
        <f>+'10.ค่าใช้จ่าย(แยกกลุ่ม)'!F43</f>
        <v>801.13518133016441</v>
      </c>
      <c r="F53" s="295">
        <f>+'10.ค่าใช้จ่าย(แยกกลุ่ม)'!G43</f>
        <v>765.88582551325658</v>
      </c>
      <c r="G53" s="374">
        <f>+'10.ค่าใช้จ่าย(แยกกลุ่ม)'!H43</f>
        <v>1020.603206409048</v>
      </c>
      <c r="H53" s="295">
        <f>+'10.ค่าใช้จ่าย(แยกกลุ่ม)'!I43</f>
        <v>811.36237151169939</v>
      </c>
      <c r="I53" s="295">
        <f>+'10.ค่าใช้จ่าย(แยกกลุ่ม)'!J43</f>
        <v>148.99432446830306</v>
      </c>
      <c r="J53" s="295">
        <f>+'10.ค่าใช้จ่าย(แยกกลุ่ม)'!K43</f>
        <v>393.39225218210873</v>
      </c>
      <c r="K53" s="295">
        <f>+'10.ค่าใช้จ่าย(แยกกลุ่ม)'!L43</f>
        <v>13.13035003892964</v>
      </c>
      <c r="L53" s="295">
        <f>+'10.ค่าใช้จ่าย(แยกกลุ่ม)'!M43</f>
        <v>117.69122345613245</v>
      </c>
      <c r="M53" s="16" t="str">
        <f>+'10.ค่าใช้จ่าย(แยกกลุ่ม)'!Z43</f>
        <v>พระอาจารย์แบน  ธนากโร,รพช.</v>
      </c>
      <c r="N53" s="15">
        <f>+'10.ค่าใช้จ่าย(แยกกลุ่ม)'!AA43</f>
        <v>0.1278602135055201</v>
      </c>
      <c r="O53" s="15">
        <f>+'10.ค่าใช้จ่าย(แยกกลุ่ม)'!AB43</f>
        <v>0.54841781494397923</v>
      </c>
      <c r="P53" s="15">
        <f>+'10.ค่าใช้จ่าย(แยกกลุ่ม)'!AC43</f>
        <v>0.18765642645328465</v>
      </c>
      <c r="Q53" s="15">
        <f>+'10.ค่าใช้จ่าย(แยกกลุ่ม)'!AD43</f>
        <v>0.18280832285551521</v>
      </c>
      <c r="R53" s="15">
        <f>+'10.ค่าใช้จ่าย(แยกกลุ่ม)'!AE43</f>
        <v>0.16968399812871815</v>
      </c>
      <c r="S53" s="15">
        <f>+'10.ค่าใช้จ่าย(แยกกลุ่ม)'!AF43</f>
        <v>0.43786615501305354</v>
      </c>
      <c r="T53" s="15">
        <f>+'10.ค่าใช้จ่าย(แยกกลุ่ม)'!AG43</f>
        <v>0.14242666546255034</v>
      </c>
      <c r="U53" s="15">
        <f>+'10.ค่าใช้จ่าย(แยกกลุ่ม)'!AH43</f>
        <v>-0.32619690039557286</v>
      </c>
      <c r="V53" s="15">
        <f>+'10.ค่าใช้จ่าย(แยกกลุ่ม)'!AI43</f>
        <v>7.6821313707705438E-2</v>
      </c>
      <c r="W53" s="15">
        <f>+'10.ค่าใช้จ่าย(แยกกลุ่ม)'!AJ43</f>
        <v>-0.77486381315034325</v>
      </c>
      <c r="X53" s="15">
        <f>+'10.ค่าใช้จ่าย(แยกกลุ่ม)'!AK43</f>
        <v>-0.74852516202958042</v>
      </c>
    </row>
    <row r="54" spans="1:24">
      <c r="A54" s="255" t="str">
        <f>+'10.ค่าใช้จ่าย(แยกกลุ่ม)'!B54</f>
        <v>กุสุมาลย์,รพช.</v>
      </c>
      <c r="B54" s="295">
        <f>+'10.ค่าใช้จ่าย(แยกกลุ่ม)'!C54</f>
        <v>11050.997227035832</v>
      </c>
      <c r="C54" s="374">
        <f>+'10.ค่าใช้จ่าย(แยกกลุ่ม)'!D54</f>
        <v>157.77067973941368</v>
      </c>
      <c r="D54" s="295">
        <f>+'10.ค่าใช้จ่าย(แยกกลุ่ม)'!E54</f>
        <v>1518.5079300977197</v>
      </c>
      <c r="E54" s="374">
        <f>+'10.ค่าใช้จ่าย(แยกกลุ่ม)'!F54</f>
        <v>1049.2942522475569</v>
      </c>
      <c r="F54" s="295">
        <f>+'10.ค่าใช้จ่าย(แยกกลุ่ม)'!G54</f>
        <v>539.96749348534206</v>
      </c>
      <c r="G54" s="374">
        <f>+'10.ค่าใช้จ่าย(แยกกลุ่ม)'!H54</f>
        <v>1358.1310422801303</v>
      </c>
      <c r="H54" s="295">
        <f>+'10.ค่าใช้จ่าย(แยกกลุ่ม)'!I54</f>
        <v>559.55311543973949</v>
      </c>
      <c r="I54" s="295">
        <f>+'10.ค่าใช้จ่าย(แยกกลุ่ม)'!J54</f>
        <v>236.87366579804561</v>
      </c>
      <c r="J54" s="295">
        <f>+'10.ค่าใช้จ่าย(แยกกลุ่ม)'!K54</f>
        <v>433.35278775244302</v>
      </c>
      <c r="K54" s="374">
        <f>+'10.ค่าใช้จ่าย(แยกกลุ่ม)'!L54</f>
        <v>158.26636592833879</v>
      </c>
      <c r="L54" s="295">
        <f>+'10.ค่าใช้จ่าย(แยกกลุ่ม)'!M54</f>
        <v>96.101882736156355</v>
      </c>
      <c r="M54" s="16" t="str">
        <f>+'10.ค่าใช้จ่าย(แยกกลุ่ม)'!Z54</f>
        <v>กุสุมาลย์,รพช.</v>
      </c>
      <c r="N54" s="15">
        <f>+'10.ค่าใช้จ่าย(แยกกลุ่ม)'!AA54</f>
        <v>6.9365498705581702E-2</v>
      </c>
      <c r="O54" s="15">
        <f>+'10.ค่าใช้จ่าย(แยกกลุ่ม)'!AB54</f>
        <v>0.62775487601450675</v>
      </c>
      <c r="P54" s="15">
        <f>+'10.ค่าใช้จ่าย(แยกกลุ่ม)'!AC54</f>
        <v>1.4220690408505335E-2</v>
      </c>
      <c r="Q54" s="15">
        <f>+'10.ค่าใช้จ่าย(แยกกลุ่ม)'!AD54</f>
        <v>0.62619244625455073</v>
      </c>
      <c r="R54" s="15">
        <f>+'10.ค่าใช้จ่าย(แยกกลุ่ม)'!AE54</f>
        <v>-0.23511160355327859</v>
      </c>
      <c r="S54" s="15">
        <f>+'10.ค่าใช้จ่าย(แยกกลุ่ม)'!AF54</f>
        <v>0.71379533338794299</v>
      </c>
      <c r="T54" s="15">
        <f>+'10.ค่าใช้จ่าย(แยกกลุ่ม)'!AG54</f>
        <v>-0.10759061767693094</v>
      </c>
      <c r="U54" s="15">
        <f>+'10.ค่าใช้จ่าย(แยกกลุ่ม)'!AH54</f>
        <v>-0.11544768813812356</v>
      </c>
      <c r="V54" s="15">
        <f>+'10.ค่าใช้จ่าย(แยกกลุ่ม)'!AI54</f>
        <v>0.11900905691878082</v>
      </c>
      <c r="W54" s="15">
        <f>+'10.ค่าใช้จ่าย(แยกกลุ่ม)'!AJ54</f>
        <v>1.3772248251898684</v>
      </c>
      <c r="X54" s="15">
        <f>+'10.ค่าใช้จ่าย(แยกกลุ่ม)'!AK54</f>
        <v>-0.74153578531360798</v>
      </c>
    </row>
    <row r="55" spans="1:24">
      <c r="A55" s="255" t="str">
        <f>+'10.ค่าใช้จ่าย(แยกกลุ่ม)'!B55</f>
        <v>วาริชภูมิ,รพช.</v>
      </c>
      <c r="B55" s="295">
        <f>+'10.ค่าใช้จ่าย(แยกกลุ่ม)'!C55</f>
        <v>10761.777268425203</v>
      </c>
      <c r="C55" s="295">
        <f>+'10.ค่าใช้จ่าย(แยกกลุ่ม)'!D55</f>
        <v>83.656106826746125</v>
      </c>
      <c r="D55" s="295">
        <f>+'10.ค่าใช้จ่าย(แยกกลุ่ม)'!E55</f>
        <v>1788.9619205152924</v>
      </c>
      <c r="E55" s="295">
        <f>+'10.ค่าใช้จ่าย(แยกกลุ่ม)'!F55</f>
        <v>577.62663701691349</v>
      </c>
      <c r="F55" s="295">
        <f>+'10.ค่าใช้จ่าย(แยกกลุ่ม)'!G55</f>
        <v>607.570079747612</v>
      </c>
      <c r="G55" s="374">
        <f>+'10.ค่าใช้จ่าย(แยกกลุ่ม)'!H55</f>
        <v>1005.2566746998511</v>
      </c>
      <c r="H55" s="295">
        <f>+'10.ค่าใช้จ่าย(แยกกลุ่ม)'!I55</f>
        <v>863.58972482692138</v>
      </c>
      <c r="I55" s="295">
        <f>+'10.ค่าใช้จ่าย(แยกกลุ่ม)'!J55</f>
        <v>229.7414775216896</v>
      </c>
      <c r="J55" s="295">
        <f>+'10.ค่าใช้จ่าย(แยกกลุ่ม)'!K55</f>
        <v>392.70530277802118</v>
      </c>
      <c r="K55" s="295">
        <f>+'10.ค่าใช้จ่าย(แยกกลุ่ม)'!L55</f>
        <v>27.785478923845414</v>
      </c>
      <c r="L55" s="295">
        <f>+'10.ค่าใช้จ่าย(แยกกลุ่ม)'!M55</f>
        <v>170.14648146525283</v>
      </c>
      <c r="M55" s="16" t="str">
        <f>+'10.ค่าใช้จ่าย(แยกกลุ่ม)'!Z55</f>
        <v>วาริชภูมิ,รพช.</v>
      </c>
      <c r="N55" s="15">
        <f>+'10.ค่าใช้จ่าย(แยกกลุ่ม)'!AA55</f>
        <v>4.1378717158065161E-2</v>
      </c>
      <c r="O55" s="15">
        <f>+'10.ค่าใช้จ่าย(แยกกลุ่ม)'!AB55</f>
        <v>-0.13690150780526442</v>
      </c>
      <c r="P55" s="15">
        <f>+'10.ค่าใช้จ่าย(แยกกลุ่ม)'!AC55</f>
        <v>0.19485855699336663</v>
      </c>
      <c r="Q55" s="15">
        <f>+'10.ค่าใช้จ่าย(แยกกลุ่ม)'!AD55</f>
        <v>-0.10479632204188402</v>
      </c>
      <c r="R55" s="15">
        <f>+'10.ค่าใช้จ่าย(แยกกลุ่ม)'!AE55</f>
        <v>-0.13934948004462983</v>
      </c>
      <c r="S55" s="15">
        <f>+'10.ค่าใช้จ่าย(แยกกลุ่ม)'!AF55</f>
        <v>0.2685110231081354</v>
      </c>
      <c r="T55" s="15">
        <f>+'10.ค่าใช้จ่าย(แยกกลุ่ม)'!AG55</f>
        <v>0.37730548119223045</v>
      </c>
      <c r="U55" s="15">
        <f>+'10.ค่าใช้จ่าย(แยกกลุ่ม)'!AH55</f>
        <v>-0.14208126771831903</v>
      </c>
      <c r="V55" s="15">
        <f>+'10.ค่าใช้จ่าย(แยกกลุ่ม)'!AI55</f>
        <v>1.4048606420117382E-2</v>
      </c>
      <c r="W55" s="15">
        <f>+'10.ค่าใช้จ่าย(แยกกลุ่ม)'!AJ55</f>
        <v>-0.58265086905790864</v>
      </c>
      <c r="X55" s="15">
        <f>+'10.ค่าใช้จ่าย(แยกกลุ่ม)'!AK55</f>
        <v>-0.54239422307359264</v>
      </c>
    </row>
    <row r="56" spans="1:24">
      <c r="A56" s="255" t="str">
        <f>+'10.ค่าใช้จ่าย(แยกกลุ่ม)'!B56</f>
        <v>คำตากล้า,รพช.</v>
      </c>
      <c r="B56" s="295">
        <f>+'10.ค่าใช้จ่าย(แยกกลุ่ม)'!C56</f>
        <v>10139.298997485452</v>
      </c>
      <c r="C56" s="295">
        <f>+'10.ค่าใช้จ่าย(แยกกลุ่ม)'!D56</f>
        <v>121.23645907897875</v>
      </c>
      <c r="D56" s="295">
        <f>+'10.ค่าใช้จ่าย(แยกกลุ่ม)'!E56</f>
        <v>1585.3358533854596</v>
      </c>
      <c r="E56" s="295">
        <f>+'10.ค่าใช้จ่าย(แยกกลุ่ม)'!F56</f>
        <v>729.14689224161657</v>
      </c>
      <c r="F56" s="295">
        <f>+'10.ค่าใช้จ่าย(แยกกลุ่ม)'!G56</f>
        <v>828.42932107262811</v>
      </c>
      <c r="G56" s="295">
        <f>+'10.ค่าใช้จ่าย(แยกกลุ่ม)'!H56</f>
        <v>733.34214360442706</v>
      </c>
      <c r="H56" s="295">
        <f>+'10.ค่าใช้จ่าย(แยกกลุ่ม)'!I56</f>
        <v>854.30881430905049</v>
      </c>
      <c r="I56" s="374">
        <f>+'10.ค่าใช้จ่าย(แยกกลุ่ม)'!J56</f>
        <v>613.53275150046807</v>
      </c>
      <c r="J56" s="295">
        <f>+'10.ค่าใช้จ่าย(แยกกลุ่ม)'!K56</f>
        <v>402.53078905346615</v>
      </c>
      <c r="K56" s="295">
        <f>+'10.ค่าใช้จ่าย(แยกกลุ่ม)'!L56</f>
        <v>22.914800579997429</v>
      </c>
      <c r="L56" s="295">
        <f>+'10.ค่าใช้จ่าย(แยกกลุ่ม)'!M56</f>
        <v>161.57964979901988</v>
      </c>
      <c r="M56" s="16" t="str">
        <f>+'10.ค่าใช้จ่าย(แยกกลุ่ม)'!Z56</f>
        <v>คำตากล้า,รพช.</v>
      </c>
      <c r="N56" s="15">
        <f>+'10.ค่าใช้จ่าย(แยกกลุ่ม)'!AA56</f>
        <v>-1.8856280006568287E-2</v>
      </c>
      <c r="O56" s="15">
        <f>+'10.ค่าใช้จ่าย(แยกกลุ่ม)'!AB56</f>
        <v>0.2508232692062195</v>
      </c>
      <c r="P56" s="15">
        <f>+'10.ค่าใช้จ่าย(แยกกลุ่ม)'!AC56</f>
        <v>5.8855467186455027E-2</v>
      </c>
      <c r="Q56" s="15">
        <f>+'10.ค่าใช้จ่าย(แยกกลุ่ม)'!AD56</f>
        <v>0.13002922281666257</v>
      </c>
      <c r="R56" s="15">
        <f>+'10.ค่าใช้จ่าย(แยกกลุ่ม)'!AE56</f>
        <v>0.17350763260694294</v>
      </c>
      <c r="S56" s="15">
        <f>+'10.ค่าใช้จ่าย(แยกกลุ่ม)'!AF56</f>
        <v>-7.4611871490712411E-2</v>
      </c>
      <c r="T56" s="15">
        <f>+'10.ค่าใช้จ่าย(แยกกลุ่ม)'!AG56</f>
        <v>0.36250371994005709</v>
      </c>
      <c r="U56" s="15">
        <f>+'10.ค่าใช้จ่าย(แยกกลุ่ม)'!AH56</f>
        <v>1.2911023558246248</v>
      </c>
      <c r="V56" s="15">
        <f>+'10.ค่าใช้จ่าย(แยกกลุ่ม)'!AI56</f>
        <v>3.942010151970584E-2</v>
      </c>
      <c r="W56" s="15">
        <f>+'10.ค่าใช้จ่าย(แยกกลุ่ม)'!AJ56</f>
        <v>-0.65581042767033548</v>
      </c>
      <c r="X56" s="15">
        <f>+'10.ค่าใช้จ่าย(แยกกลุ่ม)'!AK56</f>
        <v>-0.56543455647728325</v>
      </c>
    </row>
    <row r="57" spans="1:24">
      <c r="A57" s="255" t="str">
        <f>+'10.ค่าใช้จ่าย(แยกกลุ่ม)'!B69</f>
        <v>โคกศรีสุพรรณ,รพช.</v>
      </c>
      <c r="B57" s="295">
        <f>+'10.ค่าใช้จ่าย(แยกกลุ่ม)'!C69</f>
        <v>10214.8658473245</v>
      </c>
      <c r="C57" s="295">
        <f>+'10.ค่าใช้จ่าย(แยกกลุ่ม)'!D69</f>
        <v>54.95049258638511</v>
      </c>
      <c r="D57" s="295">
        <f>+'10.ค่าใช้จ่าย(แยกกลุ่ม)'!E69</f>
        <v>1560.3424552234012</v>
      </c>
      <c r="E57" s="295">
        <f>+'10.ค่าใช้จ่าย(แยกกลุ่ม)'!F69</f>
        <v>524.64574740567275</v>
      </c>
      <c r="F57" s="295">
        <f>+'10.ค่าใช้จ่าย(แยกกลุ่ม)'!G69</f>
        <v>699.5902000128475</v>
      </c>
      <c r="G57" s="295">
        <f>+'10.ค่าใช้จ่าย(แยกกลุ่ม)'!H69</f>
        <v>687.39419606514866</v>
      </c>
      <c r="H57" s="374">
        <f>+'10.ค่าใช้จ่าย(แยกกลุ่ม)'!I69</f>
        <v>1373.353021975134</v>
      </c>
      <c r="I57" s="295">
        <f>+'10.ค่าใช้จ่าย(แยกกลุ่ม)'!J69</f>
        <v>213.33575003357879</v>
      </c>
      <c r="J57" s="295">
        <f>+'10.ค่าใช้จ่าย(แยกกลุ่ม)'!K69</f>
        <v>390.71785773100748</v>
      </c>
      <c r="K57" s="374">
        <f>+'10.ค่าใช้จ่าย(แยกกลุ่ม)'!L69</f>
        <v>75.868922733723039</v>
      </c>
      <c r="L57" s="295">
        <f>+'10.ค่าใช้จ่าย(แยกกลุ่ม)'!M69</f>
        <v>13.271748842261401</v>
      </c>
      <c r="M57" s="16" t="str">
        <f>+'10.ค่าใช้จ่าย(แยกกลุ่ม)'!Z69</f>
        <v>โคกศรีสุพรรณ,รพช.</v>
      </c>
      <c r="N57" s="15">
        <f>+'10.ค่าใช้จ่าย(แยกกลุ่ม)'!AA69</f>
        <v>1.4001412807351329E-2</v>
      </c>
      <c r="O57" s="15">
        <f>+'10.ค่าใช้จ่าย(แยกกลุ่ม)'!AB69</f>
        <v>-0.11002676165766553</v>
      </c>
      <c r="P57" s="15">
        <f>+'10.ค่าใช้จ่าย(แยกกลุ่ม)'!AC69</f>
        <v>-7.6805329740489328E-2</v>
      </c>
      <c r="Q57" s="15">
        <f>+'10.ค่าใช้จ่าย(แยกกลุ่ม)'!AD69</f>
        <v>-0.2346398308582055</v>
      </c>
      <c r="R57" s="15">
        <f>+'10.ค่าใช้จ่าย(แยกกลุ่ม)'!AE69</f>
        <v>-8.7672395669578837E-2</v>
      </c>
      <c r="S57" s="15">
        <f>+'10.ค่าใช้จ่าย(แยกกลุ่ม)'!AF69</f>
        <v>1.1527903562903886E-2</v>
      </c>
      <c r="T57" s="15">
        <f>+'10.ค่าใช้จ่าย(แยกกลุ่ม)'!AG69</f>
        <v>0.69060128544875976</v>
      </c>
      <c r="U57" s="15">
        <f>+'10.ค่าใช้จ่าย(แยกกลุ่ม)'!AH69</f>
        <v>-0.30274001973378689</v>
      </c>
      <c r="V57" s="15">
        <f>+'10.ค่าใช้จ่าย(แยกกลุ่ม)'!AI69</f>
        <v>0.14009955806469218</v>
      </c>
      <c r="W57" s="15">
        <f>+'10.ค่าใช้จ่าย(แยกกลุ่ม)'!AJ69</f>
        <v>1.0974129765537917</v>
      </c>
      <c r="X57" s="15">
        <f>+'10.ค่าใช้จ่าย(แยกกลุ่ม)'!AK69</f>
        <v>-0.96695616806568141</v>
      </c>
    </row>
    <row r="58" spans="1:24">
      <c r="A58" s="255" t="str">
        <f>+'10.ค่าใช้จ่าย(แยกกลุ่ม)'!B101</f>
        <v>พระอาจารย์ฝั้นอาจาโร,รพช.</v>
      </c>
      <c r="B58" s="295">
        <f>+'10.ค่าใช้จ่าย(แยกกลุ่ม)'!C101</f>
        <v>7595.0127824618894</v>
      </c>
      <c r="C58" s="295">
        <f>+'10.ค่าใช้จ่าย(แยกกลุ่ม)'!D101</f>
        <v>84.67365959818116</v>
      </c>
      <c r="D58" s="374">
        <f>+'10.ค่าใช้จ่าย(แยกกลุ่ม)'!E101</f>
        <v>2285.9517028993873</v>
      </c>
      <c r="E58" s="295">
        <f>+'10.ค่าใช้จ่าย(แยกกลุ่ม)'!F101</f>
        <v>794.30900428989264</v>
      </c>
      <c r="F58" s="295">
        <f>+'10.ค่าใช้จ่าย(แยกกลุ่ม)'!G101</f>
        <v>442.06157693943703</v>
      </c>
      <c r="G58" s="295">
        <f>+'10.ค่าใช้จ่าย(แยกกลุ่ม)'!H101</f>
        <v>480.66460311074906</v>
      </c>
      <c r="H58" s="374">
        <f>+'10.ค่าใช้จ่าย(แยกกลุ่ม)'!I101</f>
        <v>1727.4800710915322</v>
      </c>
      <c r="I58" s="295">
        <f>+'10.ค่าใช้จ่าย(แยกกลุ่ม)'!J101</f>
        <v>143.98101038345243</v>
      </c>
      <c r="J58" s="295">
        <f>+'10.ค่าใช้จ่าย(แยกกลุ่ม)'!K101</f>
        <v>315.77468973294515</v>
      </c>
      <c r="K58" s="295">
        <f>+'10.ค่าใช้จ่าย(แยกกลุ่ม)'!L101</f>
        <v>8.2044873067322648</v>
      </c>
      <c r="L58" s="295">
        <f>+'10.ค่าใช้จ่าย(แยกกลุ่ม)'!M101</f>
        <v>516.15259737990118</v>
      </c>
      <c r="M58" s="16" t="str">
        <f>+'10.ค่าใช้จ่าย(แยกกลุ่ม)'!Z101</f>
        <v>พระอาจารย์ฝั้นอาจาโร,รพช.</v>
      </c>
      <c r="N58" s="15">
        <f>+'10.ค่าใช้จ่าย(แยกกลุ่ม)'!AA101</f>
        <v>7.4669893038865776E-3</v>
      </c>
      <c r="O58" s="15">
        <f>+'10.ค่าใช้จ่าย(แยกกลุ่ม)'!AB101</f>
        <v>0.12917122025967551</v>
      </c>
      <c r="P58" s="15">
        <f>+'10.ค่าใช้จ่าย(แยกกลุ่ม)'!AC101</f>
        <v>0.41220491298913181</v>
      </c>
      <c r="Q58" s="15">
        <f>+'10.ค่าใช้จ่าย(แยกกลุ่ม)'!AD101</f>
        <v>0.22290051294474419</v>
      </c>
      <c r="R58" s="15">
        <f>+'10.ค่าใช้จ่าย(แยกกลุ่ม)'!AE101</f>
        <v>-4.0983268917738284E-2</v>
      </c>
      <c r="S58" s="15">
        <f>+'10.ค่าใช้จ่าย(แยกกลุ่ม)'!AF101</f>
        <v>-0.13540164665648333</v>
      </c>
      <c r="T58" s="15">
        <f>+'10.ค่าใช้จ่าย(แยกกลุ่ม)'!AG101</f>
        <v>0.88285538658369045</v>
      </c>
      <c r="U58" s="15">
        <f>+'10.ค่าใช้จ่าย(แยกกลุ่ม)'!AH101</f>
        <v>-0.64042222195901832</v>
      </c>
      <c r="V58" s="15">
        <f>+'10.ค่าใช้จ่าย(แยกกลุ่ม)'!AI101</f>
        <v>3.9779013627099291E-2</v>
      </c>
      <c r="W58" s="15">
        <f>+'10.ค่าใช้จ่าย(แยกกลุ่ม)'!AJ101</f>
        <v>-0.87936877705735672</v>
      </c>
      <c r="X58" s="15">
        <f>+'10.ค่าใช้จ่าย(แยกกลุ่ม)'!AK101</f>
        <v>0.32712019611863086</v>
      </c>
    </row>
    <row r="59" spans="1:24">
      <c r="A59" s="255" t="str">
        <f>+'10.ค่าใช้จ่าย(แยกกลุ่ม)'!B102</f>
        <v>บ้านม่วง,รพช.</v>
      </c>
      <c r="B59" s="374">
        <f>+'10.ค่าใช้จ่าย(แยกกลุ่ม)'!C102</f>
        <v>8547.7061651809709</v>
      </c>
      <c r="C59" s="374">
        <f>+'10.ค่าใช้จ่าย(แยกกลุ่ม)'!D102</f>
        <v>126.87864420824633</v>
      </c>
      <c r="D59" s="295">
        <f>+'10.ค่าใช้จ่าย(แยกกลุ่ม)'!E102</f>
        <v>1677.5183370321904</v>
      </c>
      <c r="E59" s="374">
        <f>+'10.ค่าใช้จ่าย(แยกกลุ่ม)'!F102</f>
        <v>879.55506861003664</v>
      </c>
      <c r="F59" s="295">
        <f>+'10.ค่าใช้จ่าย(แยกกลุ่ม)'!G102</f>
        <v>554.10150183165206</v>
      </c>
      <c r="G59" s="374">
        <f>+'10.ค่าใช้จ่าย(แยกกลุ่ม)'!H102</f>
        <v>1019.3544269369772</v>
      </c>
      <c r="H59" s="295">
        <f>+'10.ค่าใช้จ่าย(แยกกลุ่ม)'!I102</f>
        <v>1027.0702855572283</v>
      </c>
      <c r="I59" s="374">
        <f>+'10.ค่าใช้จ่าย(แยกกลุ่ม)'!J102</f>
        <v>801.24657975378329</v>
      </c>
      <c r="J59" s="374">
        <f>+'10.ค่าใช้จ่าย(แยกกลุ่ม)'!K102</f>
        <v>391.24102342791741</v>
      </c>
      <c r="K59" s="295">
        <f>+'10.ค่าใช้จ่าย(แยกกลุ่ม)'!L102</f>
        <v>11.160166756232336</v>
      </c>
      <c r="L59" s="295">
        <f>+'10.ค่าใช้จ่าย(แยกกลุ่ม)'!M102</f>
        <v>279.81506672300418</v>
      </c>
      <c r="M59" s="16" t="str">
        <f>+'10.ค่าใช้จ่าย(แยกกลุ่ม)'!Z102</f>
        <v>บ้านม่วง,รพช.</v>
      </c>
      <c r="N59" s="15">
        <f>+'10.ค่าใช้จ่าย(แยกกลุ่ม)'!AA102</f>
        <v>0.13384032948233604</v>
      </c>
      <c r="O59" s="15">
        <f>+'10.ค่าใช้จ่าย(แยกกลุ่ม)'!AB102</f>
        <v>0.69199860010061709</v>
      </c>
      <c r="P59" s="15">
        <f>+'10.ค่าใช้จ่าย(แยกกลุ่ม)'!AC102</f>
        <v>3.6329697684118319E-2</v>
      </c>
      <c r="Q59" s="15">
        <f>+'10.ค่าใช้จ่าย(แยกกลุ่ม)'!AD102</f>
        <v>0.35414346149575721</v>
      </c>
      <c r="R59" s="15">
        <f>+'10.ค่าใช้จ่าย(แยกกลุ่ม)'!AE102</f>
        <v>0.20207825944385172</v>
      </c>
      <c r="S59" s="15">
        <f>+'10.ค่าใช้จ่าย(แยกกลุ่ม)'!AF102</f>
        <v>0.83356992235200733</v>
      </c>
      <c r="T59" s="15">
        <f>+'10.ค่าใช้จ่าย(แยกกลุ่ม)'!AG102</f>
        <v>0.1194484103886434</v>
      </c>
      <c r="U59" s="15">
        <f>+'10.ค่าใช้จ่าย(แยกกลุ่ม)'!AH102</f>
        <v>1.0010309973759832</v>
      </c>
      <c r="V59" s="15">
        <f>+'10.ค่าใช้จ่าย(แยกกลุ่ม)'!AI102</f>
        <v>0.2882736288154587</v>
      </c>
      <c r="W59" s="15">
        <f>+'10.ค่าใช้จ่าย(แยกกลุ่ม)'!AJ102</f>
        <v>-0.83591118936299058</v>
      </c>
      <c r="X59" s="15">
        <f>+'10.ค่าใช้จ่าย(แยกกลุ่ม)'!AK102</f>
        <v>-0.28054566011791371</v>
      </c>
    </row>
    <row r="60" spans="1:24">
      <c r="A60" s="255" t="str">
        <f>+'10.ค่าใช้จ่าย(แยกกลุ่ม)'!B111</f>
        <v>พังโคน,รพช.</v>
      </c>
      <c r="B60" s="295">
        <f>+'10.ค่าใช้จ่าย(แยกกลุ่ม)'!C111</f>
        <v>7604.8579105289364</v>
      </c>
      <c r="C60" s="295">
        <f>+'10.ค่าใช้จ่าย(แยกกลุ่ม)'!D111</f>
        <v>50.915534896726342</v>
      </c>
      <c r="D60" s="295">
        <f>+'10.ค่าใช้จ่าย(แยกกลุ่ม)'!E111</f>
        <v>1386.4202187766941</v>
      </c>
      <c r="E60" s="295">
        <f>+'10.ค่าใช้จ่าย(แยกกลุ่ม)'!F111</f>
        <v>682.44766704768233</v>
      </c>
      <c r="F60" s="295">
        <f>+'10.ค่าใช้จ่าย(แยกกลุ่ม)'!G111</f>
        <v>586.17248754017567</v>
      </c>
      <c r="G60" s="295">
        <f>+'10.ค่าใช้จ่าย(แยกกลุ่ม)'!H111</f>
        <v>494.62446725416817</v>
      </c>
      <c r="H60" s="295">
        <f>+'10.ค่าใช้จ่าย(แยกกลุ่ม)'!I111</f>
        <v>316.83083494650424</v>
      </c>
      <c r="I60" s="295">
        <f>+'10.ค่าใช้จ่าย(แยกกลุ่ม)'!J111</f>
        <v>570.25481032183529</v>
      </c>
      <c r="J60" s="295">
        <f>+'10.ค่าใช้จ่าย(แยกกลุ่ม)'!K111</f>
        <v>292.09060403261981</v>
      </c>
      <c r="K60" s="295">
        <f>+'10.ค่าใช้จ่าย(แยกกลุ่ม)'!L111</f>
        <v>34.219338477043813</v>
      </c>
      <c r="L60" s="295">
        <f>+'10.ค่าใช้จ่าย(แยกกลุ่ม)'!M111</f>
        <v>111.98942724753108</v>
      </c>
      <c r="M60" s="16" t="str">
        <f>+'10.ค่าใช้จ่าย(แยกกลุ่ม)'!Z111</f>
        <v>พังโคน,รพช.</v>
      </c>
      <c r="N60" s="15">
        <f>+'10.ค่าใช้จ่าย(แยกกลุ่ม)'!AA111</f>
        <v>-6.8975656141551156E-2</v>
      </c>
      <c r="O60" s="15">
        <f>+'10.ค่าใช้จ่าย(แยกกลุ่ม)'!AB111</f>
        <v>2.6797945419388007E-2</v>
      </c>
      <c r="P60" s="15">
        <f>+'10.ค่าใช้จ่าย(แยกกลุ่ม)'!AC111</f>
        <v>-0.2059961873313304</v>
      </c>
      <c r="Q60" s="15">
        <f>+'10.ค่าใช้จ่าย(แยกกลุ่ม)'!AD111</f>
        <v>-3.4878136787436655E-2</v>
      </c>
      <c r="R60" s="15">
        <f>+'10.ค่าใช้จ่าย(แยกกลุ่ม)'!AE111</f>
        <v>0.14806914971970239</v>
      </c>
      <c r="S60" s="15">
        <f>+'10.ค่าใช้จ่าย(แยกกลุ่ม)'!AF111</f>
        <v>-9.9156819179210987E-2</v>
      </c>
      <c r="T60" s="15">
        <f>+'10.ค่าใช้จ่าย(แยกกลุ่ม)'!AG111</f>
        <v>-0.65204242777068744</v>
      </c>
      <c r="U60" s="15">
        <f>+'10.ค่าใช้จ่าย(แยกกลุ่ม)'!AH111</f>
        <v>-6.3647760921410446E-2</v>
      </c>
      <c r="V60" s="15">
        <f>+'10.ค่าใช้จ่าย(แยกกลุ่ม)'!AI111</f>
        <v>-0.12141865379086818</v>
      </c>
      <c r="W60" s="15">
        <f>+'10.ค่าใช้จ่าย(แยกกลุ่ม)'!AJ111</f>
        <v>0.23442196058723921</v>
      </c>
      <c r="X60" s="15">
        <f>+'10.ค่าใช้จ่าย(แยกกลุ่ม)'!AK111</f>
        <v>-0.57861197395549036</v>
      </c>
    </row>
    <row r="61" spans="1:24">
      <c r="A61" s="255" t="str">
        <f>+'10.ค่าใช้จ่าย(แยกกลุ่ม)'!B112</f>
        <v>อากาศอำนวย,รพช.</v>
      </c>
      <c r="B61" s="295">
        <f>+'10.ค่าใช้จ่าย(แยกกลุ่ม)'!C112</f>
        <v>7881.1246918193156</v>
      </c>
      <c r="C61" s="295">
        <f>+'10.ค่าใช้จ่าย(แยกกลุ่ม)'!D112</f>
        <v>45.567995258758693</v>
      </c>
      <c r="D61" s="295">
        <f>+'10.ค่าใช้จ่าย(แยกกลุ่ม)'!E112</f>
        <v>1435.4040600965959</v>
      </c>
      <c r="E61" s="295">
        <f>+'10.ค่าใช้จ่าย(แยกกลุ่ม)'!F112</f>
        <v>766.99239207885716</v>
      </c>
      <c r="F61" s="295">
        <f>+'10.ค่าใช้จ่าย(แยกกลุ่ม)'!G112</f>
        <v>593.20547899480232</v>
      </c>
      <c r="G61" s="295">
        <f>+'10.ค่าใช้จ่าย(แยกกลุ่ม)'!H112</f>
        <v>598.74582505092064</v>
      </c>
      <c r="H61" s="295">
        <f>+'10.ค่าใช้จ่าย(แยกกลุ่ม)'!I112</f>
        <v>859.20775874166372</v>
      </c>
      <c r="I61" s="295">
        <f>+'10.ค่าใช้จ่าย(แยกกลุ่ม)'!J112</f>
        <v>149.75794226040043</v>
      </c>
      <c r="J61" s="295">
        <f>+'10.ค่าใช้จ่าย(แยกกลุ่ม)'!K112</f>
        <v>293.00311048590908</v>
      </c>
      <c r="K61" s="295">
        <f>+'10.ค่าใช้จ่าย(แยกกลุ่ม)'!L112</f>
        <v>10.271014087481351</v>
      </c>
      <c r="L61" s="295">
        <f>+'10.ค่าใช้จ่าย(แยกกลุ่ม)'!M112</f>
        <v>53.02521791998474</v>
      </c>
      <c r="M61" s="16" t="str">
        <f>+'10.ค่าใช้จ่าย(แยกกลุ่ม)'!Z112</f>
        <v>อากาศอำนวย,รพช.</v>
      </c>
      <c r="N61" s="15">
        <f>+'10.ค่าใช้จ่าย(แยกกลุ่ม)'!AA112</f>
        <v>-3.5153709458674715E-2</v>
      </c>
      <c r="O61" s="15">
        <f>+'10.ค่าใช้จ่าย(แยกกลุ่ม)'!AB112</f>
        <v>-8.1044243108164105E-2</v>
      </c>
      <c r="P61" s="15">
        <f>+'10.ค่าใช้จ่าย(แยกกลุ่ม)'!AC112</f>
        <v>-0.17794310772356428</v>
      </c>
      <c r="Q61" s="15">
        <f>+'10.ค่าใช้จ่าย(แยกกลุ่ม)'!AD112</f>
        <v>8.4685555033609916E-2</v>
      </c>
      <c r="R61" s="15">
        <f>+'10.ค่าใช้จ่าย(แยกกลุ่ม)'!AE112</f>
        <v>0.16184386738545731</v>
      </c>
      <c r="S61" s="15">
        <f>+'10.ค่าใช้จ่าย(แยกกลุ่ม)'!AF112</f>
        <v>9.0475965607408462E-2</v>
      </c>
      <c r="T61" s="15">
        <f>+'10.ค่าใช้จ่าย(แยกกลุ่ม)'!AG112</f>
        <v>-5.6380210522066682E-2</v>
      </c>
      <c r="U61" s="15">
        <f>+'10.ค่าใช้จ่าย(แยกกลุ่ม)'!AH112</f>
        <v>-0.7540990763827341</v>
      </c>
      <c r="V61" s="15">
        <f>+'10.ค่าใช้จ่าย(แยกกลุ่ม)'!AI112</f>
        <v>-0.11867391932462061</v>
      </c>
      <c r="W61" s="15">
        <f>+'10.ค่าใช้จ่าย(แยกกลุ่ม)'!AJ112</f>
        <v>-0.62948537548165973</v>
      </c>
      <c r="X61" s="15">
        <f>+'10.ค่าใช้จ่าย(แยกกลุ่ม)'!AK112</f>
        <v>-0.80047945186383695</v>
      </c>
    </row>
    <row r="62" spans="1:24">
      <c r="A62" s="255" t="str">
        <f>+'10.ค่าใช้จ่าย(แยกกลุ่ม)'!B133</f>
        <v>วานรนิวาส,รพท.</v>
      </c>
      <c r="B62" s="295">
        <f>+'10.ค่าใช้จ่าย(แยกกลุ่ม)'!C133</f>
        <v>6145.123417213018</v>
      </c>
      <c r="C62" s="295">
        <f>+'10.ค่าใช้จ่าย(แยกกลุ่ม)'!D133</f>
        <v>77.30892209461301</v>
      </c>
      <c r="D62" s="295">
        <f>+'10.ค่าใช้จ่าย(แยกกลุ่ม)'!E133</f>
        <v>1842.2536865266047</v>
      </c>
      <c r="E62" s="295">
        <f>+'10.ค่าใช้จ่าย(แยกกลุ่ม)'!F133</f>
        <v>988.478240431519</v>
      </c>
      <c r="F62" s="295">
        <f>+'10.ค่าใช้จ่าย(แยกกลุ่ม)'!G133</f>
        <v>546.35044929000458</v>
      </c>
      <c r="G62" s="295">
        <f>+'10.ค่าใช้จ่าย(แยกกลุ่ม)'!H133</f>
        <v>490.5358636890827</v>
      </c>
      <c r="H62" s="374">
        <f>+'10.ค่าใช้จ่าย(แยกกลุ่ม)'!I133</f>
        <v>1316.583551688967</v>
      </c>
      <c r="I62" s="295">
        <f>+'10.ค่าใช้จ่าย(แยกกลุ่ม)'!J133</f>
        <v>555.69733025335108</v>
      </c>
      <c r="J62" s="295">
        <f>+'10.ค่าใช้จ่าย(แยกกลุ่ม)'!K133</f>
        <v>261.94124329368424</v>
      </c>
      <c r="K62" s="295">
        <f>+'10.ค่าใช้จ่าย(แยกกลุ่ม)'!L133</f>
        <v>6.8012992228510258</v>
      </c>
      <c r="L62" s="295">
        <f>+'10.ค่าใช้จ่าย(แยกกลุ่ม)'!M133</f>
        <v>42.538804521594038</v>
      </c>
      <c r="M62" s="16" t="str">
        <f>+'10.ค่าใช้จ่าย(แยกกลุ่ม)'!Z133</f>
        <v>วานรนิวาส,รพท.</v>
      </c>
      <c r="N62" s="15">
        <f>+'10.ค่าใช้จ่าย(แยกกลุ่ม)'!AA133</f>
        <v>-0.1495134105334241</v>
      </c>
      <c r="O62" s="15">
        <f>+'10.ค่าใช้จ่าย(แยกกลุ่ม)'!AB133</f>
        <v>0.13145073056160528</v>
      </c>
      <c r="P62" s="15">
        <f>+'10.ค่าใช้จ่าย(แยกกลุ่ม)'!AC133</f>
        <v>-0.16664682299232819</v>
      </c>
      <c r="Q62" s="15">
        <f>+'10.ค่าใช้จ่าย(แยกกลุ่ม)'!AD133</f>
        <v>-0.26163715949079686</v>
      </c>
      <c r="R62" s="15">
        <f>+'10.ค่าใช้จ่าย(แยกกลุ่ม)'!AE133</f>
        <v>0.41269268926066227</v>
      </c>
      <c r="S62" s="15">
        <f>+'10.ค่าใช้จ่าย(แยกกลุ่ม)'!AF133</f>
        <v>7.3792069102812774E-2</v>
      </c>
      <c r="T62" s="15">
        <f>+'10.ค่าใช้จ่าย(แยกกลุ่ม)'!AG133</f>
        <v>0.18952128905305582</v>
      </c>
      <c r="U62" s="15">
        <f>+'10.ค่าใช้จ่าย(แยกกลุ่ม)'!AH133</f>
        <v>-2.5085888001431217E-2</v>
      </c>
      <c r="V62" s="15">
        <f>+'10.ค่าใช้จ่าย(แยกกลุ่ม)'!AI133</f>
        <v>-0.24767846155028153</v>
      </c>
      <c r="W62" s="15">
        <f>+'10.ค่าใช้จ่าย(แยกกลุ่ม)'!AJ133</f>
        <v>-0.86356162415594373</v>
      </c>
      <c r="X62" s="15">
        <f>+'10.ค่าใช้จ่าย(แยกกลุ่ม)'!AK133</f>
        <v>-0.66551059006188706</v>
      </c>
    </row>
    <row r="63" spans="1:24">
      <c r="A63" s="255" t="str">
        <f>+'10.ค่าใช้จ่าย(แยกกลุ่ม)'!B135</f>
        <v>สมเด็จพระยุพราชสว่างแดนดิน,รพท.</v>
      </c>
      <c r="B63" s="295">
        <f>+'10.ค่าใช้จ่าย(แยกกลุ่ม)'!C135</f>
        <v>6868.1521957722816</v>
      </c>
      <c r="C63" s="295">
        <f>+'10.ค่าใช้จ่าย(แยกกลุ่ม)'!D135</f>
        <v>68.290160691047404</v>
      </c>
      <c r="D63" s="374">
        <f>+'10.ค่าใช้จ่าย(แยกกลุ่ม)'!E135</f>
        <v>2751.8671311885828</v>
      </c>
      <c r="E63" s="295">
        <f>+'10.ค่าใช้จ่าย(แยกกลุ่ม)'!F135</f>
        <v>912.33419604895403</v>
      </c>
      <c r="F63" s="295">
        <f>+'10.ค่าใช้จ่าย(แยกกลุ่ม)'!G135</f>
        <v>365.70339471161674</v>
      </c>
      <c r="G63" s="295">
        <f>+'10.ค่าใช้จ่าย(แยกกลุ่ม)'!H135</f>
        <v>423.48398735626137</v>
      </c>
      <c r="H63" s="295">
        <f>+'10.ค่าใช้จ่าย(แยกกลุ่ม)'!I135</f>
        <v>1015.8701796297227</v>
      </c>
      <c r="I63" s="295">
        <f>+'10.ค่าใช้จ่าย(แยกกลุ่ม)'!J135</f>
        <v>573.44994000100394</v>
      </c>
      <c r="J63" s="295">
        <f>+'10.ค่าใช้จ่าย(แยกกลุ่ม)'!K135</f>
        <v>370.74193621326884</v>
      </c>
      <c r="K63" s="295">
        <f>+'10.ค่าใช้จ่าย(แยกกลุ่ม)'!L135</f>
        <v>37.586601517787294</v>
      </c>
      <c r="L63" s="295">
        <f>+'10.ค่าใช้จ่าย(แยกกลุ่ม)'!M135</f>
        <v>62.167790651125614</v>
      </c>
      <c r="M63" s="16" t="str">
        <f>+'10.ค่าใช้จ่าย(แยกกลุ่ม)'!Z135</f>
        <v>สมเด็จพระยุพราชสว่างแดนดิน,รพท.</v>
      </c>
      <c r="N63" s="15">
        <f>+'10.ค่าใช้จ่าย(แยกกลุ่ม)'!AA135</f>
        <v>-4.9446050089435145E-2</v>
      </c>
      <c r="O63" s="15">
        <f>+'10.ค่าใช้จ่าย(แยกกลุ่ม)'!AB135</f>
        <v>-5.4288547066586967E-4</v>
      </c>
      <c r="P63" s="15">
        <f>+'10.ค่าใช้จ่าย(แยกกลุ่ม)'!AC135</f>
        <v>0.24482161889590276</v>
      </c>
      <c r="Q63" s="15">
        <f>+'10.ค่าใช้จ่าย(แยกกลุ่ม)'!AD135</f>
        <v>-0.3185144184920935</v>
      </c>
      <c r="R63" s="15">
        <f>+'10.ค่าใช้จ่าย(แยกกลุ่ม)'!AE135</f>
        <v>-5.4404525852818894E-2</v>
      </c>
      <c r="S63" s="15">
        <f>+'10.ค่าใช้จ่าย(แยกกลุ่ม)'!AF135</f>
        <v>-7.2985727087603799E-2</v>
      </c>
      <c r="T63" s="15">
        <f>+'10.ค่าใช้จ่าย(แยกกลุ่ม)'!AG135</f>
        <v>-8.2170513194150613E-2</v>
      </c>
      <c r="U63" s="15">
        <f>+'10.ค่าใช้จ่าย(แยกกลุ่ม)'!AH135</f>
        <v>6.0592495141646666E-3</v>
      </c>
      <c r="V63" s="15">
        <f>+'10.ค่าใช้จ่าย(แยกกลุ่ม)'!AI135</f>
        <v>6.4808047456186499E-2</v>
      </c>
      <c r="W63" s="15">
        <f>+'10.ค่าใช้จ่าย(แยกกลุ่ม)'!AJ135</f>
        <v>-0.24598893585585638</v>
      </c>
      <c r="X63" s="15">
        <f>+'10.ค่าใช้จ่าย(แยกกลุ่ม)'!AK135</f>
        <v>-0.51116473897391212</v>
      </c>
    </row>
    <row r="64" spans="1:24">
      <c r="A64" s="255" t="str">
        <f>+'10.ค่าใช้จ่าย(แยกกลุ่ม)'!B151</f>
        <v>สกลนคร,รพศ.</v>
      </c>
      <c r="B64" s="295">
        <f>+'10.ค่าใช้จ่าย(แยกกลุ่ม)'!C151</f>
        <v>6237.2372152374755</v>
      </c>
      <c r="C64" s="295">
        <f>+'10.ค่าใช้จ่าย(แยกกลุ่ม)'!D151</f>
        <v>40.318221396700856</v>
      </c>
      <c r="D64" s="295">
        <f>+'10.ค่าใช้จ่าย(แยกกลุ่ม)'!E151</f>
        <v>3314.4046286170201</v>
      </c>
      <c r="E64" s="295">
        <f>+'10.ค่าใช้จ่าย(แยกกลุ่ม)'!F151</f>
        <v>2241.9920652715241</v>
      </c>
      <c r="F64" s="295">
        <f>+'10.ค่าใช้จ่าย(แยกกลุ่ม)'!G151</f>
        <v>129.13262371809856</v>
      </c>
      <c r="G64" s="295">
        <f>+'10.ค่าใช้จ่าย(แยกกลุ่ม)'!H151</f>
        <v>349.12027701267419</v>
      </c>
      <c r="H64" s="295">
        <f>+'10.ค่าใช้จ่าย(แยกกลุ่ม)'!I151</f>
        <v>954.86111597841216</v>
      </c>
      <c r="I64" s="295">
        <f>+'10.ค่าใช้จ่าย(แยกกลุ่ม)'!J151</f>
        <v>553.57509477685517</v>
      </c>
      <c r="J64" s="295">
        <f>+'10.ค่าใช้จ่าย(แยกกลุ่ม)'!K151</f>
        <v>231.7810188130787</v>
      </c>
      <c r="K64" s="295">
        <f>+'10.ค่าใช้จ่าย(แยกกลุ่ม)'!L151</f>
        <v>3.0622188964213484</v>
      </c>
      <c r="L64" s="295">
        <f>+'10.ค่าใช้จ่าย(แยกกลุ่ม)'!M151</f>
        <v>40.215748406834095</v>
      </c>
      <c r="M64" s="16" t="str">
        <f>+'10.ค่าใช้จ่าย(แยกกลุ่ม)'!Z151</f>
        <v>สกลนคร,รพศ.</v>
      </c>
      <c r="N64" s="15">
        <f>+'10.ค่าใช้จ่าย(แยกกลุ่ม)'!AA151</f>
        <v>-5.519786454186363E-2</v>
      </c>
      <c r="O64" s="15">
        <f>+'10.ค่าใช้จ่าย(แยกกลุ่ม)'!AB151</f>
        <v>-0.23004446778686158</v>
      </c>
      <c r="P64" s="15">
        <f>+'10.ค่าใช้จ่าย(แยกกลุ่ม)'!AC151</f>
        <v>-6.1834694447410916E-2</v>
      </c>
      <c r="Q64" s="15">
        <f>+'10.ค่าใช้จ่าย(แยกกลุ่ม)'!AD151</f>
        <v>-3.5737995987284069E-2</v>
      </c>
      <c r="R64" s="15">
        <f>+'10.ค่าใช้จ่าย(แยกกลุ่ม)'!AE151</f>
        <v>0.19559297158164515</v>
      </c>
      <c r="S64" s="15">
        <f>+'10.ค่าใช้จ่าย(แยกกลุ่ม)'!AF151</f>
        <v>-0.11431361304128476</v>
      </c>
      <c r="T64" s="15">
        <f>+'10.ค่าใช้จ่าย(แยกกลุ่ม)'!AG151</f>
        <v>0.15931725243557954</v>
      </c>
      <c r="U64" s="15">
        <f>+'10.ค่าใช้จ่าย(แยกกลุ่ม)'!AH151</f>
        <v>-9.5921414549746564E-2</v>
      </c>
      <c r="V64" s="15">
        <f>+'10.ค่าใช้จ่าย(แยกกลุ่ม)'!AI151</f>
        <v>-0.11569118741425316</v>
      </c>
      <c r="W64" s="15">
        <f>+'10.ค่าใช้จ่าย(แยกกลุ่ม)'!AJ151</f>
        <v>-0.69337250500385705</v>
      </c>
      <c r="X64" s="15">
        <f>+'10.ค่าใช้จ่าย(แยกกลุ่ม)'!AK151</f>
        <v>-0.64117041771972838</v>
      </c>
    </row>
    <row r="66" spans="1:24">
      <c r="A66" s="420" t="s">
        <v>47</v>
      </c>
      <c r="B66" s="429" t="s">
        <v>248</v>
      </c>
      <c r="C66" s="430"/>
      <c r="D66" s="430"/>
      <c r="E66" s="430"/>
      <c r="F66" s="430"/>
      <c r="G66" s="430"/>
      <c r="H66" s="430"/>
      <c r="I66" s="430"/>
      <c r="J66" s="430"/>
      <c r="K66" s="430"/>
      <c r="L66" s="431"/>
      <c r="M66" s="420" t="s">
        <v>47</v>
      </c>
      <c r="N66" s="429" t="s">
        <v>719</v>
      </c>
      <c r="O66" s="430"/>
      <c r="P66" s="430"/>
      <c r="Q66" s="430"/>
      <c r="R66" s="430"/>
      <c r="S66" s="430"/>
      <c r="T66" s="430"/>
      <c r="U66" s="430"/>
      <c r="V66" s="430"/>
      <c r="W66" s="430"/>
      <c r="X66" s="431"/>
    </row>
    <row r="67" spans="1:24">
      <c r="A67" s="420"/>
      <c r="B67" s="38" t="s">
        <v>5</v>
      </c>
      <c r="C67" s="38" t="s">
        <v>8</v>
      </c>
      <c r="D67" s="38" t="s">
        <v>11</v>
      </c>
      <c r="E67" s="38" t="s">
        <v>17</v>
      </c>
      <c r="F67" s="38" t="s">
        <v>20</v>
      </c>
      <c r="G67" s="38" t="s">
        <v>23</v>
      </c>
      <c r="H67" s="38" t="s">
        <v>26</v>
      </c>
      <c r="I67" s="38" t="s">
        <v>29</v>
      </c>
      <c r="J67" s="38" t="s">
        <v>32</v>
      </c>
      <c r="K67" s="38" t="s">
        <v>35</v>
      </c>
      <c r="L67" s="38" t="s">
        <v>38</v>
      </c>
      <c r="M67" s="420"/>
      <c r="N67" s="38" t="s">
        <v>5</v>
      </c>
      <c r="O67" s="38" t="s">
        <v>8</v>
      </c>
      <c r="P67" s="38" t="s">
        <v>11</v>
      </c>
      <c r="Q67" s="38" t="s">
        <v>17</v>
      </c>
      <c r="R67" s="38" t="s">
        <v>20</v>
      </c>
      <c r="S67" s="38" t="s">
        <v>23</v>
      </c>
      <c r="T67" s="38" t="s">
        <v>26</v>
      </c>
      <c r="U67" s="38" t="s">
        <v>29</v>
      </c>
      <c r="V67" s="38" t="s">
        <v>32</v>
      </c>
      <c r="W67" s="38" t="s">
        <v>35</v>
      </c>
      <c r="X67" s="38" t="s">
        <v>38</v>
      </c>
    </row>
    <row r="68" spans="1:24">
      <c r="A68" s="255" t="str">
        <f>+'10.ค่าใช้จ่าย(แยกกลุ่ม)'!B9</f>
        <v>โพธิ์ตาก,รพช.</v>
      </c>
      <c r="B68" s="295">
        <f>+'10.ค่าใช้จ่าย(แยกกลุ่ม)'!C9</f>
        <v>12536.264108494835</v>
      </c>
      <c r="C68" s="295">
        <f>+'10.ค่าใช้จ่าย(แยกกลุ่ม)'!D9</f>
        <v>91.089366730357568</v>
      </c>
      <c r="D68" s="295">
        <f>+'10.ค่าใช้จ่าย(แยกกลุ่ม)'!E9</f>
        <v>1127.5914626402516</v>
      </c>
      <c r="E68" s="295">
        <f>+'10.ค่าใช้จ่าย(แยกกลุ่ม)'!F9</f>
        <v>580.65203341617939</v>
      </c>
      <c r="F68" s="295">
        <f>+'10.ค่าใช้จ่าย(แยกกลุ่ม)'!G9</f>
        <v>721.36746505380199</v>
      </c>
      <c r="G68" s="295">
        <f>+'10.ค่าใช้จ่าย(แยกกลุ่ม)'!H9</f>
        <v>683.61932320025278</v>
      </c>
      <c r="H68" s="374">
        <f>+'10.ค่าใช้จ่าย(แยกกลุ่ม)'!I9</f>
        <v>955.01899148074176</v>
      </c>
      <c r="I68" s="295">
        <f>+'10.ค่าใช้จ่าย(แยกกลุ่ม)'!J9</f>
        <v>178.29198212823422</v>
      </c>
      <c r="J68" s="295">
        <f>+'10.ค่าใช้จ่าย(แยกกลุ่ม)'!K9</f>
        <v>298.30929762811212</v>
      </c>
      <c r="K68" s="295">
        <f>+'10.ค่าใช้จ่าย(แยกกลุ่ม)'!L9</f>
        <v>48.397763874322983</v>
      </c>
      <c r="L68" s="295">
        <f>+'10.ค่าใช้จ่าย(แยกกลุ่ม)'!M9</f>
        <v>24.588044305888776</v>
      </c>
      <c r="M68" s="16" t="str">
        <f>+'10.ค่าใช้จ่าย(แยกกลุ่ม)'!Z9</f>
        <v>โพธิ์ตาก,รพช.</v>
      </c>
      <c r="N68" s="16">
        <f>+'10.ค่าใช้จ่าย(แยกกลุ่ม)'!AA9</f>
        <v>-7.1868960844554478E-2</v>
      </c>
      <c r="O68" s="16">
        <f>+'10.ค่าใช้จ่าย(แยกกลุ่ม)'!AB9</f>
        <v>2.0922072736525424E-2</v>
      </c>
      <c r="P68" s="16">
        <f>+'10.ค่าใช้จ่าย(แยกกลุ่ม)'!AC9</f>
        <v>-0.13897433621399471</v>
      </c>
      <c r="Q68" s="16">
        <f>+'10.ค่าใช้จ่าย(แยกกลุ่ม)'!AD9</f>
        <v>-2.3504859205405085E-2</v>
      </c>
      <c r="R68" s="16">
        <f>+'10.ค่าใช้จ่าย(แยกกลุ่ม)'!AE9</f>
        <v>-1.661075412059539E-2</v>
      </c>
      <c r="S68" s="16">
        <f>+'10.ค่าใช้จ่าย(แยกกลุ่ม)'!AF9</f>
        <v>-0.23764484604453229</v>
      </c>
      <c r="T68" s="16">
        <f>+'10.ค่าใช้จ่าย(แยกกลุ่ม)'!AG9</f>
        <v>0.38460505713207122</v>
      </c>
      <c r="U68" s="16">
        <f>+'10.ค่าใช้จ่าย(แยกกลุ่ม)'!AH9</f>
        <v>-0.12075672745121435</v>
      </c>
      <c r="V68" s="16">
        <f>+'10.ค่าใช้จ่าย(แยกกลุ่ม)'!AI9</f>
        <v>-0.3464457768789822</v>
      </c>
      <c r="W68" s="16">
        <f>+'10.ค่าใช้จ่าย(แยกกลุ่ม)'!AJ9</f>
        <v>-0.18320185132868463</v>
      </c>
      <c r="X68" s="16">
        <f>+'10.ค่าใช้จ่าย(แยกกลุ่ม)'!AK9</f>
        <v>-0.95221255552850659</v>
      </c>
    </row>
    <row r="69" spans="1:24">
      <c r="A69" s="255" t="str">
        <f>+'10.ค่าใช้จ่าย(แยกกลุ่ม)'!B18</f>
        <v>ศรีเชียงใหม่,รพช.</v>
      </c>
      <c r="B69" s="374">
        <f>+'10.ค่าใช้จ่าย(แยกกลุ่ม)'!C18</f>
        <v>13420.394715629031</v>
      </c>
      <c r="C69" s="295">
        <f>+'10.ค่าใช้จ่าย(แยกกลุ่ม)'!D18</f>
        <v>61.700207969970428</v>
      </c>
      <c r="D69" s="295">
        <f>+'10.ค่าใช้จ่าย(แยกกลุ่ม)'!E18</f>
        <v>1505.4761175779176</v>
      </c>
      <c r="E69" s="295">
        <f>+'10.ค่าใช้จ่าย(แยกกลุ่ม)'!F18</f>
        <v>607.96637663987258</v>
      </c>
      <c r="F69" s="374">
        <f>+'10.ค่าใช้จ่าย(แยกกลุ่ม)'!G18</f>
        <v>884.75100477743229</v>
      </c>
      <c r="G69" s="295">
        <f>+'10.ค่าใช้จ่าย(แยกกลุ่ม)'!H18</f>
        <v>416.50133502692046</v>
      </c>
      <c r="H69" s="374">
        <f>+'10.ค่าใช้จ่าย(แยกกลุ่ม)'!I18</f>
        <v>1014.2475278683552</v>
      </c>
      <c r="I69" s="374">
        <f>+'10.ค่าใช้จ่าย(แยกกลุ่ม)'!J18</f>
        <v>425.61228861757792</v>
      </c>
      <c r="J69" s="295">
        <f>+'10.ค่าใช้จ่าย(แยกกลุ่ม)'!K18</f>
        <v>346.86791603473119</v>
      </c>
      <c r="K69" s="295">
        <f>+'10.ค่าใช้จ่าย(แยกกลุ่ม)'!L18</f>
        <v>22.567151076818078</v>
      </c>
      <c r="L69" s="295">
        <f>+'10.ค่าใช้จ่าย(แยกกลุ่ม)'!M18</f>
        <v>160.04813310457268</v>
      </c>
      <c r="M69" s="16" t="str">
        <f>+'10.ค่าใช้จ่าย(แยกกลุ่ม)'!Z18</f>
        <v>ศรีเชียงใหม่,รพช.</v>
      </c>
      <c r="N69" s="16">
        <f>+'10.ค่าใช้จ่าย(แยกกลุ่ม)'!AA18</f>
        <v>0.24034116295212132</v>
      </c>
      <c r="O69" s="16">
        <f>+'10.ค่าใช้จ่าย(แยกกลุ่ม)'!AB18</f>
        <v>-0.30506753730827157</v>
      </c>
      <c r="P69" s="16">
        <f>+'10.ค่าใช้จ่าย(แยกกลุ่ม)'!AC18</f>
        <v>3.6500010161313726E-2</v>
      </c>
      <c r="Q69" s="16">
        <f>+'10.ค่าใช้จ่าย(แยกกลุ่ม)'!AD18</f>
        <v>-1.8677717181124293E-2</v>
      </c>
      <c r="R69" s="16">
        <f>+'10.ค่าใช้จ่าย(แยกกลุ่ม)'!AE18</f>
        <v>0.25283345800284357</v>
      </c>
      <c r="S69" s="16">
        <f>+'10.ค่าใช้จ่าย(แยกกลุ่ม)'!AF18</f>
        <v>-0.35243089370031588</v>
      </c>
      <c r="T69" s="16">
        <f>+'10.ค่าใช้จ่าย(แยกกลุ่ม)'!AG18</f>
        <v>0.84037950891930446</v>
      </c>
      <c r="U69" s="16">
        <f>+'10.ค่าใช้จ่าย(แยกกลุ่ม)'!AH18</f>
        <v>1.0530875325880524</v>
      </c>
      <c r="V69" s="16">
        <f>+'10.ค่าใช้จ่าย(แยกกลุ่ม)'!AI18</f>
        <v>0.10377145696300819</v>
      </c>
      <c r="W69" s="16">
        <f>+'10.ค่าใช้จ่าย(แยกกลุ่ม)'!AJ18</f>
        <v>-0.72067968137236804</v>
      </c>
      <c r="X69" s="16">
        <f>+'10.ค่าใช้จ่าย(แยกกลุ่ม)'!AK18</f>
        <v>-0.38429504814875548</v>
      </c>
    </row>
    <row r="70" spans="1:24">
      <c r="A70" s="255" t="str">
        <f>+'10.ค่าใช้จ่าย(แยกกลุ่ม)'!B21</f>
        <v>สระใคร,รพช.</v>
      </c>
      <c r="B70" s="295">
        <f>+'10.ค่าใช้จ่าย(แยกกลุ่ม)'!C21</f>
        <v>10138.31350730689</v>
      </c>
      <c r="C70" s="295">
        <f>+'10.ค่าใช้จ่าย(แยกกลุ่ม)'!D21</f>
        <v>55.979077646703736</v>
      </c>
      <c r="D70" s="295">
        <f>+'10.ค่าใช้จ่าย(แยกกลุ่ม)'!E21</f>
        <v>1146.49806801318</v>
      </c>
      <c r="E70" s="295">
        <f>+'10.ค่าใช้จ่าย(แยกกลุ่ม)'!F21</f>
        <v>511.56224488769277</v>
      </c>
      <c r="F70" s="295">
        <f>+'10.ค่าใช้จ่าย(แยกกลุ่ม)'!G21</f>
        <v>654.78450914304403</v>
      </c>
      <c r="G70" s="295">
        <f>+'10.ค่าใช้จ่าย(แยกกลุ่ม)'!H21</f>
        <v>505.89878587418571</v>
      </c>
      <c r="H70" s="295">
        <f>+'10.ค่าใช้จ่าย(แยกกลุ่ม)'!I21</f>
        <v>310.5339376713535</v>
      </c>
      <c r="I70" s="295">
        <f>+'10.ค่าใช้จ่าย(แยกกลุ่ม)'!J21</f>
        <v>165.45755464446512</v>
      </c>
      <c r="J70" s="295">
        <f>+'10.ค่าใช้จ่าย(แยกกลุ่ม)'!K21</f>
        <v>188.96100057851447</v>
      </c>
      <c r="K70" s="295">
        <f>+'10.ค่าใช้จ่าย(แยกกลุ่ม)'!L21</f>
        <v>8.7609427270669329</v>
      </c>
      <c r="L70" s="295">
        <f>+'10.ค่าใช้จ่าย(แยกกลุ่ม)'!M21</f>
        <v>39.336242674246044</v>
      </c>
      <c r="M70" s="16" t="str">
        <f>+'10.ค่าใช้จ่าย(แยกกลุ่ม)'!Z21</f>
        <v>สระใคร,รพช.</v>
      </c>
      <c r="N70" s="16">
        <f>+'10.ค่าใช้จ่าย(แยกกลุ่ม)'!AA21</f>
        <v>-6.2995699270919442E-2</v>
      </c>
      <c r="O70" s="16">
        <f>+'10.ค่าใช้จ่าย(แยกกลุ่ม)'!AB21</f>
        <v>-0.36950490819789761</v>
      </c>
      <c r="P70" s="16">
        <f>+'10.ค่าใช้จ่าย(แยกกลุ่ม)'!AC21</f>
        <v>-0.21065153723098934</v>
      </c>
      <c r="Q70" s="16">
        <f>+'10.ค่าใช้จ่าย(แยกกลุ่ม)'!AD21</f>
        <v>-0.17428422155243251</v>
      </c>
      <c r="R70" s="16">
        <f>+'10.ค่าใช้จ่าย(แยกกลุ่ม)'!AE21</f>
        <v>-7.2805866953790155E-2</v>
      </c>
      <c r="S70" s="16">
        <f>+'10.ค่าใช้จ่าย(แยกกลุ่ม)'!AF21</f>
        <v>-0.21343727595622938</v>
      </c>
      <c r="T70" s="16">
        <f>+'10.ค่าใช้จ่าย(แยกกลุ่ม)'!AG21</f>
        <v>-0.43652779029641209</v>
      </c>
      <c r="U70" s="16">
        <f>+'10.ค่าใช้จ่าย(แยกกลุ่ม)'!AH21</f>
        <v>-0.2018584714355259</v>
      </c>
      <c r="V70" s="16">
        <f>+'10.ค่าใช้จ่าย(แยกกลุ่ม)'!AI21</f>
        <v>-0.39870553234779116</v>
      </c>
      <c r="W70" s="16">
        <f>+'10.ค่าใช้จ่าย(แยกกลุ่ม)'!AJ21</f>
        <v>-0.89156321479513012</v>
      </c>
      <c r="X70" s="16">
        <f>+'10.ค่าใช้จ่าย(แยกกลุ่ม)'!AK21</f>
        <v>-0.84867352756979098</v>
      </c>
    </row>
    <row r="71" spans="1:24">
      <c r="A71" s="255" t="str">
        <f>+'10.ค่าใช้จ่าย(แยกกลุ่ม)'!B23</f>
        <v>เฝ้าไร่,รพช.</v>
      </c>
      <c r="B71" s="295">
        <f>+'10.ค่าใช้จ่าย(แยกกลุ่ม)'!C23</f>
        <v>10548.859259530172</v>
      </c>
      <c r="C71" s="295">
        <f>+'10.ค่าใช้จ่าย(แยกกลุ่ม)'!D23</f>
        <v>99.718057392038247</v>
      </c>
      <c r="D71" s="374">
        <f>+'10.ค่าใช้จ่าย(แยกกลุ่ม)'!E23</f>
        <v>2529.4487553805034</v>
      </c>
      <c r="E71" s="374">
        <f>+'10.ค่าใช้จ่าย(แยกกลุ่ม)'!F23</f>
        <v>861.46437698691796</v>
      </c>
      <c r="F71" s="295">
        <f>+'10.ค่าใช้จ่าย(แยกกลุ่ม)'!G23</f>
        <v>739.94393585595719</v>
      </c>
      <c r="G71" s="295">
        <f>+'10.ค่าใช้จ่าย(แยกกลุ่ม)'!H23</f>
        <v>738.13654944436632</v>
      </c>
      <c r="H71" s="295">
        <f>+'10.ค่าใช้จ่าย(แยกกลุ่ม)'!I23</f>
        <v>679.9540914333943</v>
      </c>
      <c r="I71" s="295">
        <f>+'10.ค่าใช้จ่าย(แยกกลุ่ม)'!J23</f>
        <v>294.29027992685326</v>
      </c>
      <c r="J71" s="295">
        <f>+'10.ค่าใช้จ่าย(แยกกลุ่ม)'!K23</f>
        <v>368.20094134196086</v>
      </c>
      <c r="K71" s="295">
        <f>+'10.ค่าใช้จ่าย(แยกกลุ่ม)'!L23</f>
        <v>22.434607117738075</v>
      </c>
      <c r="L71" s="295">
        <f>+'10.ค่าใช้จ่าย(แยกกลุ่ม)'!M23</f>
        <v>316.37225798283862</v>
      </c>
      <c r="M71" s="16" t="str">
        <f>+'10.ค่าใช้จ่าย(แยกกลุ่ม)'!Z23</f>
        <v>เฝ้าไร่,รพช.</v>
      </c>
      <c r="N71" s="16">
        <f>+'10.ค่าใช้จ่าย(แยกกลุ่ม)'!AA23</f>
        <v>-2.5052195629803736E-2</v>
      </c>
      <c r="O71" s="16">
        <f>+'10.ค่าใช้จ่าย(แยกกลุ่ม)'!AB23</f>
        <v>0.12312936176829976</v>
      </c>
      <c r="P71" s="16">
        <f>+'10.ค่าใช้จ่าย(แยกกลุ่ม)'!AC23</f>
        <v>0.74149136611509292</v>
      </c>
      <c r="Q71" s="16">
        <f>+'10.ค่าใช้จ่าย(แยกกลุ่ม)'!AD23</f>
        <v>0.39049497056758825</v>
      </c>
      <c r="R71" s="16">
        <f>+'10.ค่าใช้จ่าย(แยกกลุ่ม)'!AE23</f>
        <v>4.7782387226398958E-2</v>
      </c>
      <c r="S71" s="16">
        <f>+'10.ค่าใช้จ่าย(แยกกลุ่ม)'!AF23</f>
        <v>0.14764200124334736</v>
      </c>
      <c r="T71" s="16">
        <f>+'10.ค่าใช้จ่าย(แยกกลุ่ม)'!AG23</f>
        <v>0.2337950475559698</v>
      </c>
      <c r="U71" s="16">
        <f>+'10.ค่าใช้จ่าย(แยกกลุ่ม)'!AH23</f>
        <v>0.41961057243476563</v>
      </c>
      <c r="V71" s="16">
        <f>+'10.ค่าใช้จ่าย(แยกกลุ่ม)'!AI23</f>
        <v>0.17165546507182364</v>
      </c>
      <c r="W71" s="16">
        <f>+'10.ค่าใช้จ่าย(แยกกลุ่ม)'!AJ23</f>
        <v>-0.72232021724490125</v>
      </c>
      <c r="X71" s="16">
        <f>+'10.ค่าใช้จ่าย(แยกกลุ่ม)'!AK23</f>
        <v>0.21708364908648733</v>
      </c>
    </row>
    <row r="72" spans="1:24">
      <c r="A72" s="255" t="str">
        <f>+'10.ค่าใช้จ่าย(แยกกลุ่ม)'!B24</f>
        <v>รัตนวาปี,รพช.</v>
      </c>
      <c r="B72" s="295">
        <f>+'10.ค่าใช้จ่าย(แยกกลุ่ม)'!C24</f>
        <v>9045.3355530125009</v>
      </c>
      <c r="C72" s="295">
        <f>+'10.ค่าใช้จ่าย(แยกกลุ่ม)'!D24</f>
        <v>110.94808540005064</v>
      </c>
      <c r="D72" s="295">
        <f>+'10.ค่าใช้จ่าย(แยกกลุ่ม)'!E24</f>
        <v>1724.3542021262656</v>
      </c>
      <c r="E72" s="374">
        <f>+'10.ค่าใช้จ่าย(แยกกลุ่ม)'!F24</f>
        <v>937.47758877639262</v>
      </c>
      <c r="F72" s="295">
        <f>+'10.ค่าใช้จ่าย(แยกกลุ่ม)'!G24</f>
        <v>737.30144575576765</v>
      </c>
      <c r="G72" s="295">
        <f>+'10.ค่าใช้จ่าย(แยกกลุ่ม)'!H24</f>
        <v>587.38748272518399</v>
      </c>
      <c r="H72" s="295">
        <f>+'10.ค่าใช้จ่าย(แยกกลุ่ม)'!I24</f>
        <v>542.61122780044195</v>
      </c>
      <c r="I72" s="295">
        <f>+'10.ค่าใช้จ่าย(แยกกลุ่ม)'!J24</f>
        <v>296.30577516095497</v>
      </c>
      <c r="J72" s="295">
        <f>+'10.ค่าใช้จ่าย(แยกกลุ่ม)'!K24</f>
        <v>317.18677522210476</v>
      </c>
      <c r="K72" s="374">
        <f>+'10.ค่าใช้จ่าย(แยกกลุ่ม)'!L24</f>
        <v>178.04691857468575</v>
      </c>
      <c r="L72" s="372">
        <f>+'10.ค่าใช้จ่าย(แยกกลุ่ม)'!M24</f>
        <v>55.764389856123273</v>
      </c>
      <c r="M72" s="16" t="str">
        <f>+'10.ค่าใช้จ่าย(แยกกลุ่ม)'!Z24</f>
        <v>รัตนวาปี,รพช.</v>
      </c>
      <c r="N72" s="16">
        <f>+'10.ค่าใช้จ่าย(แยกกลุ่ม)'!AA24</f>
        <v>-0.16401102524577776</v>
      </c>
      <c r="O72" s="16">
        <f>+'10.ค่าใช้จ่าย(แยกกลุ่ม)'!AB24</f>
        <v>0.24961371695075574</v>
      </c>
      <c r="P72" s="16">
        <f>+'10.ค่าใช้จ่าย(แยกกลุ่ม)'!AC24</f>
        <v>0.18719462046403065</v>
      </c>
      <c r="Q72" s="16">
        <f>+'10.ค่าใช้จ่าย(แยกกลุ่ม)'!AD24</f>
        <v>0.51318836511007493</v>
      </c>
      <c r="R72" s="16">
        <f>+'10.ค่าใช้จ่าย(แยกกลุ่ม)'!AE24</f>
        <v>4.4040543484959456E-2</v>
      </c>
      <c r="S72" s="16">
        <f>+'10.ค่าใช้จ่าย(แยกกลุ่ม)'!AF24</f>
        <v>-8.6740052789066949E-2</v>
      </c>
      <c r="T72" s="16">
        <f>+'10.ค่าใช้จ่าย(แยกกลุ่ม)'!AG24</f>
        <v>-1.5417284721157901E-2</v>
      </c>
      <c r="U72" s="16">
        <f>+'10.ค่าใช้จ่าย(แยกกลุ่ม)'!AH24</f>
        <v>0.42933300820034304</v>
      </c>
      <c r="V72" s="16">
        <f>+'10.ค่าใช้จ่าย(แยกกลุ่ม)'!AI24</f>
        <v>9.3228368265854886E-3</v>
      </c>
      <c r="W72" s="16">
        <f>+'10.ค่าใช้จ่าย(แยกกลุ่ม)'!AJ24</f>
        <v>1.2037394909823671</v>
      </c>
      <c r="X72" s="16">
        <f>+'10.ค่าใช้จ่าย(แยกกลุ่ม)'!AK24</f>
        <v>-0.78547446755317718</v>
      </c>
    </row>
    <row r="73" spans="1:24">
      <c r="A73" s="255" t="str">
        <f>+'10.ค่าใช้จ่าย(แยกกลุ่ม)'!B52</f>
        <v>สังคม,รพช.</v>
      </c>
      <c r="B73" s="295">
        <f>+'10.ค่าใช้จ่าย(แยกกลุ่ม)'!C52</f>
        <v>8733.1637416002741</v>
      </c>
      <c r="C73" s="295">
        <f>+'10.ค่าใช้จ่าย(แยกกลุ่ม)'!D52</f>
        <v>58.421581465988112</v>
      </c>
      <c r="D73" s="295">
        <f>+'10.ค่าใช้จ่าย(แยกกลุ่ม)'!E52</f>
        <v>1109.5838772747861</v>
      </c>
      <c r="E73" s="295">
        <f>+'10.ค่าใช้จ่าย(แยกกลุ่ม)'!F52</f>
        <v>460.98228083451011</v>
      </c>
      <c r="F73" s="295">
        <f>+'10.ค่าใช้จ่าย(แยกกลุ่ม)'!G52</f>
        <v>560.60848317390958</v>
      </c>
      <c r="G73" s="295">
        <f>+'10.ค่าใช้จ่าย(แยกกลุ่ม)'!H52</f>
        <v>542.15717177799684</v>
      </c>
      <c r="H73" s="295">
        <f>+'10.ค่าใช้จ่าย(แยกกลุ่ม)'!I52</f>
        <v>335.54273592496867</v>
      </c>
      <c r="I73" s="295">
        <f>+'10.ค่าใช้จ่าย(แยกกลุ่ม)'!J52</f>
        <v>52.001508086648364</v>
      </c>
      <c r="J73" s="295">
        <f>+'10.ค่าใช้จ่าย(แยกกลุ่ม)'!K52</f>
        <v>375.34284506141591</v>
      </c>
      <c r="K73" s="295">
        <f>+'10.ค่าใช้จ่าย(แยกกลุ่ม)'!L52</f>
        <v>1.3093176307585727E-2</v>
      </c>
      <c r="L73" s="295">
        <f>+'10.ค่าใช้จ่าย(แยกกลุ่ม)'!M52</f>
        <v>369.64266473048946</v>
      </c>
      <c r="M73" s="16" t="str">
        <f>+'10.ค่าใช้จ่าย(แยกกลุ่ม)'!Z52</f>
        <v>สังคม,รพช.</v>
      </c>
      <c r="N73" s="16">
        <f>+'10.ค่าใช้จ่าย(แยกกลุ่ม)'!AA52</f>
        <v>-0.15492296233985833</v>
      </c>
      <c r="O73" s="16">
        <f>+'10.ค่าใช้จ่าย(แยกกลุ่ม)'!AB52</f>
        <v>-0.39725166771919312</v>
      </c>
      <c r="P73" s="16">
        <f>+'10.ค่าใช้จ่าย(แยกกลุ่ม)'!AC52</f>
        <v>-0.25890217379150604</v>
      </c>
      <c r="Q73" s="16">
        <f>+'10.ค่าใช้จ่าย(แยกกลุ่ม)'!AD52</f>
        <v>-0.2855713243977509</v>
      </c>
      <c r="R73" s="16">
        <f>+'10.ค่าใช้จ่าย(แยกกลุ่ม)'!AE52</f>
        <v>-0.20587270733370402</v>
      </c>
      <c r="S73" s="16">
        <f>+'10.ค่าใช้จ่าย(แยกกลุ่ม)'!AF52</f>
        <v>-0.31586393210185593</v>
      </c>
      <c r="T73" s="16">
        <f>+'10.ค่าใช้จ่าย(แยกกลุ่ม)'!AG52</f>
        <v>-0.46485601197221466</v>
      </c>
      <c r="U73" s="16">
        <f>+'10.ค่าใช้จ่าย(แยกกลุ่ม)'!AH52</f>
        <v>-0.80581187003891774</v>
      </c>
      <c r="V73" s="16">
        <f>+'10.ค่าใช้จ่าย(แยกกลุ่ม)'!AI52</f>
        <v>-3.0784951790080461E-2</v>
      </c>
      <c r="W73" s="16">
        <f>+'10.ค่าใช้จ่าย(แยกกลุ่ม)'!AJ52</f>
        <v>-0.99980333519648079</v>
      </c>
      <c r="X73" s="16">
        <f>+'10.ค่าใช้จ่าย(แยกกลุ่ม)'!AK52</f>
        <v>-5.8529725536115322E-3</v>
      </c>
    </row>
    <row r="74" spans="1:24">
      <c r="A74" s="255" t="str">
        <f>+'10.ค่าใช้จ่าย(แยกกลุ่ม)'!B123</f>
        <v>โพนพิสัย,รพช.</v>
      </c>
      <c r="B74" s="374">
        <f>+'10.ค่าใช้จ่าย(แยกกลุ่ม)'!C123</f>
        <v>9610.1103322176241</v>
      </c>
      <c r="C74" s="374">
        <f>+'10.ค่าใช้จ่าย(แยกกลุ่ม)'!D123</f>
        <v>85.899339520447896</v>
      </c>
      <c r="D74" s="374">
        <f>+'10.ค่าใช้จ่าย(แยกกลุ่ม)'!E123</f>
        <v>2060.0180384919668</v>
      </c>
      <c r="E74" s="295">
        <f>+'10.ค่าใช้จ่าย(แยกกลุ่ม)'!F123</f>
        <v>665.82365582400189</v>
      </c>
      <c r="F74" s="295">
        <f>+'10.ค่าใช้จ่าย(แยกกลุ่ม)'!G123</f>
        <v>665.06227939386565</v>
      </c>
      <c r="G74" s="295">
        <f>+'10.ค่าใช้จ่าย(แยกกลุ่ม)'!H123</f>
        <v>387.67342630233696</v>
      </c>
      <c r="H74" s="374">
        <f>+'10.ค่าใช้จ่าย(แยกกลุ่ม)'!I123</f>
        <v>1239.66475718111</v>
      </c>
      <c r="I74" s="295">
        <f>+'10.ค่าใช้จ่าย(แยกกลุ่ม)'!J123</f>
        <v>569.09474987828628</v>
      </c>
      <c r="J74" s="374">
        <f>+'10.ค่าใช้จ่าย(แยกกลุ่ม)'!K123</f>
        <v>398.62840445472244</v>
      </c>
      <c r="K74" s="374">
        <f>+'10.ค่าใช้จ่าย(แยกกลุ่ม)'!L123</f>
        <v>86.461791017526778</v>
      </c>
      <c r="L74" s="372">
        <f>+'10.ค่าใช้จ่าย(แยกกลุ่ม)'!M123</f>
        <v>195.15849987828628</v>
      </c>
      <c r="M74" s="16" t="str">
        <f>+'10.ค่าใช้จ่าย(แยกกลุ่ม)'!Z123</f>
        <v>โพนพิสัย,รพช.</v>
      </c>
      <c r="N74" s="16">
        <f>+'10.ค่าใช้จ่าย(แยกกลุ่ม)'!AA123</f>
        <v>0.37612022937740947</v>
      </c>
      <c r="O74" s="16">
        <f>+'10.ค่าใช้จ่าย(แยกกลุ่ม)'!AB123</f>
        <v>0.65258782819349759</v>
      </c>
      <c r="P74" s="16">
        <f>+'10.ค่าใช้จ่าย(แยกกลุ่ม)'!AC123</f>
        <v>0.29460613291642745</v>
      </c>
      <c r="Q74" s="16">
        <f>+'10.ค่าใช้จ่าย(แยกกลุ่ม)'!AD123</f>
        <v>-0.13842052498900992</v>
      </c>
      <c r="R74" s="16">
        <f>+'10.ค่าใช้จ่าย(แยกกลุ่ม)'!AE123</f>
        <v>0.23958014128769775</v>
      </c>
      <c r="S74" s="16">
        <f>+'10.ค่าใช้จ่าย(แยกกลุ่ม)'!AF123</f>
        <v>-0.13885241431465226</v>
      </c>
      <c r="T74" s="16">
        <f>+'10.ค่าใช้จ่าย(แยกกลุ่ม)'!AG123</f>
        <v>0.57232062756138258</v>
      </c>
      <c r="U74" s="16">
        <f>+'10.ค่าใช้จ่าย(แยกกลุ่ม)'!AH123</f>
        <v>0.10298237237423458</v>
      </c>
      <c r="V74" s="16">
        <f>+'10.ค่าใช้จ่าย(แยกกลุ่ม)'!AI123</f>
        <v>0.36482421201791049</v>
      </c>
      <c r="W74" s="16">
        <f>+'10.ค่าใช้จ่าย(แยกกลุ่ม)'!AJ123</f>
        <v>1.3834261926394502</v>
      </c>
      <c r="X74" s="16">
        <f>+'10.ค่าใช้จ่าย(แยกกลุ่ม)'!AK123</f>
        <v>0.11293929669757025</v>
      </c>
    </row>
    <row r="75" spans="1:24">
      <c r="A75" s="255" t="str">
        <f>+'10.ค่าใช้จ่าย(แยกกลุ่ม)'!B134</f>
        <v>สมเด็จพระยุพราชท่าบ่อ,รพท.</v>
      </c>
      <c r="B75" s="374">
        <f>+'10.ค่าใช้จ่าย(แยกกลุ่ม)'!C134</f>
        <v>8669.9366254638935</v>
      </c>
      <c r="C75" s="295">
        <f>+'10.ค่าใช้จ่าย(แยกกลุ่ม)'!D134</f>
        <v>49.810798716141669</v>
      </c>
      <c r="D75" s="295">
        <f>+'10.ค่าใช้จ่าย(แยกกลุ่ม)'!E134</f>
        <v>2390.156425322944</v>
      </c>
      <c r="E75" s="374">
        <f>+'10.ค่าใช้จ่าย(แยกกลุ่ม)'!F134</f>
        <v>1958.2112521578006</v>
      </c>
      <c r="F75" s="295">
        <f>+'10.ค่าใช้จ่าย(แยกกลุ่ม)'!G134</f>
        <v>174.600347412487</v>
      </c>
      <c r="G75" s="295">
        <f>+'10.ค่าใช้จ่าย(แยกกลุ่ม)'!H134</f>
        <v>443.068523800474</v>
      </c>
      <c r="H75" s="295">
        <f>+'10.ค่าใช้จ่าย(แยกกลุ่ม)'!I134</f>
        <v>1024.4195133664855</v>
      </c>
      <c r="I75" s="295">
        <f>+'10.ค่าใช้จ่าย(แยกกลุ่ม)'!J134</f>
        <v>594.89485687249578</v>
      </c>
      <c r="J75" s="295">
        <f>+'10.ค่าใช้จ่าย(แยกกลุ่ม)'!K134</f>
        <v>350.53642462347369</v>
      </c>
      <c r="K75" s="295">
        <f>+'10.ค่าใช้จ่าย(แยกกลุ่ม)'!L134</f>
        <v>3.8255330757170229</v>
      </c>
      <c r="L75" s="295">
        <f>+'10.ค่าใช้จ่าย(แยกกลุ่ม)'!M134</f>
        <v>11.319233301131295</v>
      </c>
      <c r="M75" s="16" t="str">
        <f>+'10.ค่าใช้จ่าย(แยกกลุ่ม)'!Z134</f>
        <v>สมเด็จพระยุพราชท่าบ่อ,รพท.</v>
      </c>
      <c r="N75" s="16">
        <f>+'10.ค่าใช้จ่าย(แยกกลุ่ม)'!AA134</f>
        <v>0.19992135728761326</v>
      </c>
      <c r="O75" s="16">
        <f>+'10.ค่าใช้จ่าย(แยกกลุ่ม)'!AB134</f>
        <v>-0.27099663182132638</v>
      </c>
      <c r="P75" s="16">
        <f>+'10.ค่าใช้จ่าย(แยกกลุ่ม)'!AC134</f>
        <v>8.1199872284478877E-2</v>
      </c>
      <c r="Q75" s="16">
        <f>+'10.ค่าใช้จ่าย(แยกกลุ่ม)'!AD134</f>
        <v>0.46272357176939383</v>
      </c>
      <c r="R75" s="16">
        <f>+'10.ค่าใช้จ่าย(แยกกลุ่ม)'!AE134</f>
        <v>-0.54853769288095522</v>
      </c>
      <c r="S75" s="16">
        <f>+'10.ค่าใช้จ่าย(แยกกลุ่ม)'!AF134</f>
        <v>-3.011481495348136E-2</v>
      </c>
      <c r="T75" s="16">
        <f>+'10.ค่าใช้จ่าย(แยกกลุ่ม)'!AG134</f>
        <v>-7.4446267760541099E-2</v>
      </c>
      <c r="U75" s="16">
        <f>+'10.ค่าใช้จ่าย(แยกกลุ่ม)'!AH134</f>
        <v>4.3682162115025625E-2</v>
      </c>
      <c r="V75" s="16">
        <f>+'10.ค่าใช้จ่าย(แยกกลุ่ม)'!AI134</f>
        <v>6.7757904001445636E-3</v>
      </c>
      <c r="W75" s="16">
        <f>+'10.ค่าใช้จ่าย(แยกกลุ่ม)'!AJ134</f>
        <v>-0.92325738032008631</v>
      </c>
      <c r="X75" s="16">
        <f>+'10.ค่าใช้จ่าย(แยกกลุ่ม)'!AK134</f>
        <v>-0.91099506179292677</v>
      </c>
    </row>
    <row r="76" spans="1:24">
      <c r="A76" s="255" t="str">
        <f>+'10.ค่าใช้จ่าย(แยกกลุ่ม)'!B143</f>
        <v>หนองคาย,รพท.</v>
      </c>
      <c r="B76" s="295">
        <f>+'10.ค่าใช้จ่าย(แยกกลุ่ม)'!C143</f>
        <v>6909.3265859381636</v>
      </c>
      <c r="C76" s="295">
        <f>+'10.ค่าใช้จ่าย(แยกกลุ่ม)'!D143</f>
        <v>61.967347630034546</v>
      </c>
      <c r="D76" s="374">
        <f>+'10.ค่าใช้จ่าย(แยกกลุ่ม)'!E143</f>
        <v>3179.0609119212527</v>
      </c>
      <c r="E76" s="295">
        <f>+'10.ค่าใช้จ่าย(แยกกลุ่ม)'!F143</f>
        <v>1843.2992679385979</v>
      </c>
      <c r="F76" s="295">
        <f>+'10.ค่าใช้จ่าย(แยกกลุ่ม)'!G143</f>
        <v>109.90975706646738</v>
      </c>
      <c r="G76" s="295">
        <f>+'10.ค่าใช้จ่าย(แยกกลุ่ม)'!H143</f>
        <v>284.04721520798341</v>
      </c>
      <c r="H76" s="295">
        <f>+'10.ค่าใช้จ่าย(แยกกลุ่ม)'!I143</f>
        <v>503.29866482783467</v>
      </c>
      <c r="I76" s="295">
        <f>+'10.ค่าใช้จ่าย(แยกกลุ่ม)'!J143</f>
        <v>524.66462095876363</v>
      </c>
      <c r="J76" s="295">
        <f>+'10.ค่าใช้จ่าย(แยกกลุ่ม)'!K143</f>
        <v>267.32068373759319</v>
      </c>
      <c r="K76" s="295">
        <f>+'10.ค่าใช้จ่าย(แยกกลุ่ม)'!L143</f>
        <v>376.09717418285629</v>
      </c>
      <c r="L76" s="295">
        <f>+'10.ค่าใช้จ่าย(แยกกลุ่ม)'!M143</f>
        <v>75.959704145578556</v>
      </c>
      <c r="M76" s="16" t="str">
        <f>+'10.ค่าใช้จ่าย(แยกกลุ่ม)'!Z143</f>
        <v>หนองคาย,รพท.</v>
      </c>
      <c r="N76" s="16">
        <f>+'10.ค่าใช้จ่าย(แยกกลุ่ม)'!AA143</f>
        <v>-3.8185556807497176E-2</v>
      </c>
      <c r="O76" s="16">
        <f>+'10.ค่าใช้จ่าย(แยกกลุ่ม)'!AB143</f>
        <v>3.0370163298909122E-2</v>
      </c>
      <c r="P76" s="16">
        <f>+'10.ค่าใช้จ่าย(แยกกลุ่ม)'!AC143</f>
        <v>0.37996380642853889</v>
      </c>
      <c r="Q76" s="16">
        <f>+'10.ค่าใช้จ่าย(แยกกลุ่ม)'!AD143</f>
        <v>0.18638638277545469</v>
      </c>
      <c r="R76" s="16">
        <f>+'10.ค่าใช้จ่าย(แยกกลุ่ม)'!AE143</f>
        <v>-0.4275799020695929</v>
      </c>
      <c r="S76" s="16">
        <f>+'10.ค่าใช้จ่าย(แยกกลุ่ม)'!AF143</f>
        <v>-0.32305160559293439</v>
      </c>
      <c r="T76" s="16">
        <f>+'10.ค่าใช้จ่าย(แยกกลุ่ม)'!AG143</f>
        <v>0.21044774780347783</v>
      </c>
      <c r="U76" s="16">
        <f>+'10.ค่าใช้จ่าย(แยกกลุ่ม)'!AH143</f>
        <v>-0.25361523162127519</v>
      </c>
      <c r="V76" s="16">
        <f>+'10.ค่าใช้จ่าย(แยกกลุ่ม)'!AI143</f>
        <v>-0.15638811591934654</v>
      </c>
      <c r="W76" s="16">
        <f>+'10.ค่าใช้จ่าย(แยกกลุ่ม)'!AJ143</f>
        <v>0.28340002950414095</v>
      </c>
      <c r="X76" s="16">
        <f>+'10.ค่าใช้จ่าย(แยกกลุ่ม)'!AK143</f>
        <v>-0.4342053797319908</v>
      </c>
    </row>
    <row r="78" spans="1:24">
      <c r="A78" s="420" t="s">
        <v>88</v>
      </c>
      <c r="B78" s="429" t="s">
        <v>248</v>
      </c>
      <c r="C78" s="430"/>
      <c r="D78" s="430"/>
      <c r="E78" s="430"/>
      <c r="F78" s="430"/>
      <c r="G78" s="430"/>
      <c r="H78" s="430"/>
      <c r="I78" s="430"/>
      <c r="J78" s="430"/>
      <c r="K78" s="430"/>
      <c r="L78" s="431"/>
      <c r="M78" s="420" t="s">
        <v>88</v>
      </c>
      <c r="N78" s="429" t="s">
        <v>719</v>
      </c>
      <c r="O78" s="430"/>
      <c r="P78" s="430"/>
      <c r="Q78" s="430"/>
      <c r="R78" s="430"/>
      <c r="S78" s="430"/>
      <c r="T78" s="430"/>
      <c r="U78" s="430"/>
      <c r="V78" s="430"/>
      <c r="W78" s="430"/>
      <c r="X78" s="431"/>
    </row>
    <row r="79" spans="1:24">
      <c r="A79" s="420"/>
      <c r="B79" s="38" t="s">
        <v>5</v>
      </c>
      <c r="C79" s="38" t="s">
        <v>8</v>
      </c>
      <c r="D79" s="38" t="s">
        <v>11</v>
      </c>
      <c r="E79" s="38" t="s">
        <v>17</v>
      </c>
      <c r="F79" s="38" t="s">
        <v>20</v>
      </c>
      <c r="G79" s="38" t="s">
        <v>23</v>
      </c>
      <c r="H79" s="38" t="s">
        <v>26</v>
      </c>
      <c r="I79" s="38" t="s">
        <v>29</v>
      </c>
      <c r="J79" s="38" t="s">
        <v>32</v>
      </c>
      <c r="K79" s="38" t="s">
        <v>35</v>
      </c>
      <c r="L79" s="38" t="s">
        <v>38</v>
      </c>
      <c r="M79" s="420"/>
      <c r="N79" s="38" t="s">
        <v>5</v>
      </c>
      <c r="O79" s="38" t="s">
        <v>8</v>
      </c>
      <c r="P79" s="38" t="s">
        <v>11</v>
      </c>
      <c r="Q79" s="38" t="s">
        <v>17</v>
      </c>
      <c r="R79" s="38" t="s">
        <v>20</v>
      </c>
      <c r="S79" s="38" t="s">
        <v>23</v>
      </c>
      <c r="T79" s="38" t="s">
        <v>26</v>
      </c>
      <c r="U79" s="38" t="s">
        <v>29</v>
      </c>
      <c r="V79" s="38" t="s">
        <v>32</v>
      </c>
      <c r="W79" s="38" t="s">
        <v>35</v>
      </c>
      <c r="X79" s="38" t="s">
        <v>38</v>
      </c>
    </row>
    <row r="80" spans="1:24">
      <c r="A80" s="255" t="str">
        <f>+'10.ค่าใช้จ่าย(แยกกลุ่ม)'!B60</f>
        <v>นาวัง เฉลิมพระเกียรติ 80 พรรษา,รพช.</v>
      </c>
      <c r="B80" s="374">
        <f>+'10.ค่าใช้จ่าย(แยกกลุ่ม)'!C60</f>
        <v>11888.870389678614</v>
      </c>
      <c r="C80" s="374">
        <f>+'10.ค่าใช้จ่าย(แยกกลุ่ม)'!D60</f>
        <v>245.05597486298524</v>
      </c>
      <c r="D80" s="374">
        <f>+'10.ค่าใช้จ่าย(แยกกลุ่ม)'!E60</f>
        <v>1887.8884265451893</v>
      </c>
      <c r="E80" s="295">
        <f>+'10.ค่าใช้จ่าย(แยกกลุ่ม)'!F60</f>
        <v>751.98672960067745</v>
      </c>
      <c r="F80" s="374">
        <f>+'10.ค่าใช้จ่าย(แยกกลุ่ม)'!G60</f>
        <v>1381.9174666969839</v>
      </c>
      <c r="G80" s="295">
        <f>+'10.ค่าใช้จ่าย(แยกกลุ่ม)'!H60</f>
        <v>757.72669721893362</v>
      </c>
      <c r="H80" s="295">
        <f>+'10.ค่าใช้จ่าย(แยกกลุ่ม)'!I60</f>
        <v>624.69478034514395</v>
      </c>
      <c r="I80" s="295">
        <f>+'10.ค่าใช้จ่าย(แยกกลุ่ม)'!J60</f>
        <v>350.11347331446359</v>
      </c>
      <c r="J80" s="374">
        <f>+'10.ค่าใช้จ่าย(แยกกลุ่ม)'!K60</f>
        <v>510.35789855811078</v>
      </c>
      <c r="K80" s="374">
        <f>+'10.ค่าใช้จ่าย(แยกกลุ่ม)'!L60</f>
        <v>205.22380363961395</v>
      </c>
      <c r="L80" s="295">
        <f>+'10.ค่าใช้จ่าย(แยกกลุ่ม)'!M60</f>
        <v>271.02202429022822</v>
      </c>
      <c r="M80" s="16" t="str">
        <f>+'10.ค่าใช้จ่าย(แยกกลุ่ม)'!Z60</f>
        <v>นาวัง เฉลิมพระเกียรติ 80 พรรษา,รพช.</v>
      </c>
      <c r="N80" s="16">
        <f>+'10.ค่าใช้จ่าย(แยกกลุ่ม)'!AA60</f>
        <v>0.15044348958856829</v>
      </c>
      <c r="O80" s="16">
        <f>+'10.ค่าใช้จ่าย(แยกกลุ่ม)'!AB60</f>
        <v>1.5282965037518514</v>
      </c>
      <c r="P80" s="16">
        <f>+'10.ค่าใช้จ่าย(แยกกลุ่ม)'!AC60</f>
        <v>0.26093217258448609</v>
      </c>
      <c r="Q80" s="16">
        <f>+'10.ค่าใช้จ่าย(แยกกลุ่ม)'!AD60</f>
        <v>0.16542632034905666</v>
      </c>
      <c r="R80" s="16">
        <f>+'10.ค่าใช้จ่าย(แยกกลุ่ม)'!AE60</f>
        <v>0.95754864482831148</v>
      </c>
      <c r="S80" s="16">
        <f>+'10.ค่าใช้จ่าย(แยกกลุ่ม)'!AF60</f>
        <v>-4.3841546028502903E-2</v>
      </c>
      <c r="T80" s="16">
        <f>+'10.ค่าใช้จ่าย(แยกกลุ่ม)'!AG60</f>
        <v>-3.6987237035715575E-3</v>
      </c>
      <c r="U80" s="16">
        <f>+'10.ค่าใช้จ่าย(แยกกลุ่ม)'!AH60</f>
        <v>0.30742132600902805</v>
      </c>
      <c r="V80" s="16">
        <f>+'10.ค่าใช้จ่าย(แยกกลุ่ม)'!AI60</f>
        <v>0.3178526293058162</v>
      </c>
      <c r="W80" s="16">
        <f>+'10.ค่าใช้จ่าย(แยกกลุ่ม)'!AJ60</f>
        <v>2.0825445309894848</v>
      </c>
      <c r="X80" s="16">
        <f>+'10.ค่าใช้จ่าย(แยกกลุ่ม)'!AK60</f>
        <v>-0.27109133893653259</v>
      </c>
    </row>
    <row r="81" spans="1:24">
      <c r="A81" s="255" t="str">
        <f>+'10.ค่าใช้จ่าย(แยกกลุ่ม)'!B77</f>
        <v>โนนสัง,รพช.</v>
      </c>
      <c r="B81" s="295">
        <f>+'10.ค่าใช้จ่าย(แยกกลุ่ม)'!C77</f>
        <v>10946.913126112555</v>
      </c>
      <c r="C81" s="374">
        <f>+'10.ค่าใช้จ่าย(แยกกลุ่ม)'!D77</f>
        <v>133.4113841914282</v>
      </c>
      <c r="D81" s="295">
        <f>+'10.ค่าใช้จ่าย(แยกกลุ่ม)'!E77</f>
        <v>1941.4971790702452</v>
      </c>
      <c r="E81" s="295">
        <f>+'10.ค่าใช้จ่าย(แยกกลุ่ม)'!F77</f>
        <v>829.60803608106266</v>
      </c>
      <c r="F81" s="295">
        <f>+'10.ค่าใช้จ่าย(แยกกลุ่ม)'!G77</f>
        <v>765.20889993838159</v>
      </c>
      <c r="G81" s="295">
        <f>+'10.ค่าใช้จ่าย(แยกกลุ่ม)'!H77</f>
        <v>700.44871576749279</v>
      </c>
      <c r="H81" s="374">
        <f>+'10.ค่าใช้จ่าย(แยกกลุ่ม)'!I77</f>
        <v>936.55427187457201</v>
      </c>
      <c r="I81" s="295">
        <f>+'10.ค่าใช้จ่าย(แยกกลุ่ม)'!J77</f>
        <v>525.01099291387106</v>
      </c>
      <c r="J81" s="374">
        <f>+'10.ค่าใช้จ่าย(แยกกลุ่ม)'!K77</f>
        <v>493.69837446939619</v>
      </c>
      <c r="K81" s="295">
        <f>+'10.ค่าใช้จ่าย(แยกกลุ่ม)'!L77</f>
        <v>68.21486580857183</v>
      </c>
      <c r="L81" s="295">
        <f>+'10.ค่าใช้จ่าย(แยกกลุ่ม)'!M77</f>
        <v>150.97688158975762</v>
      </c>
      <c r="M81" s="16" t="str">
        <f>+'10.ค่าใช้จ่าย(แยกกลุ่ม)'!Z77</f>
        <v>โนนสัง,รพช.</v>
      </c>
      <c r="N81" s="16">
        <f>+'10.ค่าใช้จ่าย(แยกกลุ่ม)'!AA77</f>
        <v>2.8937750210765979E-2</v>
      </c>
      <c r="O81" s="16">
        <f>+'10.ค่าใช้จ่าย(แยกกลุ่ม)'!AB77</f>
        <v>0.7418700196378113</v>
      </c>
      <c r="P81" s="16">
        <f>+'10.ค่าใช้จ่าย(แยกกลุ่ม)'!AC77</f>
        <v>0.1466831274185541</v>
      </c>
      <c r="Q81" s="16">
        <f>+'10.ค่าใช้จ่าย(แยกกลุ่ม)'!AD77</f>
        <v>0.15582687221131955</v>
      </c>
      <c r="R81" s="16">
        <f>+'10.ค่าใช้จ่าย(แยกกลุ่ม)'!AE77</f>
        <v>6.7377057494243428E-2</v>
      </c>
      <c r="S81" s="16">
        <f>+'10.ค่าใช้จ่าย(แยกกลุ่ม)'!AF77</f>
        <v>-6.8739216493966096E-2</v>
      </c>
      <c r="T81" s="16">
        <f>+'10.ค่าใช้จ่าย(แยกกลุ่ม)'!AG77</f>
        <v>0.29321434358526383</v>
      </c>
      <c r="U81" s="16">
        <f>+'10.ค่าใช้จ่าย(แยกกลุ่ม)'!AH77</f>
        <v>0.44904658517285312</v>
      </c>
      <c r="V81" s="16">
        <f>+'10.ค่าใช้จ่าย(แยกกลุ่ม)'!AI77</f>
        <v>0.25025773506012317</v>
      </c>
      <c r="W81" s="16">
        <f>+'10.ค่าใช้จ่าย(แยกกลุ่ม)'!AJ77</f>
        <v>5.2388950192192106E-2</v>
      </c>
      <c r="X81" s="16">
        <f>+'10.ค่าใช้จ่าย(แยกกลุ่ม)'!AK77</f>
        <v>-0.70034020171247657</v>
      </c>
    </row>
    <row r="82" spans="1:24">
      <c r="A82" s="255" t="str">
        <f>+'10.ค่าใช้จ่าย(แยกกลุ่ม)'!B78</f>
        <v>สุวรรณคูหา,รพช.</v>
      </c>
      <c r="B82" s="374">
        <f>+'10.ค่าใช้จ่าย(แยกกลุ่ม)'!C78</f>
        <v>12478.898245896962</v>
      </c>
      <c r="C82" s="295">
        <f>+'10.ค่าใช้จ่าย(แยกกลุ่ม)'!D78</f>
        <v>40.494446849685524</v>
      </c>
      <c r="D82" s="374">
        <f>+'10.ค่าใช้จ่าย(แยกกลุ่ม)'!E78</f>
        <v>2170.384009626478</v>
      </c>
      <c r="E82" s="295">
        <f>+'10.ค่าใช้จ่าย(แยกกลุ่ม)'!F78</f>
        <v>822.13431597424665</v>
      </c>
      <c r="F82" s="374">
        <f>+'10.ค่าใช้จ่าย(แยกกลุ่ม)'!G78</f>
        <v>931.57736822518018</v>
      </c>
      <c r="G82" s="374">
        <f>+'10.ค่าใช้จ่าย(แยกกลุ่ม)'!H78</f>
        <v>1157.9226265646128</v>
      </c>
      <c r="H82" s="295">
        <f>+'10.ค่าใช้จ่าย(แยกกลุ่ม)'!I78</f>
        <v>623.85309021101341</v>
      </c>
      <c r="I82" s="374">
        <f>+'10.ค่าใช้จ่าย(แยกกลุ่ม)'!J78</f>
        <v>572.66753296696481</v>
      </c>
      <c r="J82" s="295">
        <f>+'10.ค่าใช้จ่าย(แยกกลุ่ม)'!K78</f>
        <v>456.81814169282109</v>
      </c>
      <c r="K82" s="374">
        <f>+'10.ค่าใช้จ่าย(แยกกลุ่ม)'!L78</f>
        <v>156.25486472069568</v>
      </c>
      <c r="L82" s="295">
        <f>+'10.ค่าใช้จ่าย(แยกกลุ่ม)'!M78</f>
        <v>106.94400640111151</v>
      </c>
      <c r="M82" s="16" t="str">
        <f>+'10.ค่าใช้จ่าย(แยกกลุ่ม)'!Z78</f>
        <v>สุวรรณคูหา,รพช.</v>
      </c>
      <c r="N82" s="16">
        <f>+'10.ค่าใช้จ่าย(แยกกลุ่ม)'!AA78</f>
        <v>0.17293426359746877</v>
      </c>
      <c r="O82" s="16">
        <f>+'10.ค่าใช้จ่าย(แยกกลุ่ม)'!AB78</f>
        <v>-0.47128902561962904</v>
      </c>
      <c r="P82" s="16">
        <f>+'10.ค่าใช้จ่าย(แยกกลุ่ม)'!AC78</f>
        <v>0.28186780320202875</v>
      </c>
      <c r="Q82" s="16">
        <f>+'10.ค่าใช้จ่าย(แยกกลุ่ม)'!AD78</f>
        <v>0.14541433260327755</v>
      </c>
      <c r="R82" s="16">
        <f>+'10.ค่าใช้จ่าย(แยกกลุ่ม)'!AE78</f>
        <v>0.29944164293501246</v>
      </c>
      <c r="S82" s="16">
        <f>+'10.ค่าใช้จ่าย(แยกกลุ่ม)'!AF78</f>
        <v>0.53948163253091974</v>
      </c>
      <c r="T82" s="16">
        <f>+'10.ค่าใช้จ่าย(แยกกลุ่ม)'!AG78</f>
        <v>-0.13857019419060268</v>
      </c>
      <c r="U82" s="16">
        <f>+'10.ค่าใช้จ่าย(แยกกลุ่ม)'!AH78</f>
        <v>0.58058011029356926</v>
      </c>
      <c r="V82" s="16">
        <f>+'10.ค่าใช้จ่าย(แยกกลุ่ม)'!AI78</f>
        <v>0.15686104047046093</v>
      </c>
      <c r="W82" s="16">
        <f>+'10.ค่าใช้จ่าย(แยกกลุ่ม)'!AJ78</f>
        <v>1.4106313352180251</v>
      </c>
      <c r="X82" s="16">
        <f>+'10.ค่าใช้จ่าย(แยกกลุ่ม)'!AK78</f>
        <v>-0.78773691012312741</v>
      </c>
    </row>
    <row r="83" spans="1:24">
      <c r="A83" s="255" t="str">
        <f>+'10.ค่าใช้จ่าย(แยกกลุ่ม)'!B98</f>
        <v>นากลาง,รพช.</v>
      </c>
      <c r="B83" s="295">
        <f>+'10.ค่าใช้จ่าย(แยกกลุ่ม)'!C98</f>
        <v>6955.4659581631104</v>
      </c>
      <c r="C83" s="295">
        <f>+'10.ค่าใช้จ่าย(แยกกลุ่ม)'!D98</f>
        <v>28.931987097484143</v>
      </c>
      <c r="D83" s="295">
        <f>+'10.ค่าใช้จ่าย(แยกกลุ่ม)'!E98</f>
        <v>1560.1200877247277</v>
      </c>
      <c r="E83" s="295">
        <f>+'10.ค่าใช้จ่าย(แยกกลุ่ม)'!F98</f>
        <v>479.37446808071633</v>
      </c>
      <c r="F83" s="295">
        <f>+'10.ค่าใช้จ่าย(แยกกลุ่ม)'!G98</f>
        <v>355.00240704823995</v>
      </c>
      <c r="G83" s="295">
        <f>+'10.ค่าใช้จ่าย(แยกกลุ่ม)'!H98</f>
        <v>431.13484129767943</v>
      </c>
      <c r="H83" s="295">
        <f>+'10.ค่าใช้จ่าย(แยกกลุ่ม)'!I98</f>
        <v>328.40748968348942</v>
      </c>
      <c r="I83" s="295">
        <f>+'10.ค่าใช้จ่าย(แยกกลุ่ม)'!J98</f>
        <v>474.52031847068042</v>
      </c>
      <c r="J83" s="295">
        <f>+'10.ค่าใช้จ่าย(แยกกลุ่ม)'!K98</f>
        <v>331.22578470818024</v>
      </c>
      <c r="K83" s="295">
        <f>+'10.ค่าใช้จ่าย(แยกกลุ่ม)'!L98</f>
        <v>35.476258098460768</v>
      </c>
      <c r="L83" s="295">
        <f>+'10.ค่าใช้จ่าย(แยกกลุ่ม)'!M98</f>
        <v>65.964503775842857</v>
      </c>
      <c r="M83" s="16" t="str">
        <f>+'10.ค่าใช้จ่าย(แยกกลุ่ม)'!Z98</f>
        <v>นากลาง,รพช.</v>
      </c>
      <c r="N83" s="16">
        <f>+'10.ค่าใช้จ่าย(แยกกลุ่ม)'!AA98</f>
        <v>-7.7367932249240615E-2</v>
      </c>
      <c r="O83" s="16">
        <f>+'10.ค่าใช้จ่าย(แยกกลุ่ม)'!AB98</f>
        <v>-0.61417556143864727</v>
      </c>
      <c r="P83" s="16">
        <f>+'10.ค่าใช้จ่าย(แยกกลุ่ม)'!AC98</f>
        <v>-3.619606225999665E-2</v>
      </c>
      <c r="Q83" s="16">
        <f>+'10.ค่าใช้จ่าย(แยกกลุ่ม)'!AD98</f>
        <v>-0.26196570888352766</v>
      </c>
      <c r="R83" s="16">
        <f>+'10.ค่าใช้จ่าย(แยกกลุ่ม)'!AE98</f>
        <v>-0.22985107574644506</v>
      </c>
      <c r="S83" s="16">
        <f>+'10.ค่าใช้จ่าย(แยกกลุ่ม)'!AF98</f>
        <v>-0.22449360439153154</v>
      </c>
      <c r="T83" s="16">
        <f>+'10.ค่าใช้จ่าย(แยกกลุ่ม)'!AG98</f>
        <v>-0.64205444607284146</v>
      </c>
      <c r="U83" s="16">
        <f>+'10.ค่าใช้จ่าย(แยกกลุ่ม)'!AH98</f>
        <v>0.18506573399207241</v>
      </c>
      <c r="V83" s="16">
        <f>+'10.ค่าใช้จ่าย(แยกกลุ่ม)'!AI98</f>
        <v>9.0656189078987384E-2</v>
      </c>
      <c r="W83" s="16">
        <f>+'10.ค่าใช้จ่าย(แยกกลุ่ม)'!AJ98</f>
        <v>-0.4783897835597164</v>
      </c>
      <c r="X83" s="16">
        <f>+'10.ค่าใช้จ่าย(แยกกลุ่ม)'!AK98</f>
        <v>-0.83039351999340805</v>
      </c>
    </row>
    <row r="84" spans="1:24">
      <c r="A84" s="255" t="str">
        <f>+'10.ค่าใช้จ่าย(แยกกลุ่ม)'!B109</f>
        <v>ศรีบุญเรือง,รพช.</v>
      </c>
      <c r="B84" s="295">
        <f>+'10.ค่าใช้จ่าย(แยกกลุ่ม)'!C109</f>
        <v>8451.4364804406814</v>
      </c>
      <c r="C84" s="295">
        <f>+'10.ค่าใช้จ่าย(แยกกลุ่ม)'!D109</f>
        <v>40.929023945917869</v>
      </c>
      <c r="D84" s="295">
        <f>+'10.ค่าใช้จ่าย(แยกกลุ่ม)'!E109</f>
        <v>1830.5910523145076</v>
      </c>
      <c r="E84" s="374">
        <f>+'10.ค่าใช้จ่าย(แยกกลุ่ม)'!F109</f>
        <v>780.22802375833317</v>
      </c>
      <c r="F84" s="295">
        <f>+'10.ค่าใช้จ่าย(แยกกลุ่ม)'!G109</f>
        <v>696.26109780381512</v>
      </c>
      <c r="G84" s="295">
        <f>+'10.ค่าใช้จ่าย(แยกกลุ่ม)'!H109</f>
        <v>477.78320376756801</v>
      </c>
      <c r="H84" s="295">
        <f>+'10.ค่าใช้จ่าย(แยกกลุ่ม)'!I109</f>
        <v>445.54033671466914</v>
      </c>
      <c r="I84" s="295">
        <f>+'10.ค่าใช้จ่าย(แยกกลุ่ม)'!J109</f>
        <v>781.83239047935126</v>
      </c>
      <c r="J84" s="295">
        <f>+'10.ค่าใช้จ่าย(แยกกลุ่ม)'!K109</f>
        <v>345.54558706819432</v>
      </c>
      <c r="K84" s="374">
        <f>+'10.ค่าใช้จ่าย(แยกกลุ่ม)'!L109</f>
        <v>72.523589687166321</v>
      </c>
      <c r="L84" s="295">
        <f>+'10.ค่าใช้จ่าย(แยกกลุ่ม)'!M109</f>
        <v>75.803584312141069</v>
      </c>
      <c r="M84" s="16" t="str">
        <f>+'10.ค่าใช้จ่าย(แยกกลุ่ม)'!Z109</f>
        <v>ศรีบุญเรือง,รพช.</v>
      </c>
      <c r="N84" s="16">
        <f>+'10.ค่าใช้จ่าย(แยกกลุ่ม)'!AA109</f>
        <v>3.4666682328108184E-2</v>
      </c>
      <c r="O84" s="16">
        <f>+'10.ค่าใช้จ่าย(แยกกลุ่ม)'!AB109</f>
        <v>-0.17459695197287445</v>
      </c>
      <c r="P84" s="16">
        <f>+'10.ค่าใช้จ่าย(แยกกลุ่ม)'!AC109</f>
        <v>4.8380754470936177E-2</v>
      </c>
      <c r="Q84" s="16">
        <f>+'10.ค่าใช้จ่าย(แยกกลุ่ม)'!AD109</f>
        <v>0.10340347015602853</v>
      </c>
      <c r="R84" s="16">
        <f>+'10.ค่าใช้จ่าย(แยกกลุ่ม)'!AE109</f>
        <v>0.36368714589960272</v>
      </c>
      <c r="S84" s="16">
        <f>+'10.ค่าใช้จ่าย(แยกกลุ่ม)'!AF109</f>
        <v>-0.12982925528519507</v>
      </c>
      <c r="T84" s="16">
        <f>+'10.ค่าใช้จ่าย(แยกกลุ่ม)'!AG109</f>
        <v>-0.51068798616257527</v>
      </c>
      <c r="U84" s="16">
        <f>+'10.ค่าใช้จ่าย(แยกกลุ่ม)'!AH109</f>
        <v>0.28376034039300313</v>
      </c>
      <c r="V84" s="16">
        <f>+'10.ค่าใช้จ่าย(แยกกลุ่ม)'!AI109</f>
        <v>3.9368959054550498E-2</v>
      </c>
      <c r="W84" s="16">
        <f>+'10.ค่าใช้จ่าย(แยกกลุ่ม)'!AJ109</f>
        <v>1.6162022924702173</v>
      </c>
      <c r="X84" s="16">
        <f>+'10.ค่าใช้จ่าย(แยกกลุ่ม)'!AK109</f>
        <v>-0.71477019263802066</v>
      </c>
    </row>
    <row r="85" spans="1:24">
      <c r="A85" s="255" t="str">
        <f>+'10.ค่าใช้จ่าย(แยกกลุ่ม)'!B141</f>
        <v>หนองบัวลำภู,รพท.</v>
      </c>
      <c r="B85" s="374">
        <f>+'10.ค่าใช้จ่าย(แยกกลุ่ม)'!C141</f>
        <v>7741.8340505569477</v>
      </c>
      <c r="C85" s="295">
        <f>+'10.ค่าใช้จ่าย(แยกกลุ่ม)'!D141</f>
        <v>59.938018190863524</v>
      </c>
      <c r="D85" s="295">
        <f>+'10.ค่าใช้จ่าย(แยกกลุ่ม)'!E141</f>
        <v>1903.8489289164236</v>
      </c>
      <c r="E85" s="295">
        <f>+'10.ค่าใช้จ่าย(แยกกลุ่ม)'!F141</f>
        <v>1716.9158123311479</v>
      </c>
      <c r="F85" s="374">
        <f>+'10.ค่าใช้จ่าย(แยกกลุ่ม)'!G141</f>
        <v>304.48287085022321</v>
      </c>
      <c r="G85" s="374">
        <f>+'10.ค่าใช้จ่าย(แยกกลุ่ม)'!H141</f>
        <v>532.69747061330031</v>
      </c>
      <c r="H85" s="295">
        <f>+'10.ค่าใช้จ่าย(แยกกลุ่ม)'!I141</f>
        <v>483.00092745740636</v>
      </c>
      <c r="I85" s="374">
        <f>+'10.ค่าใช้จ่าย(แยกกลุ่ม)'!J141</f>
        <v>971.57580474604413</v>
      </c>
      <c r="J85" s="295">
        <f>+'10.ค่าใช้จ่าย(แยกกลุ่ม)'!K141</f>
        <v>359.4340728437669</v>
      </c>
      <c r="K85" s="295">
        <f>+'10.ค่าใช้จ่าย(แยกกลุ่ม)'!L141</f>
        <v>44.698998498595643</v>
      </c>
      <c r="L85" s="295">
        <f>+'10.ค่าใช้จ่าย(แยกกลุ่ม)'!M141</f>
        <v>63.657606185875203</v>
      </c>
      <c r="M85" s="16" t="str">
        <f>+'10.ค่าใช้จ่าย(แยกกลุ่ม)'!Z141</f>
        <v>หนองบัวลำภู,รพท.</v>
      </c>
      <c r="N85" s="16">
        <f>+'10.ค่าใช้จ่าย(แยกกลุ่ม)'!AA141</f>
        <v>7.7703841902579118E-2</v>
      </c>
      <c r="O85" s="16">
        <f>+'10.ค่าใช้จ่าย(แยกกลุ่ม)'!AB141</f>
        <v>-3.372776904206422E-3</v>
      </c>
      <c r="P85" s="16">
        <f>+'10.ค่าใช้จ่าย(แยกกลุ่ม)'!AC141</f>
        <v>-0.17357902613302209</v>
      </c>
      <c r="Q85" s="16">
        <f>+'10.ค่าใช้จ่าย(แยกกลุ่ม)'!AD141</f>
        <v>0.1050433185488488</v>
      </c>
      <c r="R85" s="16">
        <f>+'10.ค่าใช้จ่าย(แยกกลุ่ม)'!AE141</f>
        <v>0.58577472466629121</v>
      </c>
      <c r="S85" s="16">
        <f>+'10.ค่าใช้จ่าย(แยกกลุ่ม)'!AF141</f>
        <v>0.26953787303401588</v>
      </c>
      <c r="T85" s="16">
        <f>+'10.ค่าใช้จ่าย(แยกกลุ่ม)'!AG141</f>
        <v>0.16163110630901656</v>
      </c>
      <c r="U85" s="16">
        <f>+'10.ค่าใช้จ่าย(แยกกลุ่ม)'!AH141</f>
        <v>0.38215795961730081</v>
      </c>
      <c r="V85" s="16">
        <f>+'10.ค่าใช้จ่าย(แยกกลุ่ม)'!AI141</f>
        <v>0.13430375515634274</v>
      </c>
      <c r="W85" s="16">
        <f>+'10.ค่าใช้จ่าย(แยกกลุ่ม)'!AJ141</f>
        <v>-0.84746842058427208</v>
      </c>
      <c r="X85" s="16">
        <f>+'10.ค่าใช้จ่าย(แยกกลุ่ม)'!AK141</f>
        <v>-0.52583897575377525</v>
      </c>
    </row>
    <row r="87" spans="1:24">
      <c r="A87" s="420" t="s">
        <v>45</v>
      </c>
      <c r="B87" s="429" t="s">
        <v>248</v>
      </c>
      <c r="C87" s="430"/>
      <c r="D87" s="430"/>
      <c r="E87" s="430"/>
      <c r="F87" s="430"/>
      <c r="G87" s="430"/>
      <c r="H87" s="430"/>
      <c r="I87" s="430"/>
      <c r="J87" s="430"/>
      <c r="K87" s="430"/>
      <c r="L87" s="431"/>
      <c r="M87" s="420" t="s">
        <v>45</v>
      </c>
      <c r="N87" s="429" t="s">
        <v>719</v>
      </c>
      <c r="O87" s="430"/>
      <c r="P87" s="430"/>
      <c r="Q87" s="430"/>
      <c r="R87" s="430"/>
      <c r="S87" s="430"/>
      <c r="T87" s="430"/>
      <c r="U87" s="430"/>
      <c r="V87" s="430"/>
      <c r="W87" s="430"/>
      <c r="X87" s="431"/>
    </row>
    <row r="88" spans="1:24">
      <c r="A88" s="420"/>
      <c r="B88" s="38" t="s">
        <v>5</v>
      </c>
      <c r="C88" s="38" t="s">
        <v>8</v>
      </c>
      <c r="D88" s="38" t="s">
        <v>11</v>
      </c>
      <c r="E88" s="38" t="s">
        <v>17</v>
      </c>
      <c r="F88" s="38" t="s">
        <v>20</v>
      </c>
      <c r="G88" s="38" t="s">
        <v>23</v>
      </c>
      <c r="H88" s="38" t="s">
        <v>26</v>
      </c>
      <c r="I88" s="38" t="s">
        <v>29</v>
      </c>
      <c r="J88" s="38" t="s">
        <v>32</v>
      </c>
      <c r="K88" s="38" t="s">
        <v>35</v>
      </c>
      <c r="L88" s="38" t="s">
        <v>38</v>
      </c>
      <c r="M88" s="420"/>
      <c r="N88" s="38" t="s">
        <v>5</v>
      </c>
      <c r="O88" s="38" t="s">
        <v>8</v>
      </c>
      <c r="P88" s="38" t="s">
        <v>11</v>
      </c>
      <c r="Q88" s="38" t="s">
        <v>17</v>
      </c>
      <c r="R88" s="38" t="s">
        <v>20</v>
      </c>
      <c r="S88" s="38" t="s">
        <v>23</v>
      </c>
      <c r="T88" s="38" t="s">
        <v>26</v>
      </c>
      <c r="U88" s="38" t="s">
        <v>29</v>
      </c>
      <c r="V88" s="38" t="s">
        <v>32</v>
      </c>
      <c r="W88" s="38" t="s">
        <v>35</v>
      </c>
      <c r="X88" s="38" t="s">
        <v>38</v>
      </c>
    </row>
    <row r="89" spans="1:24">
      <c r="A89" s="255" t="str">
        <f>+'10.ค่าใช้จ่าย(แยกกลุ่ม)'!B4</f>
        <v>ห้วยเกิ้ง,รพช.</v>
      </c>
      <c r="B89" s="295">
        <f>+'10.ค่าใช้จ่าย(แยกกลุ่ม)'!C4</f>
        <v>13777.081502849647</v>
      </c>
      <c r="C89" s="295">
        <f>+'10.ค่าใช้จ่าย(แยกกลุ่ม)'!D4</f>
        <v>108.85075199022978</v>
      </c>
      <c r="D89" s="295">
        <f>+'10.ค่าใช้จ่าย(แยกกลุ่ม)'!E4</f>
        <v>1303.2578105210782</v>
      </c>
      <c r="E89" s="295">
        <f>+'10.ค่าใช้จ่าย(แยกกลุ่ม)'!F4</f>
        <v>491.61933259453588</v>
      </c>
      <c r="F89" s="295">
        <f>+'10.ค่าใช้จ่าย(แยกกลุ่ม)'!G4</f>
        <v>9.4727971774923105</v>
      </c>
      <c r="G89" s="374">
        <f>+'10.ค่าใช้จ่าย(แยกกลุ่ม)'!H4</f>
        <v>2538.5191446535191</v>
      </c>
      <c r="H89" s="374">
        <f>+'10.ค่าใช้จ่าย(แยกกลุ่ม)'!I4</f>
        <v>1121.1459682015561</v>
      </c>
      <c r="I89" s="374">
        <f>+'10.ค่าใช้จ่าย(แยกกลุ่ม)'!J4</f>
        <v>285.45153338158133</v>
      </c>
      <c r="J89" s="374">
        <f>+'10.ค่าใช้จ่าย(แยกกลุ่ม)'!K4</f>
        <v>732.98614008503705</v>
      </c>
      <c r="K89" s="295">
        <f>+'10.ค่าใช้จ่าย(แยกกลุ่ม)'!L4</f>
        <v>41.642953455762616</v>
      </c>
      <c r="L89" s="295">
        <f>+'10.ค่าใช้จ่าย(แยกกลุ่ม)'!M4</f>
        <v>4.8444002171159761</v>
      </c>
      <c r="M89" s="16" t="str">
        <f>+'10.ค่าใช้จ่าย(แยกกลุ่ม)'!Z4</f>
        <v>ห้วยเกิ้ง,รพช.</v>
      </c>
      <c r="N89" s="15">
        <f>+'10.ค่าใช้จ่าย(แยกกลุ่ม)'!AA4</f>
        <v>1.9995818619074353E-2</v>
      </c>
      <c r="O89" s="15">
        <f>+'10.ค่าใช้จ่าย(แยกกลุ่ม)'!AB4</f>
        <v>0.2199902066478954</v>
      </c>
      <c r="P89" s="15">
        <f>+'10.ค่าใช้จ่าย(แยกกลุ่ม)'!AC4</f>
        <v>-4.8360079272647735E-3</v>
      </c>
      <c r="Q89" s="15">
        <f>+'10.ค่าใช้จ่าย(แยกกลุ่ม)'!AD4</f>
        <v>-0.17323308664767434</v>
      </c>
      <c r="R89" s="15">
        <f>+'10.ค่าใช้จ่าย(แยกกลุ่ม)'!AE4</f>
        <v>-0.98708640557826099</v>
      </c>
      <c r="S89" s="15">
        <f>+'10.ค่าใช้จ่าย(แยกกลุ่ม)'!AF4</f>
        <v>1.8308929950687505</v>
      </c>
      <c r="T89" s="15">
        <f>+'10.ค่าใช้จ่าย(แยกกลุ่ม)'!AG4</f>
        <v>0.62545917013463959</v>
      </c>
      <c r="U89" s="15">
        <f>+'10.ค่าใช้จ่าย(แยกกลุ่ม)'!AH4</f>
        <v>0.40769841340355606</v>
      </c>
      <c r="V89" s="15">
        <f>+'10.ค่าใช้จ่าย(แยกกลุ่ม)'!AI4</f>
        <v>0.60587078964918406</v>
      </c>
      <c r="W89" s="15">
        <f>+'10.ค่าใช้จ่าย(แยกกลุ่ม)'!AJ4</f>
        <v>-0.29720126375676559</v>
      </c>
      <c r="X89" s="15">
        <f>+'10.ค่าใช้จ่าย(แยกกลุ่ม)'!AK4</f>
        <v>-0.99058479383341291</v>
      </c>
    </row>
    <row r="90" spans="1:24">
      <c r="A90" s="255" t="str">
        <f>+'10.ค่าใช้จ่าย(แยกกลุ่ม)'!B8</f>
        <v>ประจักษ์ศิลปาคม,รพช.</v>
      </c>
      <c r="B90" s="295">
        <f>+'10.ค่าใช้จ่าย(แยกกลุ่ม)'!C8</f>
        <v>8875.1157497327586</v>
      </c>
      <c r="C90" s="295">
        <f>+'10.ค่าใช้จ่าย(แยกกลุ่ม)'!D8</f>
        <v>50.853227948560139</v>
      </c>
      <c r="D90" s="295">
        <f>+'10.ค่าใช้จ่าย(แยกกลุ่ม)'!E8</f>
        <v>1225.730921900813</v>
      </c>
      <c r="E90" s="374">
        <f>+'10.ค่าใช้จ่าย(แยกกลุ่ม)'!F8</f>
        <v>704.75701823718055</v>
      </c>
      <c r="F90" s="295">
        <f>+'10.ค่าใช้จ่าย(แยกกลุ่ม)'!G8</f>
        <v>768.60367335039359</v>
      </c>
      <c r="G90" s="295">
        <f>+'10.ค่าใช้จ่าย(แยกกลุ่ม)'!H8</f>
        <v>431.65991934177708</v>
      </c>
      <c r="H90" s="295">
        <f>+'10.ค่าใช้จ่าย(แยกกลุ่ม)'!I8</f>
        <v>526.97303132389618</v>
      </c>
      <c r="I90" s="295">
        <f>+'10.ค่าใช้จ่าย(แยกกลุ่ม)'!J8</f>
        <v>134.85991707427684</v>
      </c>
      <c r="J90" s="295">
        <f>+'10.ค่าใช้จ่าย(แยกกลุ่ม)'!K8</f>
        <v>420.12549706844618</v>
      </c>
      <c r="K90" s="295">
        <f>+'10.ค่าใช้จ่าย(แยกกลุ่ม)'!L8</f>
        <v>10.931831816267696</v>
      </c>
      <c r="L90" s="295">
        <f>+'10.ค่าใช้จ่าย(แยกกลุ่ม)'!M8</f>
        <v>369.46298176281948</v>
      </c>
      <c r="M90" s="16" t="str">
        <f>+'10.ค่าใช้จ่าย(แยกกลุ่ม)'!Z8</f>
        <v>ประจักษ์ศิลปาคม,รพช.</v>
      </c>
      <c r="N90" s="15">
        <f>+'10.ค่าใช้จ่าย(แยกกลุ่ม)'!AA8</f>
        <v>-0.34292462793260881</v>
      </c>
      <c r="O90" s="15">
        <f>+'10.ค่าใช้จ่าย(แยกกลุ่ม)'!AB8</f>
        <v>-0.43004123591865456</v>
      </c>
      <c r="P90" s="15">
        <f>+'10.ค่าใช้จ่าย(แยกกลุ่ม)'!AC8</f>
        <v>-6.4035321639011503E-2</v>
      </c>
      <c r="Q90" s="15">
        <f>+'10.ค่าใช้จ่าย(แยกกลุ่ม)'!AD8</f>
        <v>0.18520519027656024</v>
      </c>
      <c r="R90" s="15">
        <f>+'10.ค่าใช้จ่าย(แยกกลุ่ม)'!AE8</f>
        <v>4.7783027835627399E-2</v>
      </c>
      <c r="S90" s="15">
        <f>+'10.ค่าใช้จ่าย(แยกกลุ่ม)'!AF8</f>
        <v>-0.51862366510402413</v>
      </c>
      <c r="T90" s="15">
        <f>+'10.ค่าใช้จ่าย(แยกกลุ่ม)'!AG8</f>
        <v>-0.23598427816396192</v>
      </c>
      <c r="U90" s="15">
        <f>+'10.ค่าใช้จ่าย(แยกกลุ่ม)'!AH8</f>
        <v>-0.33494107021166158</v>
      </c>
      <c r="V90" s="15">
        <f>+'10.ค่าใช้จ่าย(แยกกลุ่ม)'!AI8</f>
        <v>-7.9563409410728522E-2</v>
      </c>
      <c r="W90" s="15">
        <f>+'10.ค่าใช้จ่าย(แยกกลุ่ม)'!AJ8</f>
        <v>-0.81550593923512038</v>
      </c>
      <c r="X90" s="15">
        <f>+'10.ค่าใช้จ่าย(แยกกลุ่ม)'!AK8</f>
        <v>-0.28193997433807255</v>
      </c>
    </row>
    <row r="91" spans="1:24">
      <c r="A91" s="255" t="str">
        <f>+'10.ค่าใช้จ่าย(แยกกลุ่ม)'!B16</f>
        <v>หนองแสง,รพช.</v>
      </c>
      <c r="B91" s="295">
        <f>+'10.ค่าใช้จ่าย(แยกกลุ่ม)'!C16</f>
        <v>9831.8047944631562</v>
      </c>
      <c r="C91" s="295">
        <f>+'10.ค่าใช้จ่าย(แยกกลุ่ม)'!D16</f>
        <v>47.795075495109337</v>
      </c>
      <c r="D91" s="295">
        <f>+'10.ค่าใช้จ่าย(แยกกลุ่ม)'!E16</f>
        <v>984.81827336158699</v>
      </c>
      <c r="E91" s="295">
        <f>+'10.ค่าใช้จ่าย(แยกกลุ่ม)'!F16</f>
        <v>442.70176579596182</v>
      </c>
      <c r="F91" s="295">
        <f>+'10.ค่าใช้จ่าย(แยกกลุ่ม)'!G16</f>
        <v>555.98407246563647</v>
      </c>
      <c r="G91" s="295">
        <f>+'10.ค่าใช้จ่าย(แยกกลุ่ม)'!H16</f>
        <v>455.80965298032459</v>
      </c>
      <c r="H91" s="295">
        <f>+'10.ค่าใช้จ่าย(แยกกลุ่ม)'!I16</f>
        <v>328.49923666951355</v>
      </c>
      <c r="I91" s="295">
        <f>+'10.ค่าใช้จ่าย(แยกกลุ่ม)'!J16</f>
        <v>21.122838680567867</v>
      </c>
      <c r="J91" s="295">
        <f>+'10.ค่าใช้จ่าย(แยกกลุ่ม)'!K16</f>
        <v>377.66995987559824</v>
      </c>
      <c r="K91" s="295">
        <f>+'10.ค่าใช้จ่าย(แยกกลุ่ม)'!L16</f>
        <v>21.045809014293312</v>
      </c>
      <c r="L91" s="295">
        <f>+'10.ค่าใช้จ่าย(แยกกลุ่ม)'!M16</f>
        <v>336.39635609197995</v>
      </c>
      <c r="M91" s="16" t="str">
        <f>+'10.ค่าใช้จ่าย(แยกกลุ่ม)'!Z16</f>
        <v>หนองแสง,รพช.</v>
      </c>
      <c r="N91" s="15">
        <f>+'10.ค่าใช้จ่าย(แยกกลุ่ม)'!AA16</f>
        <v>-9.1323880475665392E-2</v>
      </c>
      <c r="O91" s="15">
        <f>+'10.ค่าใช้จ่าย(แยกกลุ่ม)'!AB16</f>
        <v>-0.46168172505157712</v>
      </c>
      <c r="P91" s="15">
        <f>+'10.ค่าใช้จ่าย(แยกกลุ่ม)'!AC16</f>
        <v>-0.32196589608569359</v>
      </c>
      <c r="Q91" s="15">
        <f>+'10.ค่าใช้จ่าย(แยกกลุ่ม)'!AD16</f>
        <v>-0.28543234607828333</v>
      </c>
      <c r="R91" s="15">
        <f>+'10.ค่าใช้จ่าย(แยกกลุ่ม)'!AE16</f>
        <v>-0.21271019265261848</v>
      </c>
      <c r="S91" s="15">
        <f>+'10.ค่าใช้จ่าย(แยกกลุ่ม)'!AF16</f>
        <v>-0.29131499757579454</v>
      </c>
      <c r="T91" s="15">
        <f>+'10.ค่าใช้จ่าย(แยกกลุ่ม)'!AG16</f>
        <v>-0.40392927046830784</v>
      </c>
      <c r="U91" s="15">
        <f>+'10.ค่าใช้จ่าย(แยกกลุ่ม)'!AH16</f>
        <v>-0.89810670906894619</v>
      </c>
      <c r="V91" s="15">
        <f>+'10.ค่าใช้จ่าย(แยกกลุ่ม)'!AI16</f>
        <v>0.20178691251833858</v>
      </c>
      <c r="W91" s="15">
        <f>+'10.ค่าใช้จ่าย(แยกกลุ่ม)'!AJ16</f>
        <v>-0.73950978306307535</v>
      </c>
      <c r="X91" s="15">
        <f>+'10.ค่าใช้จ่าย(แยกกลุ่ม)'!AK16</f>
        <v>0.29411632746267274</v>
      </c>
    </row>
    <row r="92" spans="1:24">
      <c r="A92" s="255" t="str">
        <f>+'10.ค่าใช้จ่าย(แยกกลุ่ม)'!B17</f>
        <v>นายูง,รพช.</v>
      </c>
      <c r="B92" s="295">
        <f>+'10.ค่าใช้จ่าย(แยกกลุ่ม)'!C17</f>
        <v>10966.010490955401</v>
      </c>
      <c r="C92" s="374">
        <f>+'10.ค่าใช้จ่าย(แยกกลุ่ม)'!D17</f>
        <v>136.11748518557022</v>
      </c>
      <c r="D92" s="295">
        <f>+'10.ค่าใช้จ่าย(แยกกลุ่ม)'!E17</f>
        <v>1579.0872424368438</v>
      </c>
      <c r="E92" s="295">
        <f>+'10.ค่าใช้จ่าย(แยกกลุ่ม)'!F17</f>
        <v>502.37980273417202</v>
      </c>
      <c r="F92" s="295">
        <f>+'10.ค่าใช้จ่าย(แยกกลุ่ม)'!G17</f>
        <v>815.41813078282564</v>
      </c>
      <c r="G92" s="374">
        <f>+'10.ค่าใช้จ่าย(แยกกลุ่ม)'!H17</f>
        <v>981.87540362823563</v>
      </c>
      <c r="H92" s="295">
        <f>+'10.ค่าใช้จ่าย(แยกกลุ่ม)'!I17</f>
        <v>709.51105988148458</v>
      </c>
      <c r="I92" s="295">
        <f>+'10.ค่าใช้จ่าย(แยกกลุ่ม)'!J17</f>
        <v>46.553929722424371</v>
      </c>
      <c r="J92" s="374">
        <f>+'10.ค่าใช้จ่าย(แยกกลุ่ม)'!K17</f>
        <v>406.34641230897176</v>
      </c>
      <c r="K92" s="295">
        <f>+'10.ค่าใช้จ่าย(แยกกลุ่ม)'!L17</f>
        <v>48.850797899989608</v>
      </c>
      <c r="L92" s="295">
        <f>+'10.ค่าใช้จ่าย(แยกกลุ่ม)'!M17</f>
        <v>128.67633563780021</v>
      </c>
      <c r="M92" s="16" t="str">
        <f>+'10.ค่าใช้จ่าย(แยกกลุ่ม)'!Z17</f>
        <v>นายูง,รพช.</v>
      </c>
      <c r="N92" s="15">
        <f>+'10.ค่าใช้จ่าย(แยกกลุ่ม)'!AA17</f>
        <v>1.3501800320130285E-2</v>
      </c>
      <c r="O92" s="15">
        <f>+'10.ค่าใช้จ่าย(แยกกลุ่ม)'!AB17</f>
        <v>0.53309789881828995</v>
      </c>
      <c r="P92" s="15">
        <f>+'10.ค่าใช้จ่าย(แยกกลุ่ม)'!AC17</f>
        <v>8.7180277203353848E-2</v>
      </c>
      <c r="Q92" s="15">
        <f>+'10.ค่าใช้จ่าย(แยกกลุ่ม)'!AD17</f>
        <v>-0.18910565813540142</v>
      </c>
      <c r="R92" s="15">
        <f>+'10.ค่าใช้จ่าย(แยกกลุ่ม)'!AE17</f>
        <v>0.15465606819384348</v>
      </c>
      <c r="S92" s="15">
        <f>+'10.ค่าใช้จ่าย(แยกกลุ่ม)'!AF17</f>
        <v>0.52660297615632212</v>
      </c>
      <c r="T92" s="15">
        <f>+'10.ค่าใช้จ่าย(แยกกลุ่ม)'!AG17</f>
        <v>0.28742696440368837</v>
      </c>
      <c r="U92" s="15">
        <f>+'10.ค่าใช้จ่าย(แยกกลุ่ม)'!AH17</f>
        <v>-0.77543107832591285</v>
      </c>
      <c r="V92" s="15">
        <f>+'10.ค่าใช้จ่าย(แยกกลุ่ม)'!AI17</f>
        <v>0.29303850489607186</v>
      </c>
      <c r="W92" s="15">
        <f>+'10.ค่าใช้จ่าย(แยกกลุ่ม)'!AJ17</f>
        <v>-0.39535919318341056</v>
      </c>
      <c r="X92" s="15">
        <f>+'10.ค่าใช้จ่าย(แยกกลุ่ม)'!AK17</f>
        <v>-0.5049823106246355</v>
      </c>
    </row>
    <row r="93" spans="1:24">
      <c r="A93" s="255" t="str">
        <f>+'10.ค่าใช้จ่าย(แยกกลุ่ม)'!B22</f>
        <v>กู่แก้ว,รพช.</v>
      </c>
      <c r="B93" s="295">
        <f>+'10.ค่าใช้จ่าย(แยกกลุ่ม)'!C22</f>
        <v>9489.9332619159431</v>
      </c>
      <c r="C93" s="374">
        <f>+'10.ค่าใช้จ่าย(แยกกลุ่ม)'!D22</f>
        <v>133.54583440948579</v>
      </c>
      <c r="D93" s="295">
        <f>+'10.ค่าใช้จ่าย(แยกกลุ่ม)'!E22</f>
        <v>1071.9610536510918</v>
      </c>
      <c r="E93" s="295">
        <f>+'10.ค่าใช้จ่าย(แยกกลุ่ม)'!F22</f>
        <v>516.64041148156844</v>
      </c>
      <c r="F93" s="295">
        <f>+'10.ค่าใช้จ่าย(แยกกลุ่ม)'!G22</f>
        <v>578.41331591922983</v>
      </c>
      <c r="G93" s="295">
        <f>+'10.ค่าใช้จ่าย(แยกกลุ่ม)'!H22</f>
        <v>290.08798779056116</v>
      </c>
      <c r="H93" s="295">
        <f>+'10.ค่าใช้จ่าย(แยกกลุ่ม)'!I22</f>
        <v>351.333917879784</v>
      </c>
      <c r="I93" s="295">
        <f>+'10.ค่าใช้จ่าย(แยกกลุ่ม)'!J22</f>
        <v>226.1548975698521</v>
      </c>
      <c r="J93" s="295">
        <f>+'10.ค่าใช้จ่าย(แยกกลุ่ม)'!K22</f>
        <v>209.37313307114346</v>
      </c>
      <c r="K93" s="374">
        <f>+'10.ค่าใช้จ่าย(แยกกลุ่ม)'!L22</f>
        <v>224.50393138060579</v>
      </c>
      <c r="L93" s="374">
        <f>+'10.ค่าใช้จ่าย(แยกกลุ่ม)'!M22</f>
        <v>554.68871712843384</v>
      </c>
      <c r="M93" s="16" t="str">
        <f>+'10.ค่าใช้จ่าย(แยกกลุ่ม)'!Z22</f>
        <v>กู่แก้ว,รพช.</v>
      </c>
      <c r="N93" s="15">
        <f>+'10.ค่าใช้จ่าย(แยกกลุ่ม)'!AA22</f>
        <v>-0.12292036800415901</v>
      </c>
      <c r="O93" s="15">
        <f>+'10.ค่าใช้จ่าย(แยกกลุ่ม)'!AB22</f>
        <v>0.50413327024074539</v>
      </c>
      <c r="P93" s="15">
        <f>+'10.ค่าใช้จ่าย(แยกกลุ่ม)'!AC22</f>
        <v>-0.26196926671313764</v>
      </c>
      <c r="Q93" s="15">
        <f>+'10.ค่าใช้จ่าย(แยกกลุ่ม)'!AD22</f>
        <v>-0.16608752149480996</v>
      </c>
      <c r="R93" s="15">
        <f>+'10.ค่าใช้จ่าย(แยกกลุ่ม)'!AE22</f>
        <v>-0.18094972390534433</v>
      </c>
      <c r="S93" s="15">
        <f>+'10.ค่าใช้จ่าย(แยกกลุ่ม)'!AF22</f>
        <v>-0.54897618998108233</v>
      </c>
      <c r="T93" s="15">
        <f>+'10.ค่าใช้จ่าย(แยกกลุ่ม)'!AG22</f>
        <v>-0.36249512521541355</v>
      </c>
      <c r="U93" s="15">
        <f>+'10.ค่าใช้จ่าย(แยกกลุ่ม)'!AH22</f>
        <v>9.0936077392233014E-2</v>
      </c>
      <c r="V93" s="15">
        <f>+'10.ค่าใช้จ่าย(แยกกลุ่ม)'!AI22</f>
        <v>-0.33375190539183158</v>
      </c>
      <c r="W93" s="15">
        <f>+'10.ค่าใช้จ่าย(แยกกลุ่ม)'!AJ22</f>
        <v>1.7787517100819881</v>
      </c>
      <c r="X93" s="15">
        <f>+'10.ค่าใช้จ่าย(แยกกลุ่ม)'!AK22</f>
        <v>1.1338867454882755</v>
      </c>
    </row>
    <row r="94" spans="1:24">
      <c r="A94" s="255" t="str">
        <f>+'10.ค่าใช้จ่าย(แยกกลุ่ม)'!B31</f>
        <v>ทุ่งฝน,รพช.</v>
      </c>
      <c r="B94" s="295">
        <f>+'10.ค่าใช้จ่าย(แยกกลุ่ม)'!C31</f>
        <v>11129.678954545456</v>
      </c>
      <c r="C94" s="295">
        <f>+'10.ค่าใช้จ่าย(แยกกลุ่ม)'!D31</f>
        <v>46.453409090909091</v>
      </c>
      <c r="D94" s="374">
        <f>+'10.ค่าใช้จ่าย(แยกกลุ่ม)'!E31</f>
        <v>1634.2284962121214</v>
      </c>
      <c r="E94" s="295">
        <f>+'10.ค่าใช้จ่าย(แยกกลุ่ม)'!F31</f>
        <v>529.54643750000002</v>
      </c>
      <c r="F94" s="295">
        <f>+'10.ค่าใช้จ่าย(แยกกลุ่ม)'!G31</f>
        <v>554.66993371212118</v>
      </c>
      <c r="G94" s="295">
        <f>+'10.ค่าใช้จ่าย(แยกกลุ่ม)'!H31</f>
        <v>747.29478977272731</v>
      </c>
      <c r="H94" s="295">
        <f>+'10.ค่าใช้จ่าย(แยกกลุ่ม)'!I31</f>
        <v>391.46659090909088</v>
      </c>
      <c r="I94" s="295">
        <f>+'10.ค่าใช้จ่าย(แยกกลุ่ม)'!J31</f>
        <v>202.06912878787878</v>
      </c>
      <c r="J94" s="295">
        <f>+'10.ค่าใช้จ่าย(แยกกลุ่ม)'!K31</f>
        <v>431.1332537878788</v>
      </c>
      <c r="K94" s="374">
        <f>+'10.ค่าใช้จ่าย(แยกกลุ่ม)'!L31</f>
        <v>131.81414772727271</v>
      </c>
      <c r="L94" s="295">
        <f>+'10.ค่าใช้จ่าย(แยกกลุ่ม)'!M31</f>
        <v>157.46401515151516</v>
      </c>
      <c r="M94" s="16" t="str">
        <f>+'10.ค่าใช้จ่าย(แยกกลุ่ม)'!Z31</f>
        <v>ทุ่งฝน,รพช.</v>
      </c>
      <c r="N94" s="15">
        <f>+'10.ค่าใช้จ่าย(แยกกลุ่ม)'!AA31</f>
        <v>7.351518360867064E-2</v>
      </c>
      <c r="O94" s="15">
        <f>+'10.ค่าใช้จ่าย(แยกกลุ่ม)'!AB31</f>
        <v>-0.32082464019741619</v>
      </c>
      <c r="P94" s="15">
        <f>+'10.ค่าใช้จ่าย(แยกกลุ่ม)'!AC31</f>
        <v>0.21135967112536655</v>
      </c>
      <c r="Q94" s="15">
        <f>+'10.ค่าใช้จ่าย(แยกกลุ่ม)'!AD31</f>
        <v>-0.21816948224202959</v>
      </c>
      <c r="R94" s="15">
        <f>+'10.ค่าใช้จ่าย(แยกกลุ่ม)'!AE31</f>
        <v>-0.15289130038227192</v>
      </c>
      <c r="S94" s="15">
        <f>+'10.ค่าใช้จ่าย(แยกกลุ่ม)'!AF31</f>
        <v>5.281845019125516E-2</v>
      </c>
      <c r="T94" s="15">
        <f>+'10.ค่าใช้จ่าย(แยกกลุ่ม)'!AG31</f>
        <v>-0.44880131517682009</v>
      </c>
      <c r="U94" s="15">
        <f>+'10.ค่าใช้จ่าย(แยกกลุ่ม)'!AH31</f>
        <v>-8.6174551966881341E-2</v>
      </c>
      <c r="V94" s="15">
        <f>+'10.ค่าใช้จ่าย(แยกกลุ่ม)'!AI31</f>
        <v>0.18012867348498129</v>
      </c>
      <c r="W94" s="15">
        <f>+'10.ค่าใช้จ่าย(แยกกลุ่ม)'!AJ31</f>
        <v>1.2601175524011128</v>
      </c>
      <c r="X94" s="15">
        <f>+'10.ค่าใช้จ่าย(แยกกลุ่ม)'!AK31</f>
        <v>-0.66354128597228323</v>
      </c>
    </row>
    <row r="95" spans="1:24">
      <c r="A95" s="255" t="str">
        <f>+'10.ค่าใช้จ่าย(แยกกลุ่ม)'!B32</f>
        <v>ไชยวาน,รพช.</v>
      </c>
      <c r="B95" s="295">
        <f>+'10.ค่าใช้จ่าย(แยกกลุ่ม)'!C32</f>
        <v>9925.9728589769929</v>
      </c>
      <c r="C95" s="295">
        <f>+'10.ค่าใช้จ่าย(แยกกลุ่ม)'!D32</f>
        <v>51.22346086688578</v>
      </c>
      <c r="D95" s="295">
        <f>+'10.ค่าใช้จ่าย(แยกกลุ่ม)'!E32</f>
        <v>964.8967959120788</v>
      </c>
      <c r="E95" s="295">
        <f>+'10.ค่าใช้จ่าย(แยกกลุ่ม)'!F32</f>
        <v>536.98752824568601</v>
      </c>
      <c r="F95" s="295">
        <f>+'10.ค่าใช้จ่าย(แยกกลุ่ม)'!G32</f>
        <v>789.75631676253079</v>
      </c>
      <c r="G95" s="295">
        <f>+'10.ค่าใช้จ่าย(แยกกลุ่ม)'!H32</f>
        <v>482.70561883730483</v>
      </c>
      <c r="H95" s="295">
        <f>+'10.ค่าใช้จ่าย(แยกกลุ่ม)'!I32</f>
        <v>632.57301150369756</v>
      </c>
      <c r="I95" s="295">
        <f>+'10.ค่าใช้จ่าย(แยกกลุ่ม)'!J32</f>
        <v>100.85728225143795</v>
      </c>
      <c r="J95" s="295">
        <f>+'10.ค่าใช้จ่าย(แยกกลุ่ม)'!K32</f>
        <v>299.22091516023005</v>
      </c>
      <c r="K95" s="374">
        <f>+'10.ค่าใช้จ่าย(แยกกลุ่ม)'!L32</f>
        <v>151.7152382908792</v>
      </c>
      <c r="L95" s="295">
        <f>+'10.ค่าใช้จ่าย(แยกกลุ่ม)'!M32</f>
        <v>794.22418755135584</v>
      </c>
      <c r="M95" s="16" t="str">
        <f>+'10.ค่าใช้จ่าย(แยกกลุ่ม)'!Z32</f>
        <v>ไชยวาน,รพช.</v>
      </c>
      <c r="N95" s="15">
        <f>+'10.ค่าใช้จ่าย(แยกกลุ่ม)'!AA32</f>
        <v>-4.2588504150203141E-2</v>
      </c>
      <c r="O95" s="15">
        <f>+'10.ค่าใช้จ่าย(แยกกลุ่ม)'!AB32</f>
        <v>-0.25108376014949896</v>
      </c>
      <c r="P95" s="15">
        <f>+'10.ค่าใช้จ่าย(แยกกลุ่ม)'!AC32</f>
        <v>-0.28477745426961293</v>
      </c>
      <c r="Q95" s="15">
        <f>+'10.ค่าใช้จ่าย(แยกกลุ่ม)'!AD32</f>
        <v>-0.20718334123832638</v>
      </c>
      <c r="R95" s="15">
        <f>+'10.ค่าใช้จ่าย(แยกกลุ่ม)'!AE32</f>
        <v>0.20613973436464669</v>
      </c>
      <c r="S95" s="15">
        <f>+'10.ค่าใช้จ่าย(แยกกลุ่ม)'!AF32</f>
        <v>-0.3199452365010334</v>
      </c>
      <c r="T95" s="15">
        <f>+'10.ค่าใช้จ่าย(แยกกลุ่ม)'!AG32</f>
        <v>-0.10931502178573459</v>
      </c>
      <c r="U95" s="15">
        <f>+'10.ค่าใช้จ่าย(แยกกลุ่ม)'!AH32</f>
        <v>-0.54388900623422887</v>
      </c>
      <c r="V95" s="15">
        <f>+'10.ค่าใช้จ่าย(แยกกลุ่ม)'!AI32</f>
        <v>-0.1809511825298866</v>
      </c>
      <c r="W95" s="15">
        <f>+'10.ค่าใช้จ่าย(แยกกลุ่ม)'!AJ32</f>
        <v>1.6013465090059353</v>
      </c>
      <c r="X95" s="15">
        <f>+'10.ค่าใช้จ่าย(แยกกลุ่ม)'!AK32</f>
        <v>0.69704582050768293</v>
      </c>
    </row>
    <row r="96" spans="1:24">
      <c r="A96" s="255" t="str">
        <f>+'10.ค่าใช้จ่าย(แยกกลุ่ม)'!B33</f>
        <v>สร้างคอม,รพช.</v>
      </c>
      <c r="B96" s="295">
        <f>+'10.ค่าใช้จ่าย(แยกกลุ่ม)'!C33</f>
        <v>9522.3974456661308</v>
      </c>
      <c r="C96" s="295">
        <f>+'10.ค่าใช้จ่าย(แยกกลุ่ม)'!D33</f>
        <v>39.189845694142917</v>
      </c>
      <c r="D96" s="295">
        <f>+'10.ค่าใช้จ่าย(แยกกลุ่ม)'!E33</f>
        <v>1108.6361829726638</v>
      </c>
      <c r="E96" s="295">
        <f>+'10.ค่าใช้จ่าย(แยกกลุ่ม)'!F33</f>
        <v>760.67368022970811</v>
      </c>
      <c r="F96" s="295">
        <f>+'10.ค่าใช้จ่าย(แยกกลุ่ม)'!G33</f>
        <v>209.64147816140252</v>
      </c>
      <c r="G96" s="295">
        <f>+'10.ค่าใช้จ่าย(แยกกลุ่ม)'!H33</f>
        <v>413.71437192146982</v>
      </c>
      <c r="H96" s="374">
        <f>+'10.ค่าใช้จ่าย(แยกกลุ่ม)'!I33</f>
        <v>915.79197259378566</v>
      </c>
      <c r="I96" s="295">
        <f>+'10.ค่าใช้จ่าย(แยกกลุ่ม)'!J33</f>
        <v>97.778497560520108</v>
      </c>
      <c r="J96" s="295">
        <f>+'10.ค่าใช้จ่าย(แยกกลุ่ม)'!K33</f>
        <v>441.25494922613626</v>
      </c>
      <c r="K96" s="295">
        <f>+'10.ค่าใช้จ่าย(แยกกลุ่ม)'!L33</f>
        <v>35.272357307934726</v>
      </c>
      <c r="L96" s="295">
        <f>+'10.ค่าใช้จ่าย(แยกกลุ่ม)'!M33</f>
        <v>210.11961621962323</v>
      </c>
      <c r="M96" s="16" t="str">
        <f>+'10.ค่าใช้จ่าย(แยกกลุ่ม)'!Z33</f>
        <v>สร้างคอม,รพช.</v>
      </c>
      <c r="N96" s="15">
        <f>+'10.ค่าใช้จ่าย(แยกกลุ่ม)'!AA33</f>
        <v>-8.1515443165224286E-2</v>
      </c>
      <c r="O96" s="15">
        <f>+'10.ค่าใช้จ่าย(แยกกลุ่ม)'!AB33</f>
        <v>-0.42702208361417887</v>
      </c>
      <c r="P96" s="15">
        <f>+'10.ค่าใช้จ่าย(แยกกลุ่ม)'!AC33</f>
        <v>-0.17823170681688252</v>
      </c>
      <c r="Q96" s="15">
        <f>+'10.ค่าใช้จ่าย(แยกกลุ่ม)'!AD33</f>
        <v>0.12307033933894321</v>
      </c>
      <c r="R96" s="15">
        <f>+'10.ค่าใช้จ่าย(แยกกลุ่ม)'!AE33</f>
        <v>-0.6798291936201929</v>
      </c>
      <c r="S96" s="15">
        <f>+'10.ค่าใช้จ่าย(แยกกลุ่ม)'!AF33</f>
        <v>-0.41714283328446883</v>
      </c>
      <c r="T96" s="15">
        <f>+'10.ค่าใช้จ่าย(แยกกลุ่ม)'!AG33</f>
        <v>0.28946720508914286</v>
      </c>
      <c r="U96" s="15">
        <f>+'10.ค่าใช้จ่าย(แยกกลุ่ม)'!AH33</f>
        <v>-0.55781231958967425</v>
      </c>
      <c r="V96" s="15">
        <f>+'10.ค่าใช้จ่าย(แยกกลุ่ม)'!AI33</f>
        <v>0.20783449971393358</v>
      </c>
      <c r="W96" s="15">
        <f>+'10.ค่าใช้จ่าย(แยกกลุ่ม)'!AJ33</f>
        <v>-0.39521155171317984</v>
      </c>
      <c r="X96" s="15">
        <f>+'10.ค่าใช้จ่าย(แยกกลุ่ม)'!AK33</f>
        <v>-0.55103027318828324</v>
      </c>
    </row>
    <row r="97" spans="1:24">
      <c r="A97" s="255" t="str">
        <f>+'10.ค่าใช้จ่าย(แยกกลุ่ม)'!B34</f>
        <v>พิบูลย์รักษ์,รพช.</v>
      </c>
      <c r="B97" s="295">
        <f>+'10.ค่าใช้จ่าย(แยกกลุ่ม)'!C34</f>
        <v>9450.3750316913138</v>
      </c>
      <c r="C97" s="295">
        <f>+'10.ค่าใช้จ่าย(แยกกลุ่ม)'!D34</f>
        <v>19.964521294340042</v>
      </c>
      <c r="D97" s="295">
        <f>+'10.ค่าใช้จ่าย(แยกกลุ่ม)'!E34</f>
        <v>1165.1729439564106</v>
      </c>
      <c r="E97" s="295">
        <f>+'10.ค่าใช้จ่าย(แยกกลุ่ม)'!F34</f>
        <v>602.54109807628151</v>
      </c>
      <c r="F97" s="295">
        <f>+'10.ค่าใช้จ่าย(แยกกลุ่ม)'!G34</f>
        <v>530.3530968531079</v>
      </c>
      <c r="G97" s="295">
        <f>+'10.ค่าใช้จ่าย(แยกกลุ่ม)'!H34</f>
        <v>652.79153007895013</v>
      </c>
      <c r="H97" s="295">
        <f>+'10.ค่าใช้จ่าย(แยกกลุ่ม)'!I34</f>
        <v>452.79342433003438</v>
      </c>
      <c r="I97" s="295">
        <f>+'10.ค่าใช้จ่าย(แยกกลุ่ม)'!J34</f>
        <v>91.012003780718331</v>
      </c>
      <c r="J97" s="295">
        <f>+'10.ค่าใช้จ่าย(แยกกลุ่ม)'!K34</f>
        <v>325.54051984877123</v>
      </c>
      <c r="K97" s="295">
        <f>+'10.ค่าใช้จ่าย(แยกกลุ่ม)'!L34</f>
        <v>16.812294562437451</v>
      </c>
      <c r="L97" s="295">
        <f>+'10.ค่าใช้จ่าย(แยกกลุ่ม)'!M34</f>
        <v>401.00210052262861</v>
      </c>
      <c r="M97" s="16" t="str">
        <f>+'10.ค่าใช้จ่าย(แยกกลุ่ม)'!Z34</f>
        <v>พิบูลย์รักษ์,รพช.</v>
      </c>
      <c r="N97" s="15">
        <f>+'10.ค่าใช้จ่าย(แยกกลุ่ม)'!AA34</f>
        <v>-8.8462378047882192E-2</v>
      </c>
      <c r="O97" s="15">
        <f>+'10.ค่าใช้จ่าย(แยกกลุ่ม)'!AB34</f>
        <v>-0.70810730151507184</v>
      </c>
      <c r="P97" s="15">
        <f>+'10.ค่าใช้จ่าย(แยกกลุ่ม)'!AC34</f>
        <v>-0.13632425485988556</v>
      </c>
      <c r="Q97" s="15">
        <f>+'10.ค่าใช้จ่าย(แยกกลุ่ม)'!AD34</f>
        <v>-0.1103990409161516</v>
      </c>
      <c r="R97" s="15">
        <f>+'10.ค่าใช้จ่าย(แยกกลุ่ม)'!AE34</f>
        <v>-0.19002870913380929</v>
      </c>
      <c r="S97" s="15">
        <f>+'10.ค่าใช้จ่าย(แยกกลุ่ม)'!AF34</f>
        <v>-8.0321479018050951E-2</v>
      </c>
      <c r="T97" s="15">
        <f>+'10.ค่าใช้จ่าย(แยกกลุ่ม)'!AG34</f>
        <v>-0.36245098360064643</v>
      </c>
      <c r="U97" s="15">
        <f>+'10.ค่าใช้จ่าย(แยกกลุ่ม)'!AH34</f>
        <v>-0.58841270989685324</v>
      </c>
      <c r="V97" s="15">
        <f>+'10.ค่าใช้จ่าย(แยกกลุ่ม)'!AI34</f>
        <v>-0.10890728451264103</v>
      </c>
      <c r="W97" s="15">
        <f>+'10.ค่าใช้จ่าย(แยกกลุ่ม)'!AJ34</f>
        <v>-0.71173229359779233</v>
      </c>
      <c r="X97" s="15">
        <f>+'10.ค่าใช้จ่าย(แยกกลุ่ม)'!AK34</f>
        <v>-0.14316518009252246</v>
      </c>
    </row>
    <row r="98" spans="1:24">
      <c r="A98" s="255" t="str">
        <f>+'10.ค่าใช้จ่าย(แยกกลุ่ม)'!B66</f>
        <v>ศรีธาตุ,รพช.</v>
      </c>
      <c r="B98" s="295">
        <f>+'10.ค่าใช้จ่าย(แยกกลุ่ม)'!C66</f>
        <v>10262.8232206786</v>
      </c>
      <c r="C98" s="295">
        <f>+'10.ค่าใช้จ่าย(แยกกลุ่ม)'!D66</f>
        <v>51.83015362009084</v>
      </c>
      <c r="D98" s="295">
        <f>+'10.ค่าใช้จ่าย(แยกกลุ่ม)'!E66</f>
        <v>1501.4219650013358</v>
      </c>
      <c r="E98" s="295">
        <f>+'10.ค่าใช้จ่าย(แยกกลุ่ม)'!F66</f>
        <v>714.09234036868816</v>
      </c>
      <c r="F98" s="295">
        <f>+'10.ค่าใช้จ่าย(แยกกลุ่ม)'!G66</f>
        <v>816.4425474218541</v>
      </c>
      <c r="G98" s="295">
        <f>+'10.ค่าใช้จ่าย(แยกกลุ่ม)'!H66</f>
        <v>751.95715869623302</v>
      </c>
      <c r="H98" s="295">
        <f>+'10.ค่าใช้จ่าย(แยกกลุ่ม)'!I66</f>
        <v>630.11164573871224</v>
      </c>
      <c r="I98" s="295">
        <f>+'10.ค่าใช้จ่าย(แยกกลุ่ม)'!J66</f>
        <v>193.9099652685012</v>
      </c>
      <c r="J98" s="295">
        <f>+'10.ค่าใช้จ่าย(แยกกลุ่ม)'!K66</f>
        <v>327.06822067860008</v>
      </c>
      <c r="K98" s="295">
        <f>+'10.ค่าใช้จ่าย(แยกกลุ่ม)'!L66</f>
        <v>16.150321934277319</v>
      </c>
      <c r="L98" s="295">
        <f>+'10.ค่าใช้จ่าย(แยกกลุ่ม)'!M66</f>
        <v>543.16492252204114</v>
      </c>
      <c r="M98" s="16" t="str">
        <f>+'10.ค่าใช้จ่าย(แยกกลุ่ม)'!Z66</f>
        <v>ศรีธาตุ,รพช.</v>
      </c>
      <c r="N98" s="15">
        <f>+'10.ค่าใช้จ่าย(แยกกลุ่ม)'!AA66</f>
        <v>1.8762008302428156E-2</v>
      </c>
      <c r="O98" s="15">
        <f>+'10.ค่าใช้จ่าย(แยกกลุ่ม)'!AB66</f>
        <v>-0.16056349106355872</v>
      </c>
      <c r="P98" s="15">
        <f>+'10.ค่าใช้จ่าย(แยกกลุ่ม)'!AC66</f>
        <v>-0.11166631962126548</v>
      </c>
      <c r="Q98" s="15">
        <f>+'10.ค่าใช้จ่าย(แยกกลุ่ม)'!AD66</f>
        <v>4.1727369582276672E-2</v>
      </c>
      <c r="R98" s="15">
        <f>+'10.ค่าใช้จ่าย(แยกกลุ่ม)'!AE66</f>
        <v>6.471341844000604E-2</v>
      </c>
      <c r="S98" s="15">
        <f>+'10.ค่าใช้จ่าย(แยกกลุ่ม)'!AF66</f>
        <v>0.10653487134335529</v>
      </c>
      <c r="T98" s="15">
        <f>+'10.ค่าใช้จ่าย(แยกกลุ่ม)'!AG66</f>
        <v>-0.22433085942458553</v>
      </c>
      <c r="U98" s="15">
        <f>+'10.ค่าใช้จ่าย(แยกกลุ่ม)'!AH66</f>
        <v>-0.36623065503434843</v>
      </c>
      <c r="V98" s="15">
        <f>+'10.ค่าใช้จ่าย(แยกกลุ่ม)'!AI66</f>
        <v>-4.5627614723982732E-2</v>
      </c>
      <c r="W98" s="15">
        <f>+'10.ค่าใช้จ่าย(แยกกลุ่ม)'!AJ66</f>
        <v>-0.55352081484850257</v>
      </c>
      <c r="X98" s="15">
        <f>+'10.ค่าใช้จ่าย(แยกกลุ่ม)'!AK66</f>
        <v>0.35236513482554094</v>
      </c>
    </row>
    <row r="99" spans="1:24">
      <c r="A99" s="255" t="str">
        <f>+'10.ค่าใช้จ่าย(แยกกลุ่ม)'!B79</f>
        <v>โนนสะอาด,รพช.</v>
      </c>
      <c r="B99" s="295">
        <f>+'10.ค่าใช้จ่าย(แยกกลุ่ม)'!C79</f>
        <v>9493.2113384324421</v>
      </c>
      <c r="C99" s="295">
        <f>+'10.ค่าใช้จ่าย(แยกกลุ่ม)'!D79</f>
        <v>45.31565420095567</v>
      </c>
      <c r="D99" s="295">
        <f>+'10.ค่าใช้จ่าย(แยกกลุ่ม)'!E79</f>
        <v>1356.2199626692327</v>
      </c>
      <c r="E99" s="295">
        <f>+'10.ค่าใช้จ่าย(แยกกลุ่ม)'!F79</f>
        <v>534.30592696442795</v>
      </c>
      <c r="F99" s="295">
        <f>+'10.ค่าใช้จ่าย(แยกกลุ่ม)'!G79</f>
        <v>634.46960545526952</v>
      </c>
      <c r="G99" s="295">
        <f>+'10.ค่าใช้จ่าย(แยกกลุ่ม)'!H79</f>
        <v>533.76586939208914</v>
      </c>
      <c r="H99" s="295">
        <f>+'10.ค่าใช้จ่าย(แยกกลุ่ม)'!I79</f>
        <v>706.51551665781778</v>
      </c>
      <c r="I99" s="295">
        <f>+'10.ค่าใช้จ่าย(แยกกลุ่ม)'!J79</f>
        <v>119.01753716485267</v>
      </c>
      <c r="J99" s="295">
        <f>+'10.ค่าใช้จ่าย(แยกกลุ่ม)'!K79</f>
        <v>366.99693655428723</v>
      </c>
      <c r="K99" s="295">
        <f>+'10.ค่าใช้จ่าย(แยกกลุ่ม)'!L79</f>
        <v>27.570232612158215</v>
      </c>
      <c r="L99" s="295">
        <f>+'10.ค่าใช้จ่าย(แยกกลุ่ม)'!M79</f>
        <v>356.4741893416512</v>
      </c>
      <c r="M99" s="16" t="str">
        <f>+'10.ค่าใช้จ่าย(แยกกลุ่ม)'!Z79</f>
        <v>โนนสะอาด,รพช.</v>
      </c>
      <c r="N99" s="15">
        <f>+'10.ค่าใช้จ่าย(แยกกลุ่ม)'!AA79</f>
        <v>-0.10770064544115222</v>
      </c>
      <c r="O99" s="15">
        <f>+'10.ค่าใช้จ่าย(แยกกลุ่ม)'!AB79</f>
        <v>-0.40834149985537366</v>
      </c>
      <c r="P99" s="15">
        <f>+'10.ค่าใช้จ่าย(แยกกลุ่ม)'!AC79</f>
        <v>-0.19899211545299728</v>
      </c>
      <c r="Q99" s="15">
        <f>+'10.ค่าใช้จ่าย(แยกกลุ่ม)'!AD79</f>
        <v>-0.25559406188427886</v>
      </c>
      <c r="R99" s="15">
        <f>+'10.ค่าใช้จ่าย(แยกกลุ่ม)'!AE79</f>
        <v>-0.1149889911174424</v>
      </c>
      <c r="S99" s="15">
        <f>+'10.ค่าใช้จ่าย(แยกกลุ่ม)'!AF79</f>
        <v>-0.29034744364660148</v>
      </c>
      <c r="T99" s="15">
        <f>+'10.ค่าใช้จ่าย(แยกกลุ่ม)'!AG79</f>
        <v>-2.44281324149388E-2</v>
      </c>
      <c r="U99" s="15">
        <f>+'10.ค่าใช้จ่าย(แยกกลุ่ม)'!AH79</f>
        <v>-0.67150791482054628</v>
      </c>
      <c r="V99" s="15">
        <f>+'10.ค่าใช้จ่าย(แยกกลุ่ม)'!AI79</f>
        <v>-7.0605085213198512E-2</v>
      </c>
      <c r="W99" s="15">
        <f>+'10.ค่าใช้จ่าย(แยกกลุ่ม)'!AJ79</f>
        <v>-0.57465857608389859</v>
      </c>
      <c r="X99" s="15">
        <f>+'10.ค่าใช้จ่าย(แยกกลุ่ม)'!AK79</f>
        <v>-0.29246794245567181</v>
      </c>
    </row>
    <row r="100" spans="1:24">
      <c r="A100" s="255" t="str">
        <f>+'10.ค่าใช้จ่าย(แยกกลุ่ม)'!B88</f>
        <v>กุดจับ,รพช.</v>
      </c>
      <c r="B100" s="295">
        <f>+'10.ค่าใช้จ่าย(แยกกลุ่ม)'!C88</f>
        <v>8711.6963536949916</v>
      </c>
      <c r="C100" s="295">
        <f>+'10.ค่าใช้จ่าย(แยกกลุ่ม)'!D88</f>
        <v>35.230705195312993</v>
      </c>
      <c r="D100" s="295">
        <f>+'10.ค่าใช้จ่าย(แยกกลุ่ม)'!E88</f>
        <v>1429.8567203561925</v>
      </c>
      <c r="E100" s="295">
        <f>+'10.ค่าใช้จ่าย(แยกกลุ่ม)'!F88</f>
        <v>433.54472408965358</v>
      </c>
      <c r="F100" s="295">
        <f>+'10.ค่าใช้จ่าย(แยกกลุ่ม)'!G88</f>
        <v>541.41909362662864</v>
      </c>
      <c r="G100" s="295">
        <f>+'10.ค่าใช้จ่าย(แยกกลุ่ม)'!H88</f>
        <v>587.87330285180929</v>
      </c>
      <c r="H100" s="295">
        <f>+'10.ค่าใช้จ่าย(แยกกลุ่ม)'!I88</f>
        <v>1277.2653517147435</v>
      </c>
      <c r="I100" s="295">
        <f>+'10.ค่าใช้จ่าย(แยกกลุ่ม)'!J88</f>
        <v>180.95467502491076</v>
      </c>
      <c r="J100" s="295">
        <f>+'10.ค่าใช้จ่าย(แยกกลุ่ม)'!K88</f>
        <v>321.19415461069838</v>
      </c>
      <c r="K100" s="295">
        <f>+'10.ค่าใช้จ่าย(แยกกลุ่ม)'!L88</f>
        <v>6.046983590429222</v>
      </c>
      <c r="L100" s="295">
        <f>+'10.ค่าใช้จ่าย(แยกกลุ่ม)'!M88</f>
        <v>255.01365437735708</v>
      </c>
      <c r="M100" s="16" t="str">
        <f>+'10.ค่าใช้จ่าย(แยกกลุ่ม)'!Z88</f>
        <v>กุดจับ,รพช.</v>
      </c>
      <c r="N100" s="15">
        <f>+'10.ค่าใช้จ่าย(แยกกลุ่ม)'!AA88</f>
        <v>-2.8462510384894942E-2</v>
      </c>
      <c r="O100" s="15">
        <f>+'10.ค่าใช้จ่าย(แยกกลุ่ม)'!AB88</f>
        <v>-0.32262210621822535</v>
      </c>
      <c r="P100" s="15">
        <f>+'10.ค่าใช้จ่าย(แยกกลุ่ม)'!AC88</f>
        <v>-3.3711464268911986E-2</v>
      </c>
      <c r="Q100" s="15">
        <f>+'10.ค่าใช้จ่าย(แยกกลุ่ม)'!AD88</f>
        <v>-0.22896385614801382</v>
      </c>
      <c r="R100" s="15">
        <f>+'10.ค่าใช้จ่าย(แยกกลุ่ม)'!AE88</f>
        <v>-0.17830999631952951</v>
      </c>
      <c r="S100" s="15">
        <f>+'10.ค่าใช้จ่าย(แยกกลุ่ม)'!AF88</f>
        <v>-0.30183055730825464</v>
      </c>
      <c r="T100" s="15">
        <f>+'10.ค่าใช้จ่าย(แยกกลุ่ม)'!AG88</f>
        <v>0.31827125084621094</v>
      </c>
      <c r="U100" s="15">
        <f>+'10.ค่าใช้จ่าย(แยกกลุ่ม)'!AH88</f>
        <v>0.25531184089072778</v>
      </c>
      <c r="V100" s="15">
        <f>+'10.ค่าใช้จ่าย(แยกกลุ่ม)'!AI88</f>
        <v>-7.9570168833303145E-2</v>
      </c>
      <c r="W100" s="15">
        <f>+'10.ค่าใช้จ่าย(แยกกลุ่ม)'!AJ88</f>
        <v>-0.79759830136716292</v>
      </c>
      <c r="X100" s="15">
        <f>+'10.ค่าใช้จ่าย(แยกกลุ่ม)'!AK88</f>
        <v>-0.37757595013913353</v>
      </c>
    </row>
    <row r="101" spans="1:24">
      <c r="A101" s="255" t="str">
        <f>+'10.ค่าใช้จ่าย(แยกกลุ่ม)'!B89</f>
        <v>หนองวัวซอ,รพช.</v>
      </c>
      <c r="B101" s="374">
        <f>+'10.ค่าใช้จ่าย(แยกกลุ่ม)'!C89</f>
        <v>10031.002318650981</v>
      </c>
      <c r="C101" s="295">
        <f>+'10.ค่าใช้จ่าย(แยกกลุ่ม)'!D89</f>
        <v>57.482122167781725</v>
      </c>
      <c r="D101" s="295">
        <f>+'10.ค่าใช้จ่าย(แยกกลุ่ม)'!E89</f>
        <v>1544.049494167682</v>
      </c>
      <c r="E101" s="374">
        <f>+'10.ค่าใช้จ่าย(แยกกลุ่ม)'!F89</f>
        <v>713.85670047504175</v>
      </c>
      <c r="F101" s="295">
        <f>+'10.ค่าใช้จ่าย(แยกกลุ่ม)'!G89</f>
        <v>558.3891235854453</v>
      </c>
      <c r="G101" s="295">
        <f>+'10.ค่าใช้จ่าย(แยกกลุ่ม)'!H89</f>
        <v>718.96770676747826</v>
      </c>
      <c r="H101" s="295">
        <f>+'10.ค่าใช้จ่าย(แยกกลุ่ม)'!I89</f>
        <v>253.10288467182332</v>
      </c>
      <c r="I101" s="295">
        <f>+'10.ค่าใช้จ่าย(แยกกลุ่ม)'!J89</f>
        <v>109.57009973387719</v>
      </c>
      <c r="J101" s="295">
        <f>+'10.ค่าใช้จ่าย(แยกกลุ่ม)'!K89</f>
        <v>295.89582152361527</v>
      </c>
      <c r="K101" s="295">
        <f>+'10.ค่าใช้จ่าย(แยกกลุ่ม)'!L89</f>
        <v>16.474998532593826</v>
      </c>
      <c r="L101" s="295">
        <f>+'10.ค่าใช้จ่าย(แยกกลุ่ม)'!M89</f>
        <v>184.33696167334045</v>
      </c>
      <c r="M101" s="16" t="str">
        <f>+'10.ค่าใช้จ่าย(แยกกลุ่ม)'!Z89</f>
        <v>หนองวัวซอ,รพช.</v>
      </c>
      <c r="N101" s="15">
        <f>+'10.ค่าใช้จ่าย(แยกกลุ่ม)'!AA89</f>
        <v>0.11866787079327019</v>
      </c>
      <c r="O101" s="15">
        <f>+'10.ค่าใช้จ่าย(แยกกลุ่ม)'!AB89</f>
        <v>0.10520407208024736</v>
      </c>
      <c r="P101" s="15">
        <f>+'10.ค่าใช้จ่าย(แยกกลุ่ม)'!AC89</f>
        <v>4.3459322584394514E-2</v>
      </c>
      <c r="Q101" s="15">
        <f>+'10.ค่าใช้จ่าย(แยกกลุ่ม)'!AD89</f>
        <v>0.26955602735776396</v>
      </c>
      <c r="R101" s="15">
        <f>+'10.ค่าใช้จ่าย(แยกกลุ่ม)'!AE89</f>
        <v>-0.15255526372243008</v>
      </c>
      <c r="S101" s="15">
        <f>+'10.ค่าใช้จ่าย(แยกกลุ่ม)'!AF89</f>
        <v>-0.14614036610921494</v>
      </c>
      <c r="T101" s="15">
        <f>+'10.ค่าใช้จ่าย(แยกกลุ่ม)'!AG89</f>
        <v>-0.73877138691567212</v>
      </c>
      <c r="U101" s="15">
        <f>+'10.ค่าใช้จ่าย(แยกกลุ่ม)'!AH89</f>
        <v>-0.23989450073849039</v>
      </c>
      <c r="V101" s="15">
        <f>+'10.ค่าใช้จ่าย(แยกกลุ่ม)'!AI89</f>
        <v>-0.15206632144967203</v>
      </c>
      <c r="W101" s="15">
        <f>+'10.ค่าใช้จ่าย(แยกกลุ่ม)'!AJ89</f>
        <v>-0.44855684853383282</v>
      </c>
      <c r="X101" s="15">
        <f>+'10.ค่าใช้จ่าย(แยกกลุ่ม)'!AK89</f>
        <v>-0.55007994178230413</v>
      </c>
    </row>
    <row r="102" spans="1:24">
      <c r="A102" s="255" t="str">
        <f>+'10.ค่าใช้จ่าย(แยกกลุ่ม)'!B90</f>
        <v>วังสามหมอ,รพช.</v>
      </c>
      <c r="B102" s="295">
        <f>+'10.ค่าใช้จ่าย(แยกกลุ่ม)'!C90</f>
        <v>8690.549634742556</v>
      </c>
      <c r="C102" s="295">
        <f>+'10.ค่าใช้จ่าย(แยกกลุ่ม)'!D90</f>
        <v>37.905137791729921</v>
      </c>
      <c r="D102" s="295">
        <f>+'10.ค่าใช้จ่าย(แยกกลุ่ม)'!E90</f>
        <v>1637.5473406582096</v>
      </c>
      <c r="E102" s="295">
        <f>+'10.ค่าใช้จ่าย(แยกกลุ่ม)'!F90</f>
        <v>554.41540475516558</v>
      </c>
      <c r="F102" s="295">
        <f>+'10.ค่าใช้จ่าย(แยกกลุ่ม)'!G90</f>
        <v>764.08585286776622</v>
      </c>
      <c r="G102" s="374">
        <f>+'10.ค่าใช้จ่าย(แยกกลุ่ม)'!H90</f>
        <v>1418.2331906955201</v>
      </c>
      <c r="H102" s="374">
        <f>+'10.ค่าใช้จ่าย(แยกกลุ่ม)'!I90</f>
        <v>2223.1774733036564</v>
      </c>
      <c r="I102" s="374">
        <f>+'10.ค่าใช้จ่าย(แยกกลุ่ม)'!J90</f>
        <v>227.56889586496152</v>
      </c>
      <c r="J102" s="295">
        <f>+'10.ค่าใช้จ่าย(แยกกลุ่ม)'!K90</f>
        <v>375.75662185111798</v>
      </c>
      <c r="K102" s="295">
        <f>+'10.ค่าใช้จ่าย(แยกกลุ่ม)'!L90</f>
        <v>10.15608354990608</v>
      </c>
      <c r="L102" s="295">
        <f>+'10.ค่าใช้จ่าย(แยกกลุ่ม)'!M90</f>
        <v>479.69083974474438</v>
      </c>
      <c r="M102" s="16" t="str">
        <f>+'10.ค่าใช้จ่าย(แยกกลุ่ม)'!Z90</f>
        <v>วังสามหมอ,รพช.</v>
      </c>
      <c r="N102" s="15">
        <f>+'10.ค่าใช้จ่าย(แยกกลุ่ม)'!AA90</f>
        <v>-3.0820814601493524E-2</v>
      </c>
      <c r="O102" s="15">
        <f>+'10.ค่าใช้จ่าย(แยกกลุ่ม)'!AB90</f>
        <v>-0.2712010089345061</v>
      </c>
      <c r="P102" s="15">
        <f>+'10.ค่าใช้จ่าย(แยกกลุ่ม)'!AC90</f>
        <v>0.10664460254505784</v>
      </c>
      <c r="Q102" s="15">
        <f>+'10.ค่าใช้จ่าย(แยกกลุ่ม)'!AD90</f>
        <v>-1.4001804145671697E-2</v>
      </c>
      <c r="R102" s="15">
        <f>+'10.ค่าใช้จ่าย(แยกกลุ่ม)'!AE90</f>
        <v>0.15962239722576174</v>
      </c>
      <c r="S102" s="15">
        <f>+'10.ค่าใช้จ่าย(แยกกลุ่ม)'!AF90</f>
        <v>0.68432053565192719</v>
      </c>
      <c r="T102" s="15">
        <f>+'10.ค่าใช้จ่าย(แยกกลุ่ม)'!AG90</f>
        <v>1.2945513590034858</v>
      </c>
      <c r="U102" s="15">
        <f>+'10.ค่าใช้จ่าย(แยกกลุ่ม)'!AH90</f>
        <v>0.57868222834468908</v>
      </c>
      <c r="V102" s="15">
        <f>+'10.ค่าใช้จ่าย(แยกกลุ่ม)'!AI90</f>
        <v>7.6786731780308107E-2</v>
      </c>
      <c r="W102" s="15">
        <f>+'10.ค่าใช้จ่าย(แยกกลุ่ม)'!AJ90</f>
        <v>-0.66006050269236882</v>
      </c>
      <c r="X102" s="15">
        <f>+'10.ค่าใช้จ่าย(แยกกลุ่ม)'!AK90</f>
        <v>0.1708044256848785</v>
      </c>
    </row>
    <row r="103" spans="1:24">
      <c r="A103" s="255" t="str">
        <f>+'10.ค่าใช้จ่าย(แยกกลุ่ม)'!B91</f>
        <v>น้ำโสม,รพช.</v>
      </c>
      <c r="B103" s="295">
        <f>+'10.ค่าใช้จ่าย(แยกกลุ่ม)'!C91</f>
        <v>9437.5765491708062</v>
      </c>
      <c r="C103" s="295">
        <f>+'10.ค่าใช้จ่าย(แยกกลุ่ม)'!D91</f>
        <v>63.93031840059237</v>
      </c>
      <c r="D103" s="295">
        <f>+'10.ค่าใช้จ่าย(แยกกลุ่ม)'!E91</f>
        <v>1659.4076477422154</v>
      </c>
      <c r="E103" s="295">
        <f>+'10.ค่าใช้จ่าย(แยกกลุ่ม)'!F91</f>
        <v>580.74134969168506</v>
      </c>
      <c r="F103" s="295">
        <f>+'10.ค่าใช้จ่าย(แยกกลุ่ม)'!G91</f>
        <v>596.86138033167788</v>
      </c>
      <c r="G103" s="295">
        <f>+'10.ค่าใช้จ่าย(แยกกลุ่ม)'!H91</f>
        <v>738.14129747603056</v>
      </c>
      <c r="H103" s="295">
        <f>+'10.ค่าใช้จ่าย(แยกกลุ่ม)'!I91</f>
        <v>728.0628033040125</v>
      </c>
      <c r="I103" s="295">
        <f>+'10.ค่าใช้จ่าย(แยกกลุ่ม)'!J91</f>
        <v>118.9560762935822</v>
      </c>
      <c r="J103" s="374">
        <f>+'10.ค่าใช้จ่าย(แยกกลุ่ม)'!K91</f>
        <v>420.48182116457502</v>
      </c>
      <c r="K103" s="295">
        <f>+'10.ค่าใช้จ่าย(แยกกลุ่ม)'!L91</f>
        <v>15.742198291820399</v>
      </c>
      <c r="L103" s="374">
        <f>+'10.ค่าใช้จ่าย(แยกกลุ่ม)'!M91</f>
        <v>592.33086940979717</v>
      </c>
      <c r="M103" s="16" t="str">
        <f>+'10.ค่าใช้จ่าย(แยกกลุ่ม)'!Z91</f>
        <v>น้ำโสม,รพช.</v>
      </c>
      <c r="N103" s="15">
        <f>+'10.ค่าใช้จ่าย(แยกกลุ่ม)'!AA91</f>
        <v>5.2488408269975501E-2</v>
      </c>
      <c r="O103" s="15">
        <f>+'10.ค่าใช้จ่าย(แยกกลุ่ม)'!AB91</f>
        <v>0.2291830148421975</v>
      </c>
      <c r="P103" s="15">
        <f>+'10.ค่าใช้จ่าย(แยกกลุ่ม)'!AC91</f>
        <v>0.12141766604303818</v>
      </c>
      <c r="Q103" s="15">
        <f>+'10.ค่าใช้จ่าย(แยกกลุ่ม)'!AD91</f>
        <v>3.2817483321695068E-2</v>
      </c>
      <c r="R103" s="15">
        <f>+'10.ค่าใช้จ่าย(แยกกลุ่ม)'!AE91</f>
        <v>-9.4167465509299136E-2</v>
      </c>
      <c r="S103" s="15">
        <f>+'10.ค่าใช้จ่าย(แยกกลุ่ม)'!AF91</f>
        <v>-0.12336944748703686</v>
      </c>
      <c r="T103" s="15">
        <f>+'10.ค่าใช้จ่าย(แยกกลุ่ม)'!AG91</f>
        <v>-0.24856314224944881</v>
      </c>
      <c r="U103" s="15">
        <f>+'10.ค่าใช้จ่าย(แยกกลุ่ม)'!AH91</f>
        <v>-0.17478246363804784</v>
      </c>
      <c r="V103" s="15">
        <f>+'10.ค่าใช้จ่าย(แยกกลุ่ม)'!AI91</f>
        <v>0.20495347162299812</v>
      </c>
      <c r="W103" s="15">
        <f>+'10.ค่าใช้จ่าย(แยกกลุ่ม)'!AJ91</f>
        <v>-0.47308478238267687</v>
      </c>
      <c r="X103" s="15">
        <f>+'10.ค่าใช้จ่าย(แยกกลุ่ม)'!AK91</f>
        <v>0.44573034528612882</v>
      </c>
    </row>
    <row r="104" spans="1:24">
      <c r="A104" s="255" t="str">
        <f>+'10.ค่าใช้จ่าย(แยกกลุ่ม)'!B119</f>
        <v>หนองหาน,รพช.</v>
      </c>
      <c r="B104" s="295">
        <f>+'10.ค่าใช้จ่าย(แยกกลุ่ม)'!C119</f>
        <v>7089.1987200811354</v>
      </c>
      <c r="C104" s="295">
        <f>+'10.ค่าใช้จ่าย(แยกกลุ่ม)'!D119</f>
        <v>60.85237559161596</v>
      </c>
      <c r="D104" s="295">
        <f>+'10.ค่าใช้จ่าย(แยกกลุ่ม)'!E119</f>
        <v>1807.6827528735632</v>
      </c>
      <c r="E104" s="374">
        <f>+'10.ค่าใช้จ่าย(แยกกลุ่ม)'!F119</f>
        <v>1053.6988113590264</v>
      </c>
      <c r="F104" s="295">
        <f>+'10.ค่าใช้จ่าย(แยกกลุ่ม)'!G119</f>
        <v>513.13626842461122</v>
      </c>
      <c r="G104" s="295">
        <f>+'10.ค่าใช้จ่าย(แยกกลุ่ม)'!H119</f>
        <v>520.39034685598369</v>
      </c>
      <c r="H104" s="295">
        <f>+'10.ค่าใช้จ่าย(แยกกลุ่ม)'!I119</f>
        <v>890.56388167680871</v>
      </c>
      <c r="I104" s="295">
        <f>+'10.ค่าใช้จ่าย(แยกกลุ่ม)'!J119</f>
        <v>527.97018255578098</v>
      </c>
      <c r="J104" s="295">
        <f>+'10.ค่าใช้จ่าย(แยกกลุ่ม)'!K119</f>
        <v>325.64163116970923</v>
      </c>
      <c r="K104" s="374">
        <f>+'10.ค่าใช้จ่าย(แยกกลุ่ม)'!L119</f>
        <v>74.840091277890465</v>
      </c>
      <c r="L104" s="295">
        <f>+'10.ค่าใช้จ่าย(แยกกลุ่ม)'!M119</f>
        <v>218.6859273157539</v>
      </c>
      <c r="M104" s="16" t="str">
        <f>+'10.ค่าใช้จ่าย(แยกกลุ่ม)'!Z119</f>
        <v>หนองหาน,รพช.</v>
      </c>
      <c r="N104" s="15">
        <f>+'10.ค่าใช้จ่าย(แยกกลุ่ม)'!AA119</f>
        <v>1.5138165071294729E-2</v>
      </c>
      <c r="O104" s="15">
        <f>+'10.ค่าใช้จ่าย(แยกกลุ่ม)'!AB119</f>
        <v>0.17071790983241389</v>
      </c>
      <c r="P104" s="15">
        <f>+'10.ค่าใช้จ่าย(แยกกลุ่ม)'!AC119</f>
        <v>0.13602751748258129</v>
      </c>
      <c r="Q104" s="15">
        <f>+'10.ค่าใช้จ่าย(แยกกลุ่ม)'!AD119</f>
        <v>0.36349206095252684</v>
      </c>
      <c r="R104" s="15">
        <f>+'10.ค่าใช้จ่าย(แยกกลุ่ม)'!AE119</f>
        <v>-4.3588025029271352E-2</v>
      </c>
      <c r="S104" s="15">
        <f>+'10.ค่าใช้จ่าย(แยกกลุ่ม)'!AF119</f>
        <v>0.15595462676748764</v>
      </c>
      <c r="T104" s="15">
        <f>+'10.ค่าใช้จ่าย(แยกกลุ่ม)'!AG119</f>
        <v>0.12954083207594938</v>
      </c>
      <c r="U104" s="15">
        <f>+'10.ค่าใช้จ่าย(แยกกลุ่ม)'!AH119</f>
        <v>2.3277414916900795E-2</v>
      </c>
      <c r="V104" s="15">
        <f>+'10.ค่าใช้จ่าย(แยกกลุ่ม)'!AI119</f>
        <v>0.11493204622328117</v>
      </c>
      <c r="W104" s="15">
        <f>+'10.ค่าใช้จ่าย(แยกกลุ่ม)'!AJ119</f>
        <v>1.0630596673054413</v>
      </c>
      <c r="X104" s="15">
        <f>+'10.ค่าใช้จ่าย(แยกกลุ่ม)'!AK119</f>
        <v>0.24711023243282537</v>
      </c>
    </row>
    <row r="105" spans="1:24">
      <c r="A105" s="255" t="str">
        <f>+'10.ค่าใช้จ่าย(แยกกลุ่ม)'!B120</f>
        <v>บ้านผือ,รพช.</v>
      </c>
      <c r="B105" s="295">
        <f>+'10.ค่าใช้จ่าย(แยกกลุ่ม)'!C120</f>
        <v>5018.7284624735712</v>
      </c>
      <c r="C105" s="295">
        <f>+'10.ค่าใช้จ่าย(แยกกลุ่ม)'!D120</f>
        <v>3.1006828878345973</v>
      </c>
      <c r="D105" s="295">
        <f>+'10.ค่าใช้จ่าย(แยกกลุ่ม)'!E120</f>
        <v>1178.1531143286459</v>
      </c>
      <c r="E105" s="295">
        <f>+'10.ค่าใช้จ่าย(แยกกลุ่ม)'!F120</f>
        <v>542.22124252443496</v>
      </c>
      <c r="F105" s="295">
        <f>+'10.ค่าใช้จ่าย(แยกกลุ่ม)'!G120</f>
        <v>305.56261184769636</v>
      </c>
      <c r="G105" s="295">
        <f>+'10.ค่าใช้จ่าย(แยกกลุ่ม)'!H120</f>
        <v>269.61704271143253</v>
      </c>
      <c r="H105" s="295">
        <f>+'10.ค่าใช้จ่าย(แยกกลุ่ม)'!I120</f>
        <v>477.93199691595999</v>
      </c>
      <c r="I105" s="295">
        <f>+'10.ค่าใช้จ่าย(แยกกลุ่ม)'!J120</f>
        <v>450.94421540664081</v>
      </c>
      <c r="J105" s="295">
        <f>+'10.ค่าใช้จ่าย(แยกกลุ่ม)'!K120</f>
        <v>215.62629440599909</v>
      </c>
      <c r="K105" s="295">
        <f>+'10.ค่าใช้จ่าย(แยกกลุ่ม)'!L120</f>
        <v>0.72083459864119348</v>
      </c>
      <c r="L105" s="295">
        <f>+'10.ค่าใช้จ่าย(แยกกลุ่ม)'!M120</f>
        <v>123.39427938943575</v>
      </c>
      <c r="M105" s="16" t="str">
        <f>+'10.ค่าใช้จ่าย(แยกกลุ่ม)'!Z120</f>
        <v>บ้านผือ,รพช.</v>
      </c>
      <c r="N105" s="15">
        <f>+'10.ค่าใช้จ่าย(แยกกลุ่ม)'!AA120</f>
        <v>-0.28134292695801411</v>
      </c>
      <c r="O105" s="15">
        <f>+'10.ค่าใช้จ่าย(แยกกลุ่ม)'!AB120</f>
        <v>-0.94034702911419321</v>
      </c>
      <c r="P105" s="15">
        <f>+'10.ค่าใช้จ่าย(แยกกลุ่ม)'!AC120</f>
        <v>-0.25959665458026437</v>
      </c>
      <c r="Q105" s="15">
        <f>+'10.ค่าใช้จ่าย(แยกกลุ่ม)'!AD120</f>
        <v>-0.29836272804717495</v>
      </c>
      <c r="R105" s="15">
        <f>+'10.ค่าใช้จ่าย(แยกกลุ่ม)'!AE120</f>
        <v>-0.43047537455948665</v>
      </c>
      <c r="S105" s="15">
        <f>+'10.ค่าใช้จ่าย(แยกกลุ่ม)'!AF120</f>
        <v>-0.40109367927245576</v>
      </c>
      <c r="T105" s="15">
        <f>+'10.ค่าใช้จ่าย(แยกกลุ่ม)'!AG120</f>
        <v>-0.39381810044247195</v>
      </c>
      <c r="U105" s="15">
        <f>+'10.ค่าใช้จ่าย(แยกกลุ่ม)'!AH120</f>
        <v>-0.12600929700365149</v>
      </c>
      <c r="V105" s="15">
        <f>+'10.ค่าใช้จ่าย(แยกกลุ่ม)'!AI120</f>
        <v>-0.26173854129745949</v>
      </c>
      <c r="W105" s="15">
        <f>+'10.ค่าใช้จ่าย(แยกกลุ่ม)'!AJ120</f>
        <v>-0.98012930286611932</v>
      </c>
      <c r="X105" s="15">
        <f>+'10.ค่าใช้จ่าย(แยกกลุ่ม)'!AK120</f>
        <v>-0.29631380336582636</v>
      </c>
    </row>
    <row r="106" spans="1:24">
      <c r="A106" s="255" t="str">
        <f>+'10.ค่าใช้จ่าย(แยกกลุ่ม)'!B121</f>
        <v>เพ็ญ,รพช.</v>
      </c>
      <c r="B106" s="295">
        <f>+'10.ค่าใช้จ่าย(แยกกลุ่ม)'!C121</f>
        <v>6962.3323978939943</v>
      </c>
      <c r="C106" s="295">
        <f>+'10.ค่าใช้จ่าย(แยกกลุ่ม)'!D121</f>
        <v>61.643564898161813</v>
      </c>
      <c r="D106" s="295">
        <f>+'10.ค่าใช้จ่าย(แยกกลุ่ม)'!E121</f>
        <v>1621.050874410462</v>
      </c>
      <c r="E106" s="295">
        <f>+'10.ค่าใช้จ่าย(แยกกลุ่ม)'!F121</f>
        <v>694.1265573599153</v>
      </c>
      <c r="F106" s="295">
        <f>+'10.ค่าใช้จ่าย(แยกกลุ่ม)'!G121</f>
        <v>334.1316856407509</v>
      </c>
      <c r="G106" s="295">
        <f>+'10.ค่าใช้จ่าย(แยกกลุ่ม)'!H121</f>
        <v>435.81051727786991</v>
      </c>
      <c r="H106" s="295">
        <f>+'10.ค่าใช้จ่าย(แยกกลุ่ม)'!I121</f>
        <v>981.84738392798818</v>
      </c>
      <c r="I106" s="295">
        <f>+'10.ค่าใช้จ่าย(แยกกลุ่ม)'!J121</f>
        <v>544.38890273441064</v>
      </c>
      <c r="J106" s="295">
        <f>+'10.ค่าใช้จ่าย(แยกกลุ่ม)'!K121</f>
        <v>347.92145985916409</v>
      </c>
      <c r="K106" s="295">
        <f>+'10.ค่าใช้จ่าย(แยกกลุ่ม)'!L121</f>
        <v>32.392514664959563</v>
      </c>
      <c r="L106" s="373">
        <f>+'10.ค่าใช้จ่าย(แยกกลุ่ม)'!M121</f>
        <v>386.61454591536778</v>
      </c>
      <c r="M106" s="16" t="str">
        <f>+'10.ค่าใช้จ่าย(แยกกลุ่ม)'!Z121</f>
        <v>เพ็ญ,รพช.</v>
      </c>
      <c r="N106" s="15">
        <f>+'10.ค่าใช้จ่าย(แยกกลุ่ม)'!AA121</f>
        <v>-3.0284642756287223E-3</v>
      </c>
      <c r="O106" s="15">
        <f>+'10.ค่าใช้จ่าย(แยกกลุ่ม)'!AB121</f>
        <v>0.1859393285894613</v>
      </c>
      <c r="P106" s="15">
        <f>+'10.ค่าใช้จ่าย(แยกกลุ่ม)'!AC121</f>
        <v>1.8739819054019065E-2</v>
      </c>
      <c r="Q106" s="15">
        <f>+'10.ค่าใช้จ่าย(แยกกลุ่ม)'!AD121</f>
        <v>-0.10179641463591396</v>
      </c>
      <c r="R106" s="15">
        <f>+'10.ค่าใช้จ่าย(แยกกลุ่ม)'!AE121</f>
        <v>-0.37722674262515249</v>
      </c>
      <c r="S106" s="15">
        <f>+'10.ค่าใช้จ่าย(แยกกลุ่ม)'!AF121</f>
        <v>-3.1924425798957989E-2</v>
      </c>
      <c r="T106" s="15">
        <f>+'10.ค่าใช้จ่าย(แยกกลุ่ม)'!AG121</f>
        <v>0.24531966075858713</v>
      </c>
      <c r="U106" s="15">
        <f>+'10.ค่าใช้จ่าย(แยกกลุ่ม)'!AH121</f>
        <v>5.5099108822611209E-2</v>
      </c>
      <c r="V106" s="15">
        <f>+'10.ค่าใช้จ่าย(แยกกลุ่ม)'!AI121</f>
        <v>0.19121373938705349</v>
      </c>
      <c r="W106" s="15">
        <f>+'10.ค่าใช้จ่าย(แยกกลุ่ม)'!AJ121</f>
        <v>-0.10706027495692555</v>
      </c>
      <c r="X106" s="15">
        <f>+'10.ค่าใช้จ่าย(แยกกลุ่ม)'!AK121</f>
        <v>1.2047644406595153</v>
      </c>
    </row>
    <row r="107" spans="1:24">
      <c r="A107" s="255" t="str">
        <f>+'10.ค่าใช้จ่าย(แยกกลุ่ม)'!B124</f>
        <v>สมเด็จพระยุพราชบ้านดุง,รพช.</v>
      </c>
      <c r="B107" s="295">
        <f>+'10.ค่าใช้จ่าย(แยกกลุ่ม)'!C124</f>
        <v>5501.9081130054983</v>
      </c>
      <c r="C107" s="295">
        <f>+'10.ค่าใช้จ่าย(แยกกลุ่ม)'!D124</f>
        <v>36.364444579449241</v>
      </c>
      <c r="D107" s="295">
        <f>+'10.ค่าใช้จ่าย(แยกกลุ่ม)'!E124</f>
        <v>1381.9493995904493</v>
      </c>
      <c r="E107" s="295">
        <f>+'10.ค่าใช้จ่าย(แยกกลุ่ม)'!F124</f>
        <v>823.72670327996866</v>
      </c>
      <c r="F107" s="374">
        <f>+'10.ค่าใช้จ่าย(แยกกลุ่ม)'!G124</f>
        <v>709.54231209761815</v>
      </c>
      <c r="G107" s="295">
        <f>+'10.ค่าใช้จ่าย(แยกกลุ่ม)'!H124</f>
        <v>377.91208650459606</v>
      </c>
      <c r="H107" s="295">
        <f>+'10.ค่าใช้จ่าย(แยกกลุ่ม)'!I124</f>
        <v>994.16962061490926</v>
      </c>
      <c r="I107" s="295">
        <f>+'10.ค่าใช้จ่าย(แยกกลุ่ม)'!J124</f>
        <v>428.389975083514</v>
      </c>
      <c r="J107" s="295">
        <f>+'10.ค่าใช้จ่าย(แยกกลุ่ม)'!K124</f>
        <v>259.35207595802109</v>
      </c>
      <c r="K107" s="295">
        <f>+'10.ค่าใช้จ่าย(แยกกลุ่ม)'!L124</f>
        <v>6.6895223908162178</v>
      </c>
      <c r="L107" s="295">
        <f>+'10.ค่าใช้จ่าย(แยกกลุ่ม)'!M124</f>
        <v>48.566721700023656</v>
      </c>
      <c r="M107" s="16" t="str">
        <f>+'10.ค่าใช้จ่าย(แยกกลุ่ม)'!Z124</f>
        <v>สมเด็จพระยุพราชบ้านดุง,รพช.</v>
      </c>
      <c r="N107" s="15">
        <f>+'10.ค่าใช้จ่าย(แยกกลุ่ม)'!AA124</f>
        <v>-0.21215399274865451</v>
      </c>
      <c r="O107" s="15">
        <f>+'10.ค่าใช้จ่าย(แยกกลุ่ม)'!AB124</f>
        <v>-0.30039696665293431</v>
      </c>
      <c r="P107" s="15">
        <f>+'10.ค่าใช้จ่าย(แยกกลุ่ม)'!AC124</f>
        <v>-0.13152208637956209</v>
      </c>
      <c r="Q107" s="15">
        <f>+'10.ค่าใช้จ่าย(แยกกลุ่ม)'!AD124</f>
        <v>6.5906887441810266E-2</v>
      </c>
      <c r="R107" s="15">
        <f>+'10.ค่าใช้จ่าย(แยกกลุ่ม)'!AE124</f>
        <v>0.32248450518223426</v>
      </c>
      <c r="S107" s="15">
        <f>+'10.ค่าใช้จ่าย(แยกกลุ่ม)'!AF124</f>
        <v>-0.16053549504591519</v>
      </c>
      <c r="T107" s="15">
        <f>+'10.ค่าใช้จ่าย(แยกกลุ่ม)'!AG124</f>
        <v>0.26094848847858748</v>
      </c>
      <c r="U107" s="15">
        <f>+'10.ค่าใช้จ่าย(แยกกลุ่ม)'!AH124</f>
        <v>-0.16972245637477823</v>
      </c>
      <c r="V107" s="15">
        <f>+'10.ค่าใช้จ่าย(แยกกลุ่ม)'!AI124</f>
        <v>-0.11203017961350394</v>
      </c>
      <c r="W107" s="15">
        <f>+'10.ค่าใช้จ่าย(แยกกลุ่ม)'!AJ124</f>
        <v>-0.81559504267859284</v>
      </c>
      <c r="X107" s="15">
        <f>+'10.ค่าใช้จ่าย(แยกกลุ่ม)'!AK124</f>
        <v>-0.72303633648833521</v>
      </c>
    </row>
    <row r="108" spans="1:24">
      <c r="A108" s="255" t="str">
        <f>+'10.ค่าใช้จ่าย(แยกกลุ่ม)'!B131</f>
        <v>กุมภวาปี,รพท.</v>
      </c>
      <c r="B108" s="295">
        <f>+'10.ค่าใช้จ่าย(แยกกลุ่ม)'!C131</f>
        <v>6589.897931542755</v>
      </c>
      <c r="C108" s="295">
        <f>+'10.ค่าใช้จ่าย(แยกกลุ่ม)'!D131</f>
        <v>74.69161737160303</v>
      </c>
      <c r="D108" s="295">
        <f>+'10.ค่าใช้จ่าย(แยกกลุ่ม)'!E131</f>
        <v>1825.9105714648119</v>
      </c>
      <c r="E108" s="295">
        <f>+'10.ค่าใช้จ่าย(แยกกลุ่ม)'!F131</f>
        <v>1062.4716250586371</v>
      </c>
      <c r="F108" s="295">
        <f>+'10.ค่าใช้จ่าย(แยกกลุ่ม)'!G131</f>
        <v>185.72096928794889</v>
      </c>
      <c r="G108" s="295">
        <f>+'10.ค่าใช้จ่าย(แยกกลุ่ม)'!H131</f>
        <v>335.4412772176218</v>
      </c>
      <c r="H108" s="295">
        <f>+'10.ค่าใช้จ่าย(แยกกลุ่ม)'!I131</f>
        <v>934.04006501721653</v>
      </c>
      <c r="I108" s="295">
        <f>+'10.ค่าใช้จ่าย(แยกกลุ่ม)'!J131</f>
        <v>438.54727515972741</v>
      </c>
      <c r="J108" s="295">
        <f>+'10.ค่าใช้จ่าย(แยกกลุ่ม)'!K131</f>
        <v>378.66122427221939</v>
      </c>
      <c r="K108" s="295">
        <f>+'10.ค่าใช้จ่าย(แยกกลุ่ม)'!L131</f>
        <v>39.211665975963534</v>
      </c>
      <c r="L108" s="295">
        <f>+'10.ค่าใช้จ่าย(แยกกลุ่ม)'!M131</f>
        <v>228.69624569859613</v>
      </c>
      <c r="M108" s="16" t="str">
        <f>+'10.ค่าใช้จ่าย(แยกกลุ่ม)'!Z131</f>
        <v>กุมภวาปี,รพท.</v>
      </c>
      <c r="N108" s="15">
        <f>+'10.ค่าใช้จ่าย(แยกกลุ่ม)'!AA131</f>
        <v>-8.7956508565536745E-2</v>
      </c>
      <c r="O108" s="15">
        <f>+'10.ค่าใช้จ่าย(แยกกลุ่ม)'!AB131</f>
        <v>9.3145302666390428E-2</v>
      </c>
      <c r="P108" s="15">
        <f>+'10.ค่าใช้จ่าย(แยกกลุ่ม)'!AC131</f>
        <v>-0.1740397173361172</v>
      </c>
      <c r="Q108" s="15">
        <f>+'10.ค่าใช้จ่าย(แยกกลุ่ม)'!AD131</f>
        <v>-0.20636637717360742</v>
      </c>
      <c r="R108" s="15">
        <f>+'10.ค่าใช้จ่าย(แยกกลุ่ม)'!AE131</f>
        <v>-0.51978321625535207</v>
      </c>
      <c r="S108" s="15">
        <f>+'10.ค่าใช้จ่าย(แยกกลุ่ม)'!AF131</f>
        <v>-0.26571284632044173</v>
      </c>
      <c r="T108" s="15">
        <f>+'10.ค่าใช้จ่าย(แยกกลุ่ม)'!AG131</f>
        <v>-0.15610327902003196</v>
      </c>
      <c r="U108" s="15">
        <f>+'10.ค่าใช้จ่าย(แยกกลุ่ม)'!AH131</f>
        <v>-0.23061367392783264</v>
      </c>
      <c r="V108" s="15">
        <f>+'10.ค่าใช้จ่าย(แยกกลุ่ม)'!AI131</f>
        <v>8.7553037519688293E-2</v>
      </c>
      <c r="W108" s="15">
        <f>+'10.ค่าใช้จ่าย(แยกกลุ่ม)'!AJ131</f>
        <v>-0.21338911219708717</v>
      </c>
      <c r="X108" s="15">
        <f>+'10.ค่าใช้จ่าย(แยกกลุ่ม)'!AK131</f>
        <v>0.79827508410475256</v>
      </c>
    </row>
    <row r="109" spans="1:24">
      <c r="A109" s="255" t="str">
        <f>+'10.ค่าใช้จ่าย(แยกกลุ่ม)'!B150</f>
        <v>อุดรธานี,รพศ.</v>
      </c>
      <c r="B109" s="295">
        <f>+'10.ค่าใช้จ่าย(แยกกลุ่ม)'!C150</f>
        <v>6966.0293337167714</v>
      </c>
      <c r="C109" s="295">
        <f>+'10.ค่าใช้จ่าย(แยกกลุ่ม)'!D150</f>
        <v>64.410479703247873</v>
      </c>
      <c r="D109" s="295">
        <f>+'10.ค่าใช้จ่าย(แยกกลุ่ม)'!E150</f>
        <v>3751.3109952725272</v>
      </c>
      <c r="E109" s="295">
        <f>+'10.ค่าใช้จ่าย(แยกกลุ่ม)'!F150</f>
        <v>2408.1798920214414</v>
      </c>
      <c r="F109" s="295">
        <f>+'10.ค่าใช้จ่าย(แยกกลุ่ม)'!G150</f>
        <v>86.88173365516289</v>
      </c>
      <c r="G109" s="295">
        <f>+'10.ค่าใช้จ่าย(แยกกลุ่ม)'!H150</f>
        <v>439.24066463279752</v>
      </c>
      <c r="H109" s="295">
        <f>+'10.ค่าใช้จ่าย(แยกกลุ่ม)'!I150</f>
        <v>692.42070264779943</v>
      </c>
      <c r="I109" s="295">
        <f>+'10.ค่าใช้จ่าย(แยกกลุ่ม)'!J150</f>
        <v>671.04210927108966</v>
      </c>
      <c r="J109" s="295">
        <f>+'10.ค่าใช้จ่าย(แยกกลุ่ม)'!K150</f>
        <v>292.42730188734197</v>
      </c>
      <c r="K109" s="295">
        <f>+'10.ค่าใช้จ่าย(แยกกลุ่ม)'!L150</f>
        <v>16.911325201180649</v>
      </c>
      <c r="L109" s="295">
        <f>+'10.ค่าใช้จ่าย(แยกกลุ่ม)'!M150</f>
        <v>183.93382226832117</v>
      </c>
      <c r="M109" s="16" t="str">
        <f>+'10.ค่าใช้จ่าย(แยกกลุ่ม)'!Z150</f>
        <v>อุดรธานี,รพศ.</v>
      </c>
      <c r="N109" s="15">
        <f>+'10.ค่าใช้จ่าย(แยกกลุ่ม)'!AA150</f>
        <v>5.519786454186363E-2</v>
      </c>
      <c r="O109" s="15">
        <f>+'10.ค่าใช้จ่าย(แยกกลุ่ม)'!AB150</f>
        <v>0.23004446778686172</v>
      </c>
      <c r="P109" s="15">
        <f>+'10.ค่าใช้จ่าย(แยกกลุ่ม)'!AC150</f>
        <v>6.1834694447410785E-2</v>
      </c>
      <c r="Q109" s="15">
        <f>+'10.ค่าใช้จ่าย(แยกกลุ่ม)'!AD150</f>
        <v>3.5737995987284263E-2</v>
      </c>
      <c r="R109" s="15">
        <f>+'10.ค่าใช้จ่าย(แยกกลุ่ม)'!AE150</f>
        <v>-0.19559297158164515</v>
      </c>
      <c r="S109" s="15">
        <f>+'10.ค่าใช้จ่าย(แยกกลุ่ม)'!AF150</f>
        <v>0.11431361304128476</v>
      </c>
      <c r="T109" s="15">
        <f>+'10.ค่าใช้จ่าย(แยกกลุ่ม)'!AG150</f>
        <v>-0.15931725243557954</v>
      </c>
      <c r="U109" s="15">
        <f>+'10.ค่าใช้จ่าย(แยกกลุ่ม)'!AH150</f>
        <v>9.5921414549746564E-2</v>
      </c>
      <c r="V109" s="15">
        <f>+'10.ค่าใช้จ่าย(แยกกลุ่ม)'!AI150</f>
        <v>0.11569118741425305</v>
      </c>
      <c r="W109" s="15">
        <f>+'10.ค่าใช้จ่าย(แยกกลุ่ม)'!AJ150</f>
        <v>0.69337250500385705</v>
      </c>
      <c r="X109" s="15">
        <f>+'10.ค่าใช้จ่าย(แยกกลุ่ม)'!AK150</f>
        <v>0.64117041771972849</v>
      </c>
    </row>
  </sheetData>
  <mergeCells count="28">
    <mergeCell ref="A2:A3"/>
    <mergeCell ref="M2:M3"/>
    <mergeCell ref="A17:A18"/>
    <mergeCell ref="M17:M18"/>
    <mergeCell ref="A87:A88"/>
    <mergeCell ref="M87:M88"/>
    <mergeCell ref="B2:L2"/>
    <mergeCell ref="B17:L17"/>
    <mergeCell ref="B28:L28"/>
    <mergeCell ref="B45:L45"/>
    <mergeCell ref="B66:L66"/>
    <mergeCell ref="B78:L78"/>
    <mergeCell ref="A66:A67"/>
    <mergeCell ref="M66:M67"/>
    <mergeCell ref="A78:A79"/>
    <mergeCell ref="M78:M79"/>
    <mergeCell ref="A28:A29"/>
    <mergeCell ref="M28:M29"/>
    <mergeCell ref="A45:A46"/>
    <mergeCell ref="M45:M46"/>
    <mergeCell ref="B87:L87"/>
    <mergeCell ref="N78:X78"/>
    <mergeCell ref="N87:X87"/>
    <mergeCell ref="N2:X2"/>
    <mergeCell ref="N17:X17"/>
    <mergeCell ref="N28:X28"/>
    <mergeCell ref="N45:X45"/>
    <mergeCell ref="N66:X6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35"/>
  <sheetViews>
    <sheetView topLeftCell="A43" zoomScale="60" zoomScaleNormal="60" zoomScaleSheetLayoutView="76" workbookViewId="0">
      <selection activeCell="H31" sqref="H31"/>
    </sheetView>
  </sheetViews>
  <sheetFormatPr defaultColWidth="9" defaultRowHeight="13.2"/>
  <cols>
    <col min="1" max="1" width="20.5546875" style="36" customWidth="1"/>
    <col min="2" max="2" width="22.44140625" style="36" customWidth="1"/>
    <col min="3" max="4" width="16.5546875" style="36" customWidth="1"/>
    <col min="5" max="8" width="13" style="36" customWidth="1"/>
    <col min="9" max="11" width="16.5546875" style="36" customWidth="1"/>
    <col min="12" max="256" width="9" style="36"/>
    <col min="257" max="257" width="20.5546875" style="36" customWidth="1"/>
    <col min="258" max="260" width="16.5546875" style="36" customWidth="1"/>
    <col min="261" max="264" width="13" style="36" customWidth="1"/>
    <col min="265" max="267" width="16.5546875" style="36" customWidth="1"/>
    <col min="268" max="512" width="9" style="36"/>
    <col min="513" max="513" width="20.5546875" style="36" customWidth="1"/>
    <col min="514" max="516" width="16.5546875" style="36" customWidth="1"/>
    <col min="517" max="520" width="13" style="36" customWidth="1"/>
    <col min="521" max="523" width="16.5546875" style="36" customWidth="1"/>
    <col min="524" max="768" width="9" style="36"/>
    <col min="769" max="769" width="20.5546875" style="36" customWidth="1"/>
    <col min="770" max="772" width="16.5546875" style="36" customWidth="1"/>
    <col min="773" max="776" width="13" style="36" customWidth="1"/>
    <col min="777" max="779" width="16.5546875" style="36" customWidth="1"/>
    <col min="780" max="1024" width="9" style="36"/>
    <col min="1025" max="1025" width="20.5546875" style="36" customWidth="1"/>
    <col min="1026" max="1028" width="16.5546875" style="36" customWidth="1"/>
    <col min="1029" max="1032" width="13" style="36" customWidth="1"/>
    <col min="1033" max="1035" width="16.5546875" style="36" customWidth="1"/>
    <col min="1036" max="1280" width="9" style="36"/>
    <col min="1281" max="1281" width="20.5546875" style="36" customWidth="1"/>
    <col min="1282" max="1284" width="16.5546875" style="36" customWidth="1"/>
    <col min="1285" max="1288" width="13" style="36" customWidth="1"/>
    <col min="1289" max="1291" width="16.5546875" style="36" customWidth="1"/>
    <col min="1292" max="1536" width="9" style="36"/>
    <col min="1537" max="1537" width="20.5546875" style="36" customWidth="1"/>
    <col min="1538" max="1540" width="16.5546875" style="36" customWidth="1"/>
    <col min="1541" max="1544" width="13" style="36" customWidth="1"/>
    <col min="1545" max="1547" width="16.5546875" style="36" customWidth="1"/>
    <col min="1548" max="1792" width="9" style="36"/>
    <col min="1793" max="1793" width="20.5546875" style="36" customWidth="1"/>
    <col min="1794" max="1796" width="16.5546875" style="36" customWidth="1"/>
    <col min="1797" max="1800" width="13" style="36" customWidth="1"/>
    <col min="1801" max="1803" width="16.5546875" style="36" customWidth="1"/>
    <col min="1804" max="2048" width="9" style="36"/>
    <col min="2049" max="2049" width="20.5546875" style="36" customWidth="1"/>
    <col min="2050" max="2052" width="16.5546875" style="36" customWidth="1"/>
    <col min="2053" max="2056" width="13" style="36" customWidth="1"/>
    <col min="2057" max="2059" width="16.5546875" style="36" customWidth="1"/>
    <col min="2060" max="2304" width="9" style="36"/>
    <col min="2305" max="2305" width="20.5546875" style="36" customWidth="1"/>
    <col min="2306" max="2308" width="16.5546875" style="36" customWidth="1"/>
    <col min="2309" max="2312" width="13" style="36" customWidth="1"/>
    <col min="2313" max="2315" width="16.5546875" style="36" customWidth="1"/>
    <col min="2316" max="2560" width="9" style="36"/>
    <col min="2561" max="2561" width="20.5546875" style="36" customWidth="1"/>
    <col min="2562" max="2564" width="16.5546875" style="36" customWidth="1"/>
    <col min="2565" max="2568" width="13" style="36" customWidth="1"/>
    <col min="2569" max="2571" width="16.5546875" style="36" customWidth="1"/>
    <col min="2572" max="2816" width="9" style="36"/>
    <col min="2817" max="2817" width="20.5546875" style="36" customWidth="1"/>
    <col min="2818" max="2820" width="16.5546875" style="36" customWidth="1"/>
    <col min="2821" max="2824" width="13" style="36" customWidth="1"/>
    <col min="2825" max="2827" width="16.5546875" style="36" customWidth="1"/>
    <col min="2828" max="3072" width="9" style="36"/>
    <col min="3073" max="3073" width="20.5546875" style="36" customWidth="1"/>
    <col min="3074" max="3076" width="16.5546875" style="36" customWidth="1"/>
    <col min="3077" max="3080" width="13" style="36" customWidth="1"/>
    <col min="3081" max="3083" width="16.5546875" style="36" customWidth="1"/>
    <col min="3084" max="3328" width="9" style="36"/>
    <col min="3329" max="3329" width="20.5546875" style="36" customWidth="1"/>
    <col min="3330" max="3332" width="16.5546875" style="36" customWidth="1"/>
    <col min="3333" max="3336" width="13" style="36" customWidth="1"/>
    <col min="3337" max="3339" width="16.5546875" style="36" customWidth="1"/>
    <col min="3340" max="3584" width="9" style="36"/>
    <col min="3585" max="3585" width="20.5546875" style="36" customWidth="1"/>
    <col min="3586" max="3588" width="16.5546875" style="36" customWidth="1"/>
    <col min="3589" max="3592" width="13" style="36" customWidth="1"/>
    <col min="3593" max="3595" width="16.5546875" style="36" customWidth="1"/>
    <col min="3596" max="3840" width="9" style="36"/>
    <col min="3841" max="3841" width="20.5546875" style="36" customWidth="1"/>
    <col min="3842" max="3844" width="16.5546875" style="36" customWidth="1"/>
    <col min="3845" max="3848" width="13" style="36" customWidth="1"/>
    <col min="3849" max="3851" width="16.5546875" style="36" customWidth="1"/>
    <col min="3852" max="4096" width="9" style="36"/>
    <col min="4097" max="4097" width="20.5546875" style="36" customWidth="1"/>
    <col min="4098" max="4100" width="16.5546875" style="36" customWidth="1"/>
    <col min="4101" max="4104" width="13" style="36" customWidth="1"/>
    <col min="4105" max="4107" width="16.5546875" style="36" customWidth="1"/>
    <col min="4108" max="4352" width="9" style="36"/>
    <col min="4353" max="4353" width="20.5546875" style="36" customWidth="1"/>
    <col min="4354" max="4356" width="16.5546875" style="36" customWidth="1"/>
    <col min="4357" max="4360" width="13" style="36" customWidth="1"/>
    <col min="4361" max="4363" width="16.5546875" style="36" customWidth="1"/>
    <col min="4364" max="4608" width="9" style="36"/>
    <col min="4609" max="4609" width="20.5546875" style="36" customWidth="1"/>
    <col min="4610" max="4612" width="16.5546875" style="36" customWidth="1"/>
    <col min="4613" max="4616" width="13" style="36" customWidth="1"/>
    <col min="4617" max="4619" width="16.5546875" style="36" customWidth="1"/>
    <col min="4620" max="4864" width="9" style="36"/>
    <col min="4865" max="4865" width="20.5546875" style="36" customWidth="1"/>
    <col min="4866" max="4868" width="16.5546875" style="36" customWidth="1"/>
    <col min="4869" max="4872" width="13" style="36" customWidth="1"/>
    <col min="4873" max="4875" width="16.5546875" style="36" customWidth="1"/>
    <col min="4876" max="5120" width="9" style="36"/>
    <col min="5121" max="5121" width="20.5546875" style="36" customWidth="1"/>
    <col min="5122" max="5124" width="16.5546875" style="36" customWidth="1"/>
    <col min="5125" max="5128" width="13" style="36" customWidth="1"/>
    <col min="5129" max="5131" width="16.5546875" style="36" customWidth="1"/>
    <col min="5132" max="5376" width="9" style="36"/>
    <col min="5377" max="5377" width="20.5546875" style="36" customWidth="1"/>
    <col min="5378" max="5380" width="16.5546875" style="36" customWidth="1"/>
    <col min="5381" max="5384" width="13" style="36" customWidth="1"/>
    <col min="5385" max="5387" width="16.5546875" style="36" customWidth="1"/>
    <col min="5388" max="5632" width="9" style="36"/>
    <col min="5633" max="5633" width="20.5546875" style="36" customWidth="1"/>
    <col min="5634" max="5636" width="16.5546875" style="36" customWidth="1"/>
    <col min="5637" max="5640" width="13" style="36" customWidth="1"/>
    <col min="5641" max="5643" width="16.5546875" style="36" customWidth="1"/>
    <col min="5644" max="5888" width="9" style="36"/>
    <col min="5889" max="5889" width="20.5546875" style="36" customWidth="1"/>
    <col min="5890" max="5892" width="16.5546875" style="36" customWidth="1"/>
    <col min="5893" max="5896" width="13" style="36" customWidth="1"/>
    <col min="5897" max="5899" width="16.5546875" style="36" customWidth="1"/>
    <col min="5900" max="6144" width="9" style="36"/>
    <col min="6145" max="6145" width="20.5546875" style="36" customWidth="1"/>
    <col min="6146" max="6148" width="16.5546875" style="36" customWidth="1"/>
    <col min="6149" max="6152" width="13" style="36" customWidth="1"/>
    <col min="6153" max="6155" width="16.5546875" style="36" customWidth="1"/>
    <col min="6156" max="6400" width="9" style="36"/>
    <col min="6401" max="6401" width="20.5546875" style="36" customWidth="1"/>
    <col min="6402" max="6404" width="16.5546875" style="36" customWidth="1"/>
    <col min="6405" max="6408" width="13" style="36" customWidth="1"/>
    <col min="6409" max="6411" width="16.5546875" style="36" customWidth="1"/>
    <col min="6412" max="6656" width="9" style="36"/>
    <col min="6657" max="6657" width="20.5546875" style="36" customWidth="1"/>
    <col min="6658" max="6660" width="16.5546875" style="36" customWidth="1"/>
    <col min="6661" max="6664" width="13" style="36" customWidth="1"/>
    <col min="6665" max="6667" width="16.5546875" style="36" customWidth="1"/>
    <col min="6668" max="6912" width="9" style="36"/>
    <col min="6913" max="6913" width="20.5546875" style="36" customWidth="1"/>
    <col min="6914" max="6916" width="16.5546875" style="36" customWidth="1"/>
    <col min="6917" max="6920" width="13" style="36" customWidth="1"/>
    <col min="6921" max="6923" width="16.5546875" style="36" customWidth="1"/>
    <col min="6924" max="7168" width="9" style="36"/>
    <col min="7169" max="7169" width="20.5546875" style="36" customWidth="1"/>
    <col min="7170" max="7172" width="16.5546875" style="36" customWidth="1"/>
    <col min="7173" max="7176" width="13" style="36" customWidth="1"/>
    <col min="7177" max="7179" width="16.5546875" style="36" customWidth="1"/>
    <col min="7180" max="7424" width="9" style="36"/>
    <col min="7425" max="7425" width="20.5546875" style="36" customWidth="1"/>
    <col min="7426" max="7428" width="16.5546875" style="36" customWidth="1"/>
    <col min="7429" max="7432" width="13" style="36" customWidth="1"/>
    <col min="7433" max="7435" width="16.5546875" style="36" customWidth="1"/>
    <col min="7436" max="7680" width="9" style="36"/>
    <col min="7681" max="7681" width="20.5546875" style="36" customWidth="1"/>
    <col min="7682" max="7684" width="16.5546875" style="36" customWidth="1"/>
    <col min="7685" max="7688" width="13" style="36" customWidth="1"/>
    <col min="7689" max="7691" width="16.5546875" style="36" customWidth="1"/>
    <col min="7692" max="7936" width="9" style="36"/>
    <col min="7937" max="7937" width="20.5546875" style="36" customWidth="1"/>
    <col min="7938" max="7940" width="16.5546875" style="36" customWidth="1"/>
    <col min="7941" max="7944" width="13" style="36" customWidth="1"/>
    <col min="7945" max="7947" width="16.5546875" style="36" customWidth="1"/>
    <col min="7948" max="8192" width="9" style="36"/>
    <col min="8193" max="8193" width="20.5546875" style="36" customWidth="1"/>
    <col min="8194" max="8196" width="16.5546875" style="36" customWidth="1"/>
    <col min="8197" max="8200" width="13" style="36" customWidth="1"/>
    <col min="8201" max="8203" width="16.5546875" style="36" customWidth="1"/>
    <col min="8204" max="8448" width="9" style="36"/>
    <col min="8449" max="8449" width="20.5546875" style="36" customWidth="1"/>
    <col min="8450" max="8452" width="16.5546875" style="36" customWidth="1"/>
    <col min="8453" max="8456" width="13" style="36" customWidth="1"/>
    <col min="8457" max="8459" width="16.5546875" style="36" customWidth="1"/>
    <col min="8460" max="8704" width="9" style="36"/>
    <col min="8705" max="8705" width="20.5546875" style="36" customWidth="1"/>
    <col min="8706" max="8708" width="16.5546875" style="36" customWidth="1"/>
    <col min="8709" max="8712" width="13" style="36" customWidth="1"/>
    <col min="8713" max="8715" width="16.5546875" style="36" customWidth="1"/>
    <col min="8716" max="8960" width="9" style="36"/>
    <col min="8961" max="8961" width="20.5546875" style="36" customWidth="1"/>
    <col min="8962" max="8964" width="16.5546875" style="36" customWidth="1"/>
    <col min="8965" max="8968" width="13" style="36" customWidth="1"/>
    <col min="8969" max="8971" width="16.5546875" style="36" customWidth="1"/>
    <col min="8972" max="9216" width="9" style="36"/>
    <col min="9217" max="9217" width="20.5546875" style="36" customWidth="1"/>
    <col min="9218" max="9220" width="16.5546875" style="36" customWidth="1"/>
    <col min="9221" max="9224" width="13" style="36" customWidth="1"/>
    <col min="9225" max="9227" width="16.5546875" style="36" customWidth="1"/>
    <col min="9228" max="9472" width="9" style="36"/>
    <col min="9473" max="9473" width="20.5546875" style="36" customWidth="1"/>
    <col min="9474" max="9476" width="16.5546875" style="36" customWidth="1"/>
    <col min="9477" max="9480" width="13" style="36" customWidth="1"/>
    <col min="9481" max="9483" width="16.5546875" style="36" customWidth="1"/>
    <col min="9484" max="9728" width="9" style="36"/>
    <col min="9729" max="9729" width="20.5546875" style="36" customWidth="1"/>
    <col min="9730" max="9732" width="16.5546875" style="36" customWidth="1"/>
    <col min="9733" max="9736" width="13" style="36" customWidth="1"/>
    <col min="9737" max="9739" width="16.5546875" style="36" customWidth="1"/>
    <col min="9740" max="9984" width="9" style="36"/>
    <col min="9985" max="9985" width="20.5546875" style="36" customWidth="1"/>
    <col min="9986" max="9988" width="16.5546875" style="36" customWidth="1"/>
    <col min="9989" max="9992" width="13" style="36" customWidth="1"/>
    <col min="9993" max="9995" width="16.5546875" style="36" customWidth="1"/>
    <col min="9996" max="10240" width="9" style="36"/>
    <col min="10241" max="10241" width="20.5546875" style="36" customWidth="1"/>
    <col min="10242" max="10244" width="16.5546875" style="36" customWidth="1"/>
    <col min="10245" max="10248" width="13" style="36" customWidth="1"/>
    <col min="10249" max="10251" width="16.5546875" style="36" customWidth="1"/>
    <col min="10252" max="10496" width="9" style="36"/>
    <col min="10497" max="10497" width="20.5546875" style="36" customWidth="1"/>
    <col min="10498" max="10500" width="16.5546875" style="36" customWidth="1"/>
    <col min="10501" max="10504" width="13" style="36" customWidth="1"/>
    <col min="10505" max="10507" width="16.5546875" style="36" customWidth="1"/>
    <col min="10508" max="10752" width="9" style="36"/>
    <col min="10753" max="10753" width="20.5546875" style="36" customWidth="1"/>
    <col min="10754" max="10756" width="16.5546875" style="36" customWidth="1"/>
    <col min="10757" max="10760" width="13" style="36" customWidth="1"/>
    <col min="10761" max="10763" width="16.5546875" style="36" customWidth="1"/>
    <col min="10764" max="11008" width="9" style="36"/>
    <col min="11009" max="11009" width="20.5546875" style="36" customWidth="1"/>
    <col min="11010" max="11012" width="16.5546875" style="36" customWidth="1"/>
    <col min="11013" max="11016" width="13" style="36" customWidth="1"/>
    <col min="11017" max="11019" width="16.5546875" style="36" customWidth="1"/>
    <col min="11020" max="11264" width="9" style="36"/>
    <col min="11265" max="11265" width="20.5546875" style="36" customWidth="1"/>
    <col min="11266" max="11268" width="16.5546875" style="36" customWidth="1"/>
    <col min="11269" max="11272" width="13" style="36" customWidth="1"/>
    <col min="11273" max="11275" width="16.5546875" style="36" customWidth="1"/>
    <col min="11276" max="11520" width="9" style="36"/>
    <col min="11521" max="11521" width="20.5546875" style="36" customWidth="1"/>
    <col min="11522" max="11524" width="16.5546875" style="36" customWidth="1"/>
    <col min="11525" max="11528" width="13" style="36" customWidth="1"/>
    <col min="11529" max="11531" width="16.5546875" style="36" customWidth="1"/>
    <col min="11532" max="11776" width="9" style="36"/>
    <col min="11777" max="11777" width="20.5546875" style="36" customWidth="1"/>
    <col min="11778" max="11780" width="16.5546875" style="36" customWidth="1"/>
    <col min="11781" max="11784" width="13" style="36" customWidth="1"/>
    <col min="11785" max="11787" width="16.5546875" style="36" customWidth="1"/>
    <col min="11788" max="12032" width="9" style="36"/>
    <col min="12033" max="12033" width="20.5546875" style="36" customWidth="1"/>
    <col min="12034" max="12036" width="16.5546875" style="36" customWidth="1"/>
    <col min="12037" max="12040" width="13" style="36" customWidth="1"/>
    <col min="12041" max="12043" width="16.5546875" style="36" customWidth="1"/>
    <col min="12044" max="12288" width="9" style="36"/>
    <col min="12289" max="12289" width="20.5546875" style="36" customWidth="1"/>
    <col min="12290" max="12292" width="16.5546875" style="36" customWidth="1"/>
    <col min="12293" max="12296" width="13" style="36" customWidth="1"/>
    <col min="12297" max="12299" width="16.5546875" style="36" customWidth="1"/>
    <col min="12300" max="12544" width="9" style="36"/>
    <col min="12545" max="12545" width="20.5546875" style="36" customWidth="1"/>
    <col min="12546" max="12548" width="16.5546875" style="36" customWidth="1"/>
    <col min="12549" max="12552" width="13" style="36" customWidth="1"/>
    <col min="12553" max="12555" width="16.5546875" style="36" customWidth="1"/>
    <col min="12556" max="12800" width="9" style="36"/>
    <col min="12801" max="12801" width="20.5546875" style="36" customWidth="1"/>
    <col min="12802" max="12804" width="16.5546875" style="36" customWidth="1"/>
    <col min="12805" max="12808" width="13" style="36" customWidth="1"/>
    <col min="12809" max="12811" width="16.5546875" style="36" customWidth="1"/>
    <col min="12812" max="13056" width="9" style="36"/>
    <col min="13057" max="13057" width="20.5546875" style="36" customWidth="1"/>
    <col min="13058" max="13060" width="16.5546875" style="36" customWidth="1"/>
    <col min="13061" max="13064" width="13" style="36" customWidth="1"/>
    <col min="13065" max="13067" width="16.5546875" style="36" customWidth="1"/>
    <col min="13068" max="13312" width="9" style="36"/>
    <col min="13313" max="13313" width="20.5546875" style="36" customWidth="1"/>
    <col min="13314" max="13316" width="16.5546875" style="36" customWidth="1"/>
    <col min="13317" max="13320" width="13" style="36" customWidth="1"/>
    <col min="13321" max="13323" width="16.5546875" style="36" customWidth="1"/>
    <col min="13324" max="13568" width="9" style="36"/>
    <col min="13569" max="13569" width="20.5546875" style="36" customWidth="1"/>
    <col min="13570" max="13572" width="16.5546875" style="36" customWidth="1"/>
    <col min="13573" max="13576" width="13" style="36" customWidth="1"/>
    <col min="13577" max="13579" width="16.5546875" style="36" customWidth="1"/>
    <col min="13580" max="13824" width="9" style="36"/>
    <col min="13825" max="13825" width="20.5546875" style="36" customWidth="1"/>
    <col min="13826" max="13828" width="16.5546875" style="36" customWidth="1"/>
    <col min="13829" max="13832" width="13" style="36" customWidth="1"/>
    <col min="13833" max="13835" width="16.5546875" style="36" customWidth="1"/>
    <col min="13836" max="14080" width="9" style="36"/>
    <col min="14081" max="14081" width="20.5546875" style="36" customWidth="1"/>
    <col min="14082" max="14084" width="16.5546875" style="36" customWidth="1"/>
    <col min="14085" max="14088" width="13" style="36" customWidth="1"/>
    <col min="14089" max="14091" width="16.5546875" style="36" customWidth="1"/>
    <col min="14092" max="14336" width="9" style="36"/>
    <col min="14337" max="14337" width="20.5546875" style="36" customWidth="1"/>
    <col min="14338" max="14340" width="16.5546875" style="36" customWidth="1"/>
    <col min="14341" max="14344" width="13" style="36" customWidth="1"/>
    <col min="14345" max="14347" width="16.5546875" style="36" customWidth="1"/>
    <col min="14348" max="14592" width="9" style="36"/>
    <col min="14593" max="14593" width="20.5546875" style="36" customWidth="1"/>
    <col min="14594" max="14596" width="16.5546875" style="36" customWidth="1"/>
    <col min="14597" max="14600" width="13" style="36" customWidth="1"/>
    <col min="14601" max="14603" width="16.5546875" style="36" customWidth="1"/>
    <col min="14604" max="14848" width="9" style="36"/>
    <col min="14849" max="14849" width="20.5546875" style="36" customWidth="1"/>
    <col min="14850" max="14852" width="16.5546875" style="36" customWidth="1"/>
    <col min="14853" max="14856" width="13" style="36" customWidth="1"/>
    <col min="14857" max="14859" width="16.5546875" style="36" customWidth="1"/>
    <col min="14860" max="15104" width="9" style="36"/>
    <col min="15105" max="15105" width="20.5546875" style="36" customWidth="1"/>
    <col min="15106" max="15108" width="16.5546875" style="36" customWidth="1"/>
    <col min="15109" max="15112" width="13" style="36" customWidth="1"/>
    <col min="15113" max="15115" width="16.5546875" style="36" customWidth="1"/>
    <col min="15116" max="15360" width="9" style="36"/>
    <col min="15361" max="15361" width="20.5546875" style="36" customWidth="1"/>
    <col min="15362" max="15364" width="16.5546875" style="36" customWidth="1"/>
    <col min="15365" max="15368" width="13" style="36" customWidth="1"/>
    <col min="15369" max="15371" width="16.5546875" style="36" customWidth="1"/>
    <col min="15372" max="15616" width="9" style="36"/>
    <col min="15617" max="15617" width="20.5546875" style="36" customWidth="1"/>
    <col min="15618" max="15620" width="16.5546875" style="36" customWidth="1"/>
    <col min="15621" max="15624" width="13" style="36" customWidth="1"/>
    <col min="15625" max="15627" width="16.5546875" style="36" customWidth="1"/>
    <col min="15628" max="15872" width="9" style="36"/>
    <col min="15873" max="15873" width="20.5546875" style="36" customWidth="1"/>
    <col min="15874" max="15876" width="16.5546875" style="36" customWidth="1"/>
    <col min="15877" max="15880" width="13" style="36" customWidth="1"/>
    <col min="15881" max="15883" width="16.5546875" style="36" customWidth="1"/>
    <col min="15884" max="16128" width="9" style="36"/>
    <col min="16129" max="16129" width="20.5546875" style="36" customWidth="1"/>
    <col min="16130" max="16132" width="16.5546875" style="36" customWidth="1"/>
    <col min="16133" max="16136" width="13" style="36" customWidth="1"/>
    <col min="16137" max="16139" width="16.5546875" style="36" customWidth="1"/>
    <col min="16140" max="16384" width="9" style="36"/>
  </cols>
  <sheetData>
    <row r="1" spans="1:11" s="27" customFormat="1" ht="15">
      <c r="A1" s="27" t="s">
        <v>1368</v>
      </c>
      <c r="I1" s="27" t="s">
        <v>1368</v>
      </c>
    </row>
    <row r="2" spans="1:11" s="27" customFormat="1" ht="15" customHeight="1">
      <c r="A2" s="432" t="s">
        <v>247</v>
      </c>
      <c r="B2" s="433" t="s">
        <v>135</v>
      </c>
      <c r="C2" s="433"/>
      <c r="D2" s="433"/>
      <c r="E2" s="433"/>
      <c r="F2" s="433"/>
      <c r="G2" s="433"/>
      <c r="H2" s="433"/>
    </row>
    <row r="3" spans="1:11" s="27" customFormat="1" ht="15" customHeight="1">
      <c r="A3" s="432"/>
      <c r="B3" s="28" t="s">
        <v>137</v>
      </c>
      <c r="C3" s="29" t="s">
        <v>253</v>
      </c>
      <c r="D3" s="28" t="s">
        <v>139</v>
      </c>
      <c r="E3" s="28" t="s">
        <v>140</v>
      </c>
      <c r="F3" s="28" t="s">
        <v>141</v>
      </c>
      <c r="G3" s="28" t="s">
        <v>142</v>
      </c>
      <c r="H3" s="28" t="s">
        <v>143</v>
      </c>
    </row>
    <row r="4" spans="1:11" s="27" customFormat="1" ht="15">
      <c r="A4" s="30">
        <v>1</v>
      </c>
      <c r="B4" s="31">
        <f>+'9.รายได้(แยกกลุ่ม)'!C11</f>
        <v>1390.078507626956</v>
      </c>
      <c r="C4" s="31">
        <f>+'9.รายได้(แยกกลุ่ม)'!D11</f>
        <v>505.87832417477597</v>
      </c>
      <c r="D4" s="31">
        <f>+'9.รายได้(แยกกลุ่ม)'!E11</f>
        <v>1274.3227844150263</v>
      </c>
      <c r="E4" s="31">
        <f>+'9.รายได้(แยกกลุ่ม)'!F11</f>
        <v>7896.2857065819753</v>
      </c>
      <c r="F4" s="31">
        <f>+'9.รายได้(แยกกลุ่ม)'!G11</f>
        <v>19.057137517022568</v>
      </c>
      <c r="G4" s="31">
        <f>+'9.รายได้(แยกกลุ่ม)'!H11</f>
        <v>84.299358716262034</v>
      </c>
      <c r="H4" s="31">
        <f>+'9.รายได้(แยกกลุ่ม)'!I11</f>
        <v>2121.4485427336622</v>
      </c>
      <c r="I4" s="32"/>
      <c r="K4" s="32"/>
    </row>
    <row r="5" spans="1:11" s="27" customFormat="1" ht="15">
      <c r="A5" s="33">
        <v>2</v>
      </c>
      <c r="B5" s="34">
        <f>+'9.รายได้(แยกกลุ่ม)'!C26</f>
        <v>1459.1943645021365</v>
      </c>
      <c r="C5" s="34">
        <f>+'9.รายได้(แยกกลุ่ม)'!D26</f>
        <v>327.80093709100828</v>
      </c>
      <c r="D5" s="34">
        <f>+'9.รายได้(แยกกลุ่ม)'!E26</f>
        <v>990.50715475416723</v>
      </c>
      <c r="E5" s="34">
        <f>+'9.รายได้(แยกกลุ่ม)'!F26</f>
        <v>3106.9567644048889</v>
      </c>
      <c r="F5" s="34">
        <f>+'9.รายได้(แยกกลุ่ม)'!G26</f>
        <v>19.241162958493849</v>
      </c>
      <c r="G5" s="34">
        <f>+'9.รายได้(แยกกลุ่ม)'!H26</f>
        <v>61.178672187704009</v>
      </c>
      <c r="H5" s="34">
        <f>+'9.รายได้(แยกกลุ่ม)'!I26</f>
        <v>1294.1508917243118</v>
      </c>
      <c r="I5" s="32"/>
      <c r="K5" s="32"/>
    </row>
    <row r="6" spans="1:11" s="27" customFormat="1" ht="15">
      <c r="A6" s="33">
        <v>3</v>
      </c>
      <c r="B6" s="34">
        <f>+'9.รายได้(แยกกลุ่ม)'!C44</f>
        <v>1307.6298380064363</v>
      </c>
      <c r="C6" s="34">
        <f>+'9.รายได้(แยกกลุ่ม)'!D44</f>
        <v>306.61794473116453</v>
      </c>
      <c r="D6" s="34">
        <f>+'9.รายได้(แยกกลุ่ม)'!E44</f>
        <v>1110.9517858491695</v>
      </c>
      <c r="E6" s="34">
        <f>+'9.รายได้(แยกกลุ่ม)'!F44</f>
        <v>3416.7868655905818</v>
      </c>
      <c r="F6" s="34">
        <f>+'9.รายได้(แยกกลุ่ม)'!G44</f>
        <v>10.183457626759555</v>
      </c>
      <c r="G6" s="34">
        <f>+'9.รายได้(แยกกลุ่ม)'!H44</f>
        <v>52.986283835266484</v>
      </c>
      <c r="H6" s="34">
        <f>+'9.รายได้(แยกกลุ่ม)'!I44</f>
        <v>1258.7674272436889</v>
      </c>
      <c r="I6" s="32"/>
      <c r="K6" s="32"/>
    </row>
    <row r="7" spans="1:11" s="27" customFormat="1" ht="15">
      <c r="A7" s="33">
        <v>4</v>
      </c>
      <c r="B7" s="34">
        <f>+'9.รายได้(แยกกลุ่ม)'!C61</f>
        <v>1396.5579498358218</v>
      </c>
      <c r="C7" s="34">
        <f>+'9.รายได้(แยกกลุ่ม)'!D61</f>
        <v>337.83090721484069</v>
      </c>
      <c r="D7" s="34">
        <f>+'9.รายได้(แยกกลุ่ม)'!E61</f>
        <v>1392.4076825812033</v>
      </c>
      <c r="E7" s="34">
        <f>+'9.รายได้(แยกกลุ่ม)'!F61</f>
        <v>3208.6172243168803</v>
      </c>
      <c r="F7" s="34">
        <f>+'9.รายได้(แยกกลุ่ม)'!G61</f>
        <v>13.743527414393759</v>
      </c>
      <c r="G7" s="34">
        <f>+'9.รายได้(แยกกลุ่ม)'!H61</f>
        <v>99.402817213442134</v>
      </c>
      <c r="H7" s="34">
        <f>+'9.รายได้(แยกกลุ่ม)'!I61</f>
        <v>1369.3471726135501</v>
      </c>
      <c r="I7" s="32"/>
      <c r="K7" s="32"/>
    </row>
    <row r="8" spans="1:11" s="27" customFormat="1" ht="15">
      <c r="A8" s="33">
        <v>5</v>
      </c>
      <c r="B8" s="34">
        <f>+'9.รายได้(แยกกลุ่ม)'!C72</f>
        <v>1202.0754218812099</v>
      </c>
      <c r="C8" s="34">
        <f>+'9.รายได้(แยกกลุ่ม)'!D72</f>
        <v>452.64743856519641</v>
      </c>
      <c r="D8" s="34">
        <f>+'9.รายได้(แยกกลุ่ม)'!E72</f>
        <v>1489.6212857275443</v>
      </c>
      <c r="E8" s="34">
        <f>+'9.รายได้(แยกกลุ่ม)'!F72</f>
        <v>3876.8316885795198</v>
      </c>
      <c r="F8" s="34">
        <f>+'9.รายได้(แยกกลุ่ม)'!G72</f>
        <v>13.948989338806662</v>
      </c>
      <c r="G8" s="34">
        <f>+'9.รายได้(แยกกลุ่ม)'!H72</f>
        <v>78.087452089666883</v>
      </c>
      <c r="H8" s="34">
        <f>+'9.รายได้(แยกกลุ่ม)'!I72</f>
        <v>1380.8031925809848</v>
      </c>
      <c r="I8" s="32"/>
      <c r="K8" s="32"/>
    </row>
    <row r="9" spans="1:11" s="27" customFormat="1" ht="15">
      <c r="A9" s="33">
        <v>6</v>
      </c>
      <c r="B9" s="34">
        <f>+'9.รายได้(แยกกลุ่ม)'!C83</f>
        <v>1179.4093948321138</v>
      </c>
      <c r="C9" s="34">
        <f>+'9.รายได้(แยกกลุ่ม)'!D83</f>
        <v>293.91086065269411</v>
      </c>
      <c r="D9" s="34">
        <f>+'9.รายได้(แยกกลุ่ม)'!E83</f>
        <v>1135.1593832383353</v>
      </c>
      <c r="E9" s="34">
        <f>+'9.รายได้(แยกกลุ่ม)'!F83</f>
        <v>2580.7975794674198</v>
      </c>
      <c r="F9" s="34">
        <f>+'9.รายได้(แยกกลุ่ม)'!G83</f>
        <v>10.840657645242706</v>
      </c>
      <c r="G9" s="34">
        <f>+'9.รายได้(แยกกลุ่ม)'!H83</f>
        <v>62.123131063102143</v>
      </c>
      <c r="H9" s="34">
        <f>+'9.รายได้(แยกกลุ่ม)'!I83</f>
        <v>1064.0041608078011</v>
      </c>
      <c r="I9" s="32"/>
      <c r="K9" s="32"/>
    </row>
    <row r="10" spans="1:11" s="27" customFormat="1" ht="15">
      <c r="A10" s="33">
        <v>7</v>
      </c>
      <c r="B10" s="34">
        <f>+'9.รายได้(แยกกลุ่ม)'!C93</f>
        <v>1377.1678379236475</v>
      </c>
      <c r="C10" s="34">
        <f>+'9.รายได้(แยกกลุ่ม)'!D93</f>
        <v>478.17571913490576</v>
      </c>
      <c r="D10" s="34">
        <f>+'9.รายได้(แยกกลุ่ม)'!E93</f>
        <v>1407.8000271124856</v>
      </c>
      <c r="E10" s="34">
        <f>+'9.รายได้(แยกกลุ่ม)'!F93</f>
        <v>2940.4681030098136</v>
      </c>
      <c r="F10" s="34">
        <f>+'9.รายได้(แยกกลุ่ม)'!G93</f>
        <v>12.548118278532362</v>
      </c>
      <c r="G10" s="34">
        <f>+'9.รายได้(แยกกลุ่ม)'!H93</f>
        <v>53.265385722704721</v>
      </c>
      <c r="H10" s="34">
        <f>+'9.รายได้(แยกกลุ่ม)'!I93</f>
        <v>1088.5420837175466</v>
      </c>
      <c r="I10" s="32"/>
      <c r="K10" s="32"/>
    </row>
    <row r="11" spans="1:11" s="27" customFormat="1" ht="15">
      <c r="A11" s="33">
        <v>8</v>
      </c>
      <c r="B11" s="34">
        <f>+'9.รายได้(แยกกลุ่ม)'!C104</f>
        <v>1298.3326158735872</v>
      </c>
      <c r="C11" s="34">
        <f>+'9.รายได้(แยกกลุ่ม)'!D104</f>
        <v>531.59527190943163</v>
      </c>
      <c r="D11" s="34">
        <f>+'9.รายได้(แยกกลุ่ม)'!E104</f>
        <v>1791.4756489091731</v>
      </c>
      <c r="E11" s="34">
        <f>+'9.รายได้(แยกกลุ่ม)'!F104</f>
        <v>4261.9446560921742</v>
      </c>
      <c r="F11" s="34">
        <f>+'9.รายได้(แยกกลุ่ม)'!G104</f>
        <v>18.82827768180363</v>
      </c>
      <c r="G11" s="34">
        <f>+'9.รายได้(แยกกลุ่ม)'!H104</f>
        <v>103.35573144345618</v>
      </c>
      <c r="H11" s="34">
        <f>+'9.รายได้(แยกกลุ่ม)'!I104</f>
        <v>1093.4783133135516</v>
      </c>
      <c r="I11" s="32"/>
      <c r="K11" s="32"/>
    </row>
    <row r="12" spans="1:11" s="27" customFormat="1" ht="15">
      <c r="A12" s="33">
        <v>9</v>
      </c>
      <c r="B12" s="34">
        <f>+'9.รายได้(แยกกลุ่ม)'!C114</f>
        <v>1379.2225790067762</v>
      </c>
      <c r="C12" s="34">
        <f>+'9.รายได้(แยกกลุ่ม)'!D114</f>
        <v>517.62928120296544</v>
      </c>
      <c r="D12" s="34">
        <f>+'9.รายได้(แยกกลุ่ม)'!E114</f>
        <v>2260.1019874771373</v>
      </c>
      <c r="E12" s="34">
        <f>+'9.รายได้(แยกกลุ่ม)'!F114</f>
        <v>4712.6414789675673</v>
      </c>
      <c r="F12" s="34">
        <f>+'9.รายได้(แยกกลุ่ม)'!G114</f>
        <v>18.879103283812974</v>
      </c>
      <c r="G12" s="34">
        <f>+'9.รายได้(แยกกลุ่ม)'!H114</f>
        <v>105.99600246732226</v>
      </c>
      <c r="H12" s="34">
        <f>+'9.รายได้(แยกกลุ่ม)'!I114</f>
        <v>1306.5835501519946</v>
      </c>
      <c r="I12" s="32"/>
      <c r="K12" s="32"/>
    </row>
    <row r="13" spans="1:11" s="27" customFormat="1" ht="15">
      <c r="A13" s="33">
        <v>10</v>
      </c>
      <c r="B13" s="34">
        <f>+'9.รายได้(แยกกลุ่ม)'!C126</f>
        <v>1471.6707711405772</v>
      </c>
      <c r="C13" s="34">
        <f>+'9.รายได้(แยกกลุ่ม)'!D126</f>
        <v>473.25035279956995</v>
      </c>
      <c r="D13" s="34">
        <f>+'9.รายได้(แยกกลุ่ม)'!E126</f>
        <v>1749.0496500476968</v>
      </c>
      <c r="E13" s="34">
        <f>+'9.รายได้(แยกกลุ่ม)'!F126</f>
        <v>5718.8838148491059</v>
      </c>
      <c r="F13" s="34">
        <f>+'9.รายได้(แยกกลุ่ม)'!G126</f>
        <v>30.003648206490862</v>
      </c>
      <c r="G13" s="34">
        <f>+'9.รายได้(แยกกลุ่ม)'!H126</f>
        <v>146.4077686070863</v>
      </c>
      <c r="H13" s="34">
        <f>+'9.รายได้(แยกกลุ่ม)'!I126</f>
        <v>1150.4060182645619</v>
      </c>
      <c r="I13" s="32"/>
      <c r="K13" s="32"/>
    </row>
    <row r="14" spans="1:11" s="27" customFormat="1" ht="15">
      <c r="A14" s="33">
        <v>11</v>
      </c>
      <c r="B14" s="35">
        <f>+'9.รายได้(แยกกลุ่ม)'!C136</f>
        <v>2004.0408348708097</v>
      </c>
      <c r="C14" s="35">
        <f>+'9.รายได้(แยกกลุ่ม)'!D136</f>
        <v>1331.2158861589141</v>
      </c>
      <c r="D14" s="35">
        <f>+'9.รายได้(แยกกลุ่ม)'!E136</f>
        <v>4529.8197959596382</v>
      </c>
      <c r="E14" s="35">
        <f>+'9.รายได้(แยกกลุ่ม)'!F136</f>
        <v>11376.484434136566</v>
      </c>
      <c r="F14" s="35">
        <f>+'9.รายได้(แยกกลุ่ม)'!G136</f>
        <v>65.230488595521564</v>
      </c>
      <c r="G14" s="35">
        <f>+'9.รายได้(แยกกลุ่ม)'!H136</f>
        <v>454.42260859738656</v>
      </c>
      <c r="H14" s="35">
        <f>+'9.รายได้(แยกกลุ่ม)'!I136</f>
        <v>1949.4277768631073</v>
      </c>
      <c r="I14" s="32"/>
      <c r="K14" s="32"/>
    </row>
    <row r="15" spans="1:11" s="27" customFormat="1" ht="15">
      <c r="A15" s="33">
        <v>12</v>
      </c>
      <c r="B15" s="35">
        <f>+'9.รายได้(แยกกลุ่ม)'!C145</f>
        <v>2026.7999331619008</v>
      </c>
      <c r="C15" s="35">
        <f>+'9.รายได้(แยกกลุ่ม)'!D145</f>
        <v>1602.722177167308</v>
      </c>
      <c r="D15" s="35">
        <f>+'9.รายได้(แยกกลุ่ม)'!E145</f>
        <v>7944.2826867371396</v>
      </c>
      <c r="E15" s="35">
        <f>+'9.รายได้(แยกกลุ่ม)'!F145</f>
        <v>16566.377631618874</v>
      </c>
      <c r="F15" s="35">
        <f>+'9.รายได้(แยกกลุ่ม)'!G145</f>
        <v>121.9263544417671</v>
      </c>
      <c r="G15" s="35">
        <f>+'9.รายได้(แยกกลุ่ม)'!H145</f>
        <v>700.7486984371443</v>
      </c>
      <c r="H15" s="35">
        <f>+'9.รายได้(แยกกลุ่ม)'!I145</f>
        <v>3103.4972979036725</v>
      </c>
      <c r="I15" s="32"/>
      <c r="K15" s="32"/>
    </row>
    <row r="16" spans="1:11" s="27" customFormat="1" ht="15">
      <c r="A16" s="33">
        <v>13</v>
      </c>
      <c r="B16" s="35">
        <f>+'9.รายได้(แยกกลุ่ม)'!C152</f>
        <v>4067.473846959997</v>
      </c>
      <c r="C16" s="35">
        <f>+'9.รายได้(แยกกลุ่ม)'!D152</f>
        <v>2729.005985476957</v>
      </c>
      <c r="D16" s="35">
        <f>+'9.รายได้(แยกกลุ่ม)'!E152</f>
        <v>6204.2294254363951</v>
      </c>
      <c r="E16" s="35">
        <f>+'9.รายได้(แยกกลุ่ม)'!F152</f>
        <v>21293.011533819568</v>
      </c>
      <c r="F16" s="35">
        <f>+'9.รายได้(แยกกลุ่ม)'!G152</f>
        <v>168.28824757835116</v>
      </c>
      <c r="G16" s="35">
        <f>+'9.รายได้(แยกกลุ่ม)'!H152</f>
        <v>724.08402863089759</v>
      </c>
      <c r="H16" s="35">
        <f>+'9.รายได้(แยกกลุ่ม)'!I152</f>
        <v>3707.0861593915483</v>
      </c>
      <c r="I16" s="32"/>
      <c r="K16" s="32"/>
    </row>
    <row r="17" spans="1:11" s="27" customFormat="1" ht="15">
      <c r="A17" s="36"/>
      <c r="B17" s="36"/>
      <c r="C17" s="36"/>
      <c r="D17" s="36"/>
      <c r="E17" s="36"/>
      <c r="F17" s="36"/>
      <c r="G17" s="36"/>
      <c r="H17" s="36"/>
      <c r="I17" s="32"/>
      <c r="K17" s="32"/>
    </row>
    <row r="35" spans="1:1" ht="15">
      <c r="A35" s="27" t="s">
        <v>1368</v>
      </c>
    </row>
  </sheetData>
  <mergeCells count="2">
    <mergeCell ref="A2:A3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Header>&amp;Cสรุปรายได้&amp;Rสิ่งที่ส่งมาด้วย 1</oddHeader>
    <oddFooter>หน้าที่ &amp;P จาก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41"/>
  <sheetViews>
    <sheetView view="pageBreakPreview" zoomScale="70" zoomScaleNormal="75" zoomScaleSheetLayoutView="70" workbookViewId="0">
      <selection activeCell="B6" sqref="B6"/>
    </sheetView>
  </sheetViews>
  <sheetFormatPr defaultColWidth="9" defaultRowHeight="13.2"/>
  <cols>
    <col min="1" max="1" width="8.6640625" style="36" customWidth="1"/>
    <col min="2" max="2" width="12.88671875" style="36" customWidth="1"/>
    <col min="3" max="3" width="11.109375" style="36" customWidth="1"/>
    <col min="4" max="4" width="8.88671875" style="36" customWidth="1"/>
    <col min="5" max="5" width="13.88671875" style="36" customWidth="1"/>
    <col min="6" max="6" width="16.88671875" style="36" customWidth="1"/>
    <col min="7" max="7" width="7.44140625" style="36" customWidth="1"/>
    <col min="8" max="8" width="19.5546875" style="36" customWidth="1"/>
    <col min="9" max="9" width="13.5546875" style="36" customWidth="1"/>
    <col min="10" max="10" width="16.5546875" style="36" customWidth="1"/>
    <col min="11" max="11" width="13.33203125" style="36" customWidth="1"/>
    <col min="12" max="12" width="14.33203125" style="36" customWidth="1"/>
    <col min="13" max="18" width="10.6640625" style="36" customWidth="1"/>
    <col min="19" max="256" width="9" style="36"/>
    <col min="257" max="257" width="8.6640625" style="36" customWidth="1"/>
    <col min="258" max="258" width="12.88671875" style="36" customWidth="1"/>
    <col min="259" max="259" width="11.109375" style="36" customWidth="1"/>
    <col min="260" max="260" width="8.88671875" style="36" customWidth="1"/>
    <col min="261" max="261" width="13.88671875" style="36" customWidth="1"/>
    <col min="262" max="262" width="16.88671875" style="36" customWidth="1"/>
    <col min="263" max="263" width="7.44140625" style="36" customWidth="1"/>
    <col min="264" max="264" width="19.5546875" style="36" customWidth="1"/>
    <col min="265" max="265" width="13.5546875" style="36" customWidth="1"/>
    <col min="266" max="266" width="16.5546875" style="36" customWidth="1"/>
    <col min="267" max="267" width="13.33203125" style="36" customWidth="1"/>
    <col min="268" max="268" width="14.33203125" style="36" customWidth="1"/>
    <col min="269" max="274" width="10.6640625" style="36" customWidth="1"/>
    <col min="275" max="512" width="9" style="36"/>
    <col min="513" max="513" width="8.6640625" style="36" customWidth="1"/>
    <col min="514" max="514" width="12.88671875" style="36" customWidth="1"/>
    <col min="515" max="515" width="11.109375" style="36" customWidth="1"/>
    <col min="516" max="516" width="8.88671875" style="36" customWidth="1"/>
    <col min="517" max="517" width="13.88671875" style="36" customWidth="1"/>
    <col min="518" max="518" width="16.88671875" style="36" customWidth="1"/>
    <col min="519" max="519" width="7.44140625" style="36" customWidth="1"/>
    <col min="520" max="520" width="19.5546875" style="36" customWidth="1"/>
    <col min="521" max="521" width="13.5546875" style="36" customWidth="1"/>
    <col min="522" max="522" width="16.5546875" style="36" customWidth="1"/>
    <col min="523" max="523" width="13.33203125" style="36" customWidth="1"/>
    <col min="524" max="524" width="14.33203125" style="36" customWidth="1"/>
    <col min="525" max="530" width="10.6640625" style="36" customWidth="1"/>
    <col min="531" max="768" width="9" style="36"/>
    <col min="769" max="769" width="8.6640625" style="36" customWidth="1"/>
    <col min="770" max="770" width="12.88671875" style="36" customWidth="1"/>
    <col min="771" max="771" width="11.109375" style="36" customWidth="1"/>
    <col min="772" max="772" width="8.88671875" style="36" customWidth="1"/>
    <col min="773" max="773" width="13.88671875" style="36" customWidth="1"/>
    <col min="774" max="774" width="16.88671875" style="36" customWidth="1"/>
    <col min="775" max="775" width="7.44140625" style="36" customWidth="1"/>
    <col min="776" max="776" width="19.5546875" style="36" customWidth="1"/>
    <col min="777" max="777" width="13.5546875" style="36" customWidth="1"/>
    <col min="778" max="778" width="16.5546875" style="36" customWidth="1"/>
    <col min="779" max="779" width="13.33203125" style="36" customWidth="1"/>
    <col min="780" max="780" width="14.33203125" style="36" customWidth="1"/>
    <col min="781" max="786" width="10.6640625" style="36" customWidth="1"/>
    <col min="787" max="1024" width="9" style="36"/>
    <col min="1025" max="1025" width="8.6640625" style="36" customWidth="1"/>
    <col min="1026" max="1026" width="12.88671875" style="36" customWidth="1"/>
    <col min="1027" max="1027" width="11.109375" style="36" customWidth="1"/>
    <col min="1028" max="1028" width="8.88671875" style="36" customWidth="1"/>
    <col min="1029" max="1029" width="13.88671875" style="36" customWidth="1"/>
    <col min="1030" max="1030" width="16.88671875" style="36" customWidth="1"/>
    <col min="1031" max="1031" width="7.44140625" style="36" customWidth="1"/>
    <col min="1032" max="1032" width="19.5546875" style="36" customWidth="1"/>
    <col min="1033" max="1033" width="13.5546875" style="36" customWidth="1"/>
    <col min="1034" max="1034" width="16.5546875" style="36" customWidth="1"/>
    <col min="1035" max="1035" width="13.33203125" style="36" customWidth="1"/>
    <col min="1036" max="1036" width="14.33203125" style="36" customWidth="1"/>
    <col min="1037" max="1042" width="10.6640625" style="36" customWidth="1"/>
    <col min="1043" max="1280" width="9" style="36"/>
    <col min="1281" max="1281" width="8.6640625" style="36" customWidth="1"/>
    <col min="1282" max="1282" width="12.88671875" style="36" customWidth="1"/>
    <col min="1283" max="1283" width="11.109375" style="36" customWidth="1"/>
    <col min="1284" max="1284" width="8.88671875" style="36" customWidth="1"/>
    <col min="1285" max="1285" width="13.88671875" style="36" customWidth="1"/>
    <col min="1286" max="1286" width="16.88671875" style="36" customWidth="1"/>
    <col min="1287" max="1287" width="7.44140625" style="36" customWidth="1"/>
    <col min="1288" max="1288" width="19.5546875" style="36" customWidth="1"/>
    <col min="1289" max="1289" width="13.5546875" style="36" customWidth="1"/>
    <col min="1290" max="1290" width="16.5546875" style="36" customWidth="1"/>
    <col min="1291" max="1291" width="13.33203125" style="36" customWidth="1"/>
    <col min="1292" max="1292" width="14.33203125" style="36" customWidth="1"/>
    <col min="1293" max="1298" width="10.6640625" style="36" customWidth="1"/>
    <col min="1299" max="1536" width="9" style="36"/>
    <col min="1537" max="1537" width="8.6640625" style="36" customWidth="1"/>
    <col min="1538" max="1538" width="12.88671875" style="36" customWidth="1"/>
    <col min="1539" max="1539" width="11.109375" style="36" customWidth="1"/>
    <col min="1540" max="1540" width="8.88671875" style="36" customWidth="1"/>
    <col min="1541" max="1541" width="13.88671875" style="36" customWidth="1"/>
    <col min="1542" max="1542" width="16.88671875" style="36" customWidth="1"/>
    <col min="1543" max="1543" width="7.44140625" style="36" customWidth="1"/>
    <col min="1544" max="1544" width="19.5546875" style="36" customWidth="1"/>
    <col min="1545" max="1545" width="13.5546875" style="36" customWidth="1"/>
    <col min="1546" max="1546" width="16.5546875" style="36" customWidth="1"/>
    <col min="1547" max="1547" width="13.33203125" style="36" customWidth="1"/>
    <col min="1548" max="1548" width="14.33203125" style="36" customWidth="1"/>
    <col min="1549" max="1554" width="10.6640625" style="36" customWidth="1"/>
    <col min="1555" max="1792" width="9" style="36"/>
    <col min="1793" max="1793" width="8.6640625" style="36" customWidth="1"/>
    <col min="1794" max="1794" width="12.88671875" style="36" customWidth="1"/>
    <col min="1795" max="1795" width="11.109375" style="36" customWidth="1"/>
    <col min="1796" max="1796" width="8.88671875" style="36" customWidth="1"/>
    <col min="1797" max="1797" width="13.88671875" style="36" customWidth="1"/>
    <col min="1798" max="1798" width="16.88671875" style="36" customWidth="1"/>
    <col min="1799" max="1799" width="7.44140625" style="36" customWidth="1"/>
    <col min="1800" max="1800" width="19.5546875" style="36" customWidth="1"/>
    <col min="1801" max="1801" width="13.5546875" style="36" customWidth="1"/>
    <col min="1802" max="1802" width="16.5546875" style="36" customWidth="1"/>
    <col min="1803" max="1803" width="13.33203125" style="36" customWidth="1"/>
    <col min="1804" max="1804" width="14.33203125" style="36" customWidth="1"/>
    <col min="1805" max="1810" width="10.6640625" style="36" customWidth="1"/>
    <col min="1811" max="2048" width="9" style="36"/>
    <col min="2049" max="2049" width="8.6640625" style="36" customWidth="1"/>
    <col min="2050" max="2050" width="12.88671875" style="36" customWidth="1"/>
    <col min="2051" max="2051" width="11.109375" style="36" customWidth="1"/>
    <col min="2052" max="2052" width="8.88671875" style="36" customWidth="1"/>
    <col min="2053" max="2053" width="13.88671875" style="36" customWidth="1"/>
    <col min="2054" max="2054" width="16.88671875" style="36" customWidth="1"/>
    <col min="2055" max="2055" width="7.44140625" style="36" customWidth="1"/>
    <col min="2056" max="2056" width="19.5546875" style="36" customWidth="1"/>
    <col min="2057" max="2057" width="13.5546875" style="36" customWidth="1"/>
    <col min="2058" max="2058" width="16.5546875" style="36" customWidth="1"/>
    <col min="2059" max="2059" width="13.33203125" style="36" customWidth="1"/>
    <col min="2060" max="2060" width="14.33203125" style="36" customWidth="1"/>
    <col min="2061" max="2066" width="10.6640625" style="36" customWidth="1"/>
    <col min="2067" max="2304" width="9" style="36"/>
    <col min="2305" max="2305" width="8.6640625" style="36" customWidth="1"/>
    <col min="2306" max="2306" width="12.88671875" style="36" customWidth="1"/>
    <col min="2307" max="2307" width="11.109375" style="36" customWidth="1"/>
    <col min="2308" max="2308" width="8.88671875" style="36" customWidth="1"/>
    <col min="2309" max="2309" width="13.88671875" style="36" customWidth="1"/>
    <col min="2310" max="2310" width="16.88671875" style="36" customWidth="1"/>
    <col min="2311" max="2311" width="7.44140625" style="36" customWidth="1"/>
    <col min="2312" max="2312" width="19.5546875" style="36" customWidth="1"/>
    <col min="2313" max="2313" width="13.5546875" style="36" customWidth="1"/>
    <col min="2314" max="2314" width="16.5546875" style="36" customWidth="1"/>
    <col min="2315" max="2315" width="13.33203125" style="36" customWidth="1"/>
    <col min="2316" max="2316" width="14.33203125" style="36" customWidth="1"/>
    <col min="2317" max="2322" width="10.6640625" style="36" customWidth="1"/>
    <col min="2323" max="2560" width="9" style="36"/>
    <col min="2561" max="2561" width="8.6640625" style="36" customWidth="1"/>
    <col min="2562" max="2562" width="12.88671875" style="36" customWidth="1"/>
    <col min="2563" max="2563" width="11.109375" style="36" customWidth="1"/>
    <col min="2564" max="2564" width="8.88671875" style="36" customWidth="1"/>
    <col min="2565" max="2565" width="13.88671875" style="36" customWidth="1"/>
    <col min="2566" max="2566" width="16.88671875" style="36" customWidth="1"/>
    <col min="2567" max="2567" width="7.44140625" style="36" customWidth="1"/>
    <col min="2568" max="2568" width="19.5546875" style="36" customWidth="1"/>
    <col min="2569" max="2569" width="13.5546875" style="36" customWidth="1"/>
    <col min="2570" max="2570" width="16.5546875" style="36" customWidth="1"/>
    <col min="2571" max="2571" width="13.33203125" style="36" customWidth="1"/>
    <col min="2572" max="2572" width="14.33203125" style="36" customWidth="1"/>
    <col min="2573" max="2578" width="10.6640625" style="36" customWidth="1"/>
    <col min="2579" max="2816" width="9" style="36"/>
    <col min="2817" max="2817" width="8.6640625" style="36" customWidth="1"/>
    <col min="2818" max="2818" width="12.88671875" style="36" customWidth="1"/>
    <col min="2819" max="2819" width="11.109375" style="36" customWidth="1"/>
    <col min="2820" max="2820" width="8.88671875" style="36" customWidth="1"/>
    <col min="2821" max="2821" width="13.88671875" style="36" customWidth="1"/>
    <col min="2822" max="2822" width="16.88671875" style="36" customWidth="1"/>
    <col min="2823" max="2823" width="7.44140625" style="36" customWidth="1"/>
    <col min="2824" max="2824" width="19.5546875" style="36" customWidth="1"/>
    <col min="2825" max="2825" width="13.5546875" style="36" customWidth="1"/>
    <col min="2826" max="2826" width="16.5546875" style="36" customWidth="1"/>
    <col min="2827" max="2827" width="13.33203125" style="36" customWidth="1"/>
    <col min="2828" max="2828" width="14.33203125" style="36" customWidth="1"/>
    <col min="2829" max="2834" width="10.6640625" style="36" customWidth="1"/>
    <col min="2835" max="3072" width="9" style="36"/>
    <col min="3073" max="3073" width="8.6640625" style="36" customWidth="1"/>
    <col min="3074" max="3074" width="12.88671875" style="36" customWidth="1"/>
    <col min="3075" max="3075" width="11.109375" style="36" customWidth="1"/>
    <col min="3076" max="3076" width="8.88671875" style="36" customWidth="1"/>
    <col min="3077" max="3077" width="13.88671875" style="36" customWidth="1"/>
    <col min="3078" max="3078" width="16.88671875" style="36" customWidth="1"/>
    <col min="3079" max="3079" width="7.44140625" style="36" customWidth="1"/>
    <col min="3080" max="3080" width="19.5546875" style="36" customWidth="1"/>
    <col min="3081" max="3081" width="13.5546875" style="36" customWidth="1"/>
    <col min="3082" max="3082" width="16.5546875" style="36" customWidth="1"/>
    <col min="3083" max="3083" width="13.33203125" style="36" customWidth="1"/>
    <col min="3084" max="3084" width="14.33203125" style="36" customWidth="1"/>
    <col min="3085" max="3090" width="10.6640625" style="36" customWidth="1"/>
    <col min="3091" max="3328" width="9" style="36"/>
    <col min="3329" max="3329" width="8.6640625" style="36" customWidth="1"/>
    <col min="3330" max="3330" width="12.88671875" style="36" customWidth="1"/>
    <col min="3331" max="3331" width="11.109375" style="36" customWidth="1"/>
    <col min="3332" max="3332" width="8.88671875" style="36" customWidth="1"/>
    <col min="3333" max="3333" width="13.88671875" style="36" customWidth="1"/>
    <col min="3334" max="3334" width="16.88671875" style="36" customWidth="1"/>
    <col min="3335" max="3335" width="7.44140625" style="36" customWidth="1"/>
    <col min="3336" max="3336" width="19.5546875" style="36" customWidth="1"/>
    <col min="3337" max="3337" width="13.5546875" style="36" customWidth="1"/>
    <col min="3338" max="3338" width="16.5546875" style="36" customWidth="1"/>
    <col min="3339" max="3339" width="13.33203125" style="36" customWidth="1"/>
    <col min="3340" max="3340" width="14.33203125" style="36" customWidth="1"/>
    <col min="3341" max="3346" width="10.6640625" style="36" customWidth="1"/>
    <col min="3347" max="3584" width="9" style="36"/>
    <col min="3585" max="3585" width="8.6640625" style="36" customWidth="1"/>
    <col min="3586" max="3586" width="12.88671875" style="36" customWidth="1"/>
    <col min="3587" max="3587" width="11.109375" style="36" customWidth="1"/>
    <col min="3588" max="3588" width="8.88671875" style="36" customWidth="1"/>
    <col min="3589" max="3589" width="13.88671875" style="36" customWidth="1"/>
    <col min="3590" max="3590" width="16.88671875" style="36" customWidth="1"/>
    <col min="3591" max="3591" width="7.44140625" style="36" customWidth="1"/>
    <col min="3592" max="3592" width="19.5546875" style="36" customWidth="1"/>
    <col min="3593" max="3593" width="13.5546875" style="36" customWidth="1"/>
    <col min="3594" max="3594" width="16.5546875" style="36" customWidth="1"/>
    <col min="3595" max="3595" width="13.33203125" style="36" customWidth="1"/>
    <col min="3596" max="3596" width="14.33203125" style="36" customWidth="1"/>
    <col min="3597" max="3602" width="10.6640625" style="36" customWidth="1"/>
    <col min="3603" max="3840" width="9" style="36"/>
    <col min="3841" max="3841" width="8.6640625" style="36" customWidth="1"/>
    <col min="3842" max="3842" width="12.88671875" style="36" customWidth="1"/>
    <col min="3843" max="3843" width="11.109375" style="36" customWidth="1"/>
    <col min="3844" max="3844" width="8.88671875" style="36" customWidth="1"/>
    <col min="3845" max="3845" width="13.88671875" style="36" customWidth="1"/>
    <col min="3846" max="3846" width="16.88671875" style="36" customWidth="1"/>
    <col min="3847" max="3847" width="7.44140625" style="36" customWidth="1"/>
    <col min="3848" max="3848" width="19.5546875" style="36" customWidth="1"/>
    <col min="3849" max="3849" width="13.5546875" style="36" customWidth="1"/>
    <col min="3850" max="3850" width="16.5546875" style="36" customWidth="1"/>
    <col min="3851" max="3851" width="13.33203125" style="36" customWidth="1"/>
    <col min="3852" max="3852" width="14.33203125" style="36" customWidth="1"/>
    <col min="3853" max="3858" width="10.6640625" style="36" customWidth="1"/>
    <col min="3859" max="4096" width="9" style="36"/>
    <col min="4097" max="4097" width="8.6640625" style="36" customWidth="1"/>
    <col min="4098" max="4098" width="12.88671875" style="36" customWidth="1"/>
    <col min="4099" max="4099" width="11.109375" style="36" customWidth="1"/>
    <col min="4100" max="4100" width="8.88671875" style="36" customWidth="1"/>
    <col min="4101" max="4101" width="13.88671875" style="36" customWidth="1"/>
    <col min="4102" max="4102" width="16.88671875" style="36" customWidth="1"/>
    <col min="4103" max="4103" width="7.44140625" style="36" customWidth="1"/>
    <col min="4104" max="4104" width="19.5546875" style="36" customWidth="1"/>
    <col min="4105" max="4105" width="13.5546875" style="36" customWidth="1"/>
    <col min="4106" max="4106" width="16.5546875" style="36" customWidth="1"/>
    <col min="4107" max="4107" width="13.33203125" style="36" customWidth="1"/>
    <col min="4108" max="4108" width="14.33203125" style="36" customWidth="1"/>
    <col min="4109" max="4114" width="10.6640625" style="36" customWidth="1"/>
    <col min="4115" max="4352" width="9" style="36"/>
    <col min="4353" max="4353" width="8.6640625" style="36" customWidth="1"/>
    <col min="4354" max="4354" width="12.88671875" style="36" customWidth="1"/>
    <col min="4355" max="4355" width="11.109375" style="36" customWidth="1"/>
    <col min="4356" max="4356" width="8.88671875" style="36" customWidth="1"/>
    <col min="4357" max="4357" width="13.88671875" style="36" customWidth="1"/>
    <col min="4358" max="4358" width="16.88671875" style="36" customWidth="1"/>
    <col min="4359" max="4359" width="7.44140625" style="36" customWidth="1"/>
    <col min="4360" max="4360" width="19.5546875" style="36" customWidth="1"/>
    <col min="4361" max="4361" width="13.5546875" style="36" customWidth="1"/>
    <col min="4362" max="4362" width="16.5546875" style="36" customWidth="1"/>
    <col min="4363" max="4363" width="13.33203125" style="36" customWidth="1"/>
    <col min="4364" max="4364" width="14.33203125" style="36" customWidth="1"/>
    <col min="4365" max="4370" width="10.6640625" style="36" customWidth="1"/>
    <col min="4371" max="4608" width="9" style="36"/>
    <col min="4609" max="4609" width="8.6640625" style="36" customWidth="1"/>
    <col min="4610" max="4610" width="12.88671875" style="36" customWidth="1"/>
    <col min="4611" max="4611" width="11.109375" style="36" customWidth="1"/>
    <col min="4612" max="4612" width="8.88671875" style="36" customWidth="1"/>
    <col min="4613" max="4613" width="13.88671875" style="36" customWidth="1"/>
    <col min="4614" max="4614" width="16.88671875" style="36" customWidth="1"/>
    <col min="4615" max="4615" width="7.44140625" style="36" customWidth="1"/>
    <col min="4616" max="4616" width="19.5546875" style="36" customWidth="1"/>
    <col min="4617" max="4617" width="13.5546875" style="36" customWidth="1"/>
    <col min="4618" max="4618" width="16.5546875" style="36" customWidth="1"/>
    <col min="4619" max="4619" width="13.33203125" style="36" customWidth="1"/>
    <col min="4620" max="4620" width="14.33203125" style="36" customWidth="1"/>
    <col min="4621" max="4626" width="10.6640625" style="36" customWidth="1"/>
    <col min="4627" max="4864" width="9" style="36"/>
    <col min="4865" max="4865" width="8.6640625" style="36" customWidth="1"/>
    <col min="4866" max="4866" width="12.88671875" style="36" customWidth="1"/>
    <col min="4867" max="4867" width="11.109375" style="36" customWidth="1"/>
    <col min="4868" max="4868" width="8.88671875" style="36" customWidth="1"/>
    <col min="4869" max="4869" width="13.88671875" style="36" customWidth="1"/>
    <col min="4870" max="4870" width="16.88671875" style="36" customWidth="1"/>
    <col min="4871" max="4871" width="7.44140625" style="36" customWidth="1"/>
    <col min="4872" max="4872" width="19.5546875" style="36" customWidth="1"/>
    <col min="4873" max="4873" width="13.5546875" style="36" customWidth="1"/>
    <col min="4874" max="4874" width="16.5546875" style="36" customWidth="1"/>
    <col min="4875" max="4875" width="13.33203125" style="36" customWidth="1"/>
    <col min="4876" max="4876" width="14.33203125" style="36" customWidth="1"/>
    <col min="4877" max="4882" width="10.6640625" style="36" customWidth="1"/>
    <col min="4883" max="5120" width="9" style="36"/>
    <col min="5121" max="5121" width="8.6640625" style="36" customWidth="1"/>
    <col min="5122" max="5122" width="12.88671875" style="36" customWidth="1"/>
    <col min="5123" max="5123" width="11.109375" style="36" customWidth="1"/>
    <col min="5124" max="5124" width="8.88671875" style="36" customWidth="1"/>
    <col min="5125" max="5125" width="13.88671875" style="36" customWidth="1"/>
    <col min="5126" max="5126" width="16.88671875" style="36" customWidth="1"/>
    <col min="5127" max="5127" width="7.44140625" style="36" customWidth="1"/>
    <col min="5128" max="5128" width="19.5546875" style="36" customWidth="1"/>
    <col min="5129" max="5129" width="13.5546875" style="36" customWidth="1"/>
    <col min="5130" max="5130" width="16.5546875" style="36" customWidth="1"/>
    <col min="5131" max="5131" width="13.33203125" style="36" customWidth="1"/>
    <col min="5132" max="5132" width="14.33203125" style="36" customWidth="1"/>
    <col min="5133" max="5138" width="10.6640625" style="36" customWidth="1"/>
    <col min="5139" max="5376" width="9" style="36"/>
    <col min="5377" max="5377" width="8.6640625" style="36" customWidth="1"/>
    <col min="5378" max="5378" width="12.88671875" style="36" customWidth="1"/>
    <col min="5379" max="5379" width="11.109375" style="36" customWidth="1"/>
    <col min="5380" max="5380" width="8.88671875" style="36" customWidth="1"/>
    <col min="5381" max="5381" width="13.88671875" style="36" customWidth="1"/>
    <col min="5382" max="5382" width="16.88671875" style="36" customWidth="1"/>
    <col min="5383" max="5383" width="7.44140625" style="36" customWidth="1"/>
    <col min="5384" max="5384" width="19.5546875" style="36" customWidth="1"/>
    <col min="5385" max="5385" width="13.5546875" style="36" customWidth="1"/>
    <col min="5386" max="5386" width="16.5546875" style="36" customWidth="1"/>
    <col min="5387" max="5387" width="13.33203125" style="36" customWidth="1"/>
    <col min="5388" max="5388" width="14.33203125" style="36" customWidth="1"/>
    <col min="5389" max="5394" width="10.6640625" style="36" customWidth="1"/>
    <col min="5395" max="5632" width="9" style="36"/>
    <col min="5633" max="5633" width="8.6640625" style="36" customWidth="1"/>
    <col min="5634" max="5634" width="12.88671875" style="36" customWidth="1"/>
    <col min="5635" max="5635" width="11.109375" style="36" customWidth="1"/>
    <col min="5636" max="5636" width="8.88671875" style="36" customWidth="1"/>
    <col min="5637" max="5637" width="13.88671875" style="36" customWidth="1"/>
    <col min="5638" max="5638" width="16.88671875" style="36" customWidth="1"/>
    <col min="5639" max="5639" width="7.44140625" style="36" customWidth="1"/>
    <col min="5640" max="5640" width="19.5546875" style="36" customWidth="1"/>
    <col min="5641" max="5641" width="13.5546875" style="36" customWidth="1"/>
    <col min="5642" max="5642" width="16.5546875" style="36" customWidth="1"/>
    <col min="5643" max="5643" width="13.33203125" style="36" customWidth="1"/>
    <col min="5644" max="5644" width="14.33203125" style="36" customWidth="1"/>
    <col min="5645" max="5650" width="10.6640625" style="36" customWidth="1"/>
    <col min="5651" max="5888" width="9" style="36"/>
    <col min="5889" max="5889" width="8.6640625" style="36" customWidth="1"/>
    <col min="5890" max="5890" width="12.88671875" style="36" customWidth="1"/>
    <col min="5891" max="5891" width="11.109375" style="36" customWidth="1"/>
    <col min="5892" max="5892" width="8.88671875" style="36" customWidth="1"/>
    <col min="5893" max="5893" width="13.88671875" style="36" customWidth="1"/>
    <col min="5894" max="5894" width="16.88671875" style="36" customWidth="1"/>
    <col min="5895" max="5895" width="7.44140625" style="36" customWidth="1"/>
    <col min="5896" max="5896" width="19.5546875" style="36" customWidth="1"/>
    <col min="5897" max="5897" width="13.5546875" style="36" customWidth="1"/>
    <col min="5898" max="5898" width="16.5546875" style="36" customWidth="1"/>
    <col min="5899" max="5899" width="13.33203125" style="36" customWidth="1"/>
    <col min="5900" max="5900" width="14.33203125" style="36" customWidth="1"/>
    <col min="5901" max="5906" width="10.6640625" style="36" customWidth="1"/>
    <col min="5907" max="6144" width="9" style="36"/>
    <col min="6145" max="6145" width="8.6640625" style="36" customWidth="1"/>
    <col min="6146" max="6146" width="12.88671875" style="36" customWidth="1"/>
    <col min="6147" max="6147" width="11.109375" style="36" customWidth="1"/>
    <col min="6148" max="6148" width="8.88671875" style="36" customWidth="1"/>
    <col min="6149" max="6149" width="13.88671875" style="36" customWidth="1"/>
    <col min="6150" max="6150" width="16.88671875" style="36" customWidth="1"/>
    <col min="6151" max="6151" width="7.44140625" style="36" customWidth="1"/>
    <col min="6152" max="6152" width="19.5546875" style="36" customWidth="1"/>
    <col min="6153" max="6153" width="13.5546875" style="36" customWidth="1"/>
    <col min="6154" max="6154" width="16.5546875" style="36" customWidth="1"/>
    <col min="6155" max="6155" width="13.33203125" style="36" customWidth="1"/>
    <col min="6156" max="6156" width="14.33203125" style="36" customWidth="1"/>
    <col min="6157" max="6162" width="10.6640625" style="36" customWidth="1"/>
    <col min="6163" max="6400" width="9" style="36"/>
    <col min="6401" max="6401" width="8.6640625" style="36" customWidth="1"/>
    <col min="6402" max="6402" width="12.88671875" style="36" customWidth="1"/>
    <col min="6403" max="6403" width="11.109375" style="36" customWidth="1"/>
    <col min="6404" max="6404" width="8.88671875" style="36" customWidth="1"/>
    <col min="6405" max="6405" width="13.88671875" style="36" customWidth="1"/>
    <col min="6406" max="6406" width="16.88671875" style="36" customWidth="1"/>
    <col min="6407" max="6407" width="7.44140625" style="36" customWidth="1"/>
    <col min="6408" max="6408" width="19.5546875" style="36" customWidth="1"/>
    <col min="6409" max="6409" width="13.5546875" style="36" customWidth="1"/>
    <col min="6410" max="6410" width="16.5546875" style="36" customWidth="1"/>
    <col min="6411" max="6411" width="13.33203125" style="36" customWidth="1"/>
    <col min="6412" max="6412" width="14.33203125" style="36" customWidth="1"/>
    <col min="6413" max="6418" width="10.6640625" style="36" customWidth="1"/>
    <col min="6419" max="6656" width="9" style="36"/>
    <col min="6657" max="6657" width="8.6640625" style="36" customWidth="1"/>
    <col min="6658" max="6658" width="12.88671875" style="36" customWidth="1"/>
    <col min="6659" max="6659" width="11.109375" style="36" customWidth="1"/>
    <col min="6660" max="6660" width="8.88671875" style="36" customWidth="1"/>
    <col min="6661" max="6661" width="13.88671875" style="36" customWidth="1"/>
    <col min="6662" max="6662" width="16.88671875" style="36" customWidth="1"/>
    <col min="6663" max="6663" width="7.44140625" style="36" customWidth="1"/>
    <col min="6664" max="6664" width="19.5546875" style="36" customWidth="1"/>
    <col min="6665" max="6665" width="13.5546875" style="36" customWidth="1"/>
    <col min="6666" max="6666" width="16.5546875" style="36" customWidth="1"/>
    <col min="6667" max="6667" width="13.33203125" style="36" customWidth="1"/>
    <col min="6668" max="6668" width="14.33203125" style="36" customWidth="1"/>
    <col min="6669" max="6674" width="10.6640625" style="36" customWidth="1"/>
    <col min="6675" max="6912" width="9" style="36"/>
    <col min="6913" max="6913" width="8.6640625" style="36" customWidth="1"/>
    <col min="6914" max="6914" width="12.88671875" style="36" customWidth="1"/>
    <col min="6915" max="6915" width="11.109375" style="36" customWidth="1"/>
    <col min="6916" max="6916" width="8.88671875" style="36" customWidth="1"/>
    <col min="6917" max="6917" width="13.88671875" style="36" customWidth="1"/>
    <col min="6918" max="6918" width="16.88671875" style="36" customWidth="1"/>
    <col min="6919" max="6919" width="7.44140625" style="36" customWidth="1"/>
    <col min="6920" max="6920" width="19.5546875" style="36" customWidth="1"/>
    <col min="6921" max="6921" width="13.5546875" style="36" customWidth="1"/>
    <col min="6922" max="6922" width="16.5546875" style="36" customWidth="1"/>
    <col min="6923" max="6923" width="13.33203125" style="36" customWidth="1"/>
    <col min="6924" max="6924" width="14.33203125" style="36" customWidth="1"/>
    <col min="6925" max="6930" width="10.6640625" style="36" customWidth="1"/>
    <col min="6931" max="7168" width="9" style="36"/>
    <col min="7169" max="7169" width="8.6640625" style="36" customWidth="1"/>
    <col min="7170" max="7170" width="12.88671875" style="36" customWidth="1"/>
    <col min="7171" max="7171" width="11.109375" style="36" customWidth="1"/>
    <col min="7172" max="7172" width="8.88671875" style="36" customWidth="1"/>
    <col min="7173" max="7173" width="13.88671875" style="36" customWidth="1"/>
    <col min="7174" max="7174" width="16.88671875" style="36" customWidth="1"/>
    <col min="7175" max="7175" width="7.44140625" style="36" customWidth="1"/>
    <col min="7176" max="7176" width="19.5546875" style="36" customWidth="1"/>
    <col min="7177" max="7177" width="13.5546875" style="36" customWidth="1"/>
    <col min="7178" max="7178" width="16.5546875" style="36" customWidth="1"/>
    <col min="7179" max="7179" width="13.33203125" style="36" customWidth="1"/>
    <col min="7180" max="7180" width="14.33203125" style="36" customWidth="1"/>
    <col min="7181" max="7186" width="10.6640625" style="36" customWidth="1"/>
    <col min="7187" max="7424" width="9" style="36"/>
    <col min="7425" max="7425" width="8.6640625" style="36" customWidth="1"/>
    <col min="7426" max="7426" width="12.88671875" style="36" customWidth="1"/>
    <col min="7427" max="7427" width="11.109375" style="36" customWidth="1"/>
    <col min="7428" max="7428" width="8.88671875" style="36" customWidth="1"/>
    <col min="7429" max="7429" width="13.88671875" style="36" customWidth="1"/>
    <col min="7430" max="7430" width="16.88671875" style="36" customWidth="1"/>
    <col min="7431" max="7431" width="7.44140625" style="36" customWidth="1"/>
    <col min="7432" max="7432" width="19.5546875" style="36" customWidth="1"/>
    <col min="7433" max="7433" width="13.5546875" style="36" customWidth="1"/>
    <col min="7434" max="7434" width="16.5546875" style="36" customWidth="1"/>
    <col min="7435" max="7435" width="13.33203125" style="36" customWidth="1"/>
    <col min="7436" max="7436" width="14.33203125" style="36" customWidth="1"/>
    <col min="7437" max="7442" width="10.6640625" style="36" customWidth="1"/>
    <col min="7443" max="7680" width="9" style="36"/>
    <col min="7681" max="7681" width="8.6640625" style="36" customWidth="1"/>
    <col min="7682" max="7682" width="12.88671875" style="36" customWidth="1"/>
    <col min="7683" max="7683" width="11.109375" style="36" customWidth="1"/>
    <col min="7684" max="7684" width="8.88671875" style="36" customWidth="1"/>
    <col min="7685" max="7685" width="13.88671875" style="36" customWidth="1"/>
    <col min="7686" max="7686" width="16.88671875" style="36" customWidth="1"/>
    <col min="7687" max="7687" width="7.44140625" style="36" customWidth="1"/>
    <col min="7688" max="7688" width="19.5546875" style="36" customWidth="1"/>
    <col min="7689" max="7689" width="13.5546875" style="36" customWidth="1"/>
    <col min="7690" max="7690" width="16.5546875" style="36" customWidth="1"/>
    <col min="7691" max="7691" width="13.33203125" style="36" customWidth="1"/>
    <col min="7692" max="7692" width="14.33203125" style="36" customWidth="1"/>
    <col min="7693" max="7698" width="10.6640625" style="36" customWidth="1"/>
    <col min="7699" max="7936" width="9" style="36"/>
    <col min="7937" max="7937" width="8.6640625" style="36" customWidth="1"/>
    <col min="7938" max="7938" width="12.88671875" style="36" customWidth="1"/>
    <col min="7939" max="7939" width="11.109375" style="36" customWidth="1"/>
    <col min="7940" max="7940" width="8.88671875" style="36" customWidth="1"/>
    <col min="7941" max="7941" width="13.88671875" style="36" customWidth="1"/>
    <col min="7942" max="7942" width="16.88671875" style="36" customWidth="1"/>
    <col min="7943" max="7943" width="7.44140625" style="36" customWidth="1"/>
    <col min="7944" max="7944" width="19.5546875" style="36" customWidth="1"/>
    <col min="7945" max="7945" width="13.5546875" style="36" customWidth="1"/>
    <col min="7946" max="7946" width="16.5546875" style="36" customWidth="1"/>
    <col min="7947" max="7947" width="13.33203125" style="36" customWidth="1"/>
    <col min="7948" max="7948" width="14.33203125" style="36" customWidth="1"/>
    <col min="7949" max="7954" width="10.6640625" style="36" customWidth="1"/>
    <col min="7955" max="8192" width="9" style="36"/>
    <col min="8193" max="8193" width="8.6640625" style="36" customWidth="1"/>
    <col min="8194" max="8194" width="12.88671875" style="36" customWidth="1"/>
    <col min="8195" max="8195" width="11.109375" style="36" customWidth="1"/>
    <col min="8196" max="8196" width="8.88671875" style="36" customWidth="1"/>
    <col min="8197" max="8197" width="13.88671875" style="36" customWidth="1"/>
    <col min="8198" max="8198" width="16.88671875" style="36" customWidth="1"/>
    <col min="8199" max="8199" width="7.44140625" style="36" customWidth="1"/>
    <col min="8200" max="8200" width="19.5546875" style="36" customWidth="1"/>
    <col min="8201" max="8201" width="13.5546875" style="36" customWidth="1"/>
    <col min="8202" max="8202" width="16.5546875" style="36" customWidth="1"/>
    <col min="8203" max="8203" width="13.33203125" style="36" customWidth="1"/>
    <col min="8204" max="8204" width="14.33203125" style="36" customWidth="1"/>
    <col min="8205" max="8210" width="10.6640625" style="36" customWidth="1"/>
    <col min="8211" max="8448" width="9" style="36"/>
    <col min="8449" max="8449" width="8.6640625" style="36" customWidth="1"/>
    <col min="8450" max="8450" width="12.88671875" style="36" customWidth="1"/>
    <col min="8451" max="8451" width="11.109375" style="36" customWidth="1"/>
    <col min="8452" max="8452" width="8.88671875" style="36" customWidth="1"/>
    <col min="8453" max="8453" width="13.88671875" style="36" customWidth="1"/>
    <col min="8454" max="8454" width="16.88671875" style="36" customWidth="1"/>
    <col min="8455" max="8455" width="7.44140625" style="36" customWidth="1"/>
    <col min="8456" max="8456" width="19.5546875" style="36" customWidth="1"/>
    <col min="8457" max="8457" width="13.5546875" style="36" customWidth="1"/>
    <col min="8458" max="8458" width="16.5546875" style="36" customWidth="1"/>
    <col min="8459" max="8459" width="13.33203125" style="36" customWidth="1"/>
    <col min="8460" max="8460" width="14.33203125" style="36" customWidth="1"/>
    <col min="8461" max="8466" width="10.6640625" style="36" customWidth="1"/>
    <col min="8467" max="8704" width="9" style="36"/>
    <col min="8705" max="8705" width="8.6640625" style="36" customWidth="1"/>
    <col min="8706" max="8706" width="12.88671875" style="36" customWidth="1"/>
    <col min="8707" max="8707" width="11.109375" style="36" customWidth="1"/>
    <col min="8708" max="8708" width="8.88671875" style="36" customWidth="1"/>
    <col min="8709" max="8709" width="13.88671875" style="36" customWidth="1"/>
    <col min="8710" max="8710" width="16.88671875" style="36" customWidth="1"/>
    <col min="8711" max="8711" width="7.44140625" style="36" customWidth="1"/>
    <col min="8712" max="8712" width="19.5546875" style="36" customWidth="1"/>
    <col min="8713" max="8713" width="13.5546875" style="36" customWidth="1"/>
    <col min="8714" max="8714" width="16.5546875" style="36" customWidth="1"/>
    <col min="8715" max="8715" width="13.33203125" style="36" customWidth="1"/>
    <col min="8716" max="8716" width="14.33203125" style="36" customWidth="1"/>
    <col min="8717" max="8722" width="10.6640625" style="36" customWidth="1"/>
    <col min="8723" max="8960" width="9" style="36"/>
    <col min="8961" max="8961" width="8.6640625" style="36" customWidth="1"/>
    <col min="8962" max="8962" width="12.88671875" style="36" customWidth="1"/>
    <col min="8963" max="8963" width="11.109375" style="36" customWidth="1"/>
    <col min="8964" max="8964" width="8.88671875" style="36" customWidth="1"/>
    <col min="8965" max="8965" width="13.88671875" style="36" customWidth="1"/>
    <col min="8966" max="8966" width="16.88671875" style="36" customWidth="1"/>
    <col min="8967" max="8967" width="7.44140625" style="36" customWidth="1"/>
    <col min="8968" max="8968" width="19.5546875" style="36" customWidth="1"/>
    <col min="8969" max="8969" width="13.5546875" style="36" customWidth="1"/>
    <col min="8970" max="8970" width="16.5546875" style="36" customWidth="1"/>
    <col min="8971" max="8971" width="13.33203125" style="36" customWidth="1"/>
    <col min="8972" max="8972" width="14.33203125" style="36" customWidth="1"/>
    <col min="8973" max="8978" width="10.6640625" style="36" customWidth="1"/>
    <col min="8979" max="9216" width="9" style="36"/>
    <col min="9217" max="9217" width="8.6640625" style="36" customWidth="1"/>
    <col min="9218" max="9218" width="12.88671875" style="36" customWidth="1"/>
    <col min="9219" max="9219" width="11.109375" style="36" customWidth="1"/>
    <col min="9220" max="9220" width="8.88671875" style="36" customWidth="1"/>
    <col min="9221" max="9221" width="13.88671875" style="36" customWidth="1"/>
    <col min="9222" max="9222" width="16.88671875" style="36" customWidth="1"/>
    <col min="9223" max="9223" width="7.44140625" style="36" customWidth="1"/>
    <col min="9224" max="9224" width="19.5546875" style="36" customWidth="1"/>
    <col min="9225" max="9225" width="13.5546875" style="36" customWidth="1"/>
    <col min="9226" max="9226" width="16.5546875" style="36" customWidth="1"/>
    <col min="9227" max="9227" width="13.33203125" style="36" customWidth="1"/>
    <col min="9228" max="9228" width="14.33203125" style="36" customWidth="1"/>
    <col min="9229" max="9234" width="10.6640625" style="36" customWidth="1"/>
    <col min="9235" max="9472" width="9" style="36"/>
    <col min="9473" max="9473" width="8.6640625" style="36" customWidth="1"/>
    <col min="9474" max="9474" width="12.88671875" style="36" customWidth="1"/>
    <col min="9475" max="9475" width="11.109375" style="36" customWidth="1"/>
    <col min="9476" max="9476" width="8.88671875" style="36" customWidth="1"/>
    <col min="9477" max="9477" width="13.88671875" style="36" customWidth="1"/>
    <col min="9478" max="9478" width="16.88671875" style="36" customWidth="1"/>
    <col min="9479" max="9479" width="7.44140625" style="36" customWidth="1"/>
    <col min="9480" max="9480" width="19.5546875" style="36" customWidth="1"/>
    <col min="9481" max="9481" width="13.5546875" style="36" customWidth="1"/>
    <col min="9482" max="9482" width="16.5546875" style="36" customWidth="1"/>
    <col min="9483" max="9483" width="13.33203125" style="36" customWidth="1"/>
    <col min="9484" max="9484" width="14.33203125" style="36" customWidth="1"/>
    <col min="9485" max="9490" width="10.6640625" style="36" customWidth="1"/>
    <col min="9491" max="9728" width="9" style="36"/>
    <col min="9729" max="9729" width="8.6640625" style="36" customWidth="1"/>
    <col min="9730" max="9730" width="12.88671875" style="36" customWidth="1"/>
    <col min="9731" max="9731" width="11.109375" style="36" customWidth="1"/>
    <col min="9732" max="9732" width="8.88671875" style="36" customWidth="1"/>
    <col min="9733" max="9733" width="13.88671875" style="36" customWidth="1"/>
    <col min="9734" max="9734" width="16.88671875" style="36" customWidth="1"/>
    <col min="9735" max="9735" width="7.44140625" style="36" customWidth="1"/>
    <col min="9736" max="9736" width="19.5546875" style="36" customWidth="1"/>
    <col min="9737" max="9737" width="13.5546875" style="36" customWidth="1"/>
    <col min="9738" max="9738" width="16.5546875" style="36" customWidth="1"/>
    <col min="9739" max="9739" width="13.33203125" style="36" customWidth="1"/>
    <col min="9740" max="9740" width="14.33203125" style="36" customWidth="1"/>
    <col min="9741" max="9746" width="10.6640625" style="36" customWidth="1"/>
    <col min="9747" max="9984" width="9" style="36"/>
    <col min="9985" max="9985" width="8.6640625" style="36" customWidth="1"/>
    <col min="9986" max="9986" width="12.88671875" style="36" customWidth="1"/>
    <col min="9987" max="9987" width="11.109375" style="36" customWidth="1"/>
    <col min="9988" max="9988" width="8.88671875" style="36" customWidth="1"/>
    <col min="9989" max="9989" width="13.88671875" style="36" customWidth="1"/>
    <col min="9990" max="9990" width="16.88671875" style="36" customWidth="1"/>
    <col min="9991" max="9991" width="7.44140625" style="36" customWidth="1"/>
    <col min="9992" max="9992" width="19.5546875" style="36" customWidth="1"/>
    <col min="9993" max="9993" width="13.5546875" style="36" customWidth="1"/>
    <col min="9994" max="9994" width="16.5546875" style="36" customWidth="1"/>
    <col min="9995" max="9995" width="13.33203125" style="36" customWidth="1"/>
    <col min="9996" max="9996" width="14.33203125" style="36" customWidth="1"/>
    <col min="9997" max="10002" width="10.6640625" style="36" customWidth="1"/>
    <col min="10003" max="10240" width="9" style="36"/>
    <col min="10241" max="10241" width="8.6640625" style="36" customWidth="1"/>
    <col min="10242" max="10242" width="12.88671875" style="36" customWidth="1"/>
    <col min="10243" max="10243" width="11.109375" style="36" customWidth="1"/>
    <col min="10244" max="10244" width="8.88671875" style="36" customWidth="1"/>
    <col min="10245" max="10245" width="13.88671875" style="36" customWidth="1"/>
    <col min="10246" max="10246" width="16.88671875" style="36" customWidth="1"/>
    <col min="10247" max="10247" width="7.44140625" style="36" customWidth="1"/>
    <col min="10248" max="10248" width="19.5546875" style="36" customWidth="1"/>
    <col min="10249" max="10249" width="13.5546875" style="36" customWidth="1"/>
    <col min="10250" max="10250" width="16.5546875" style="36" customWidth="1"/>
    <col min="10251" max="10251" width="13.33203125" style="36" customWidth="1"/>
    <col min="10252" max="10252" width="14.33203125" style="36" customWidth="1"/>
    <col min="10253" max="10258" width="10.6640625" style="36" customWidth="1"/>
    <col min="10259" max="10496" width="9" style="36"/>
    <col min="10497" max="10497" width="8.6640625" style="36" customWidth="1"/>
    <col min="10498" max="10498" width="12.88671875" style="36" customWidth="1"/>
    <col min="10499" max="10499" width="11.109375" style="36" customWidth="1"/>
    <col min="10500" max="10500" width="8.88671875" style="36" customWidth="1"/>
    <col min="10501" max="10501" width="13.88671875" style="36" customWidth="1"/>
    <col min="10502" max="10502" width="16.88671875" style="36" customWidth="1"/>
    <col min="10503" max="10503" width="7.44140625" style="36" customWidth="1"/>
    <col min="10504" max="10504" width="19.5546875" style="36" customWidth="1"/>
    <col min="10505" max="10505" width="13.5546875" style="36" customWidth="1"/>
    <col min="10506" max="10506" width="16.5546875" style="36" customWidth="1"/>
    <col min="10507" max="10507" width="13.33203125" style="36" customWidth="1"/>
    <col min="10508" max="10508" width="14.33203125" style="36" customWidth="1"/>
    <col min="10509" max="10514" width="10.6640625" style="36" customWidth="1"/>
    <col min="10515" max="10752" width="9" style="36"/>
    <col min="10753" max="10753" width="8.6640625" style="36" customWidth="1"/>
    <col min="10754" max="10754" width="12.88671875" style="36" customWidth="1"/>
    <col min="10755" max="10755" width="11.109375" style="36" customWidth="1"/>
    <col min="10756" max="10756" width="8.88671875" style="36" customWidth="1"/>
    <col min="10757" max="10757" width="13.88671875" style="36" customWidth="1"/>
    <col min="10758" max="10758" width="16.88671875" style="36" customWidth="1"/>
    <col min="10759" max="10759" width="7.44140625" style="36" customWidth="1"/>
    <col min="10760" max="10760" width="19.5546875" style="36" customWidth="1"/>
    <col min="10761" max="10761" width="13.5546875" style="36" customWidth="1"/>
    <col min="10762" max="10762" width="16.5546875" style="36" customWidth="1"/>
    <col min="10763" max="10763" width="13.33203125" style="36" customWidth="1"/>
    <col min="10764" max="10764" width="14.33203125" style="36" customWidth="1"/>
    <col min="10765" max="10770" width="10.6640625" style="36" customWidth="1"/>
    <col min="10771" max="11008" width="9" style="36"/>
    <col min="11009" max="11009" width="8.6640625" style="36" customWidth="1"/>
    <col min="11010" max="11010" width="12.88671875" style="36" customWidth="1"/>
    <col min="11011" max="11011" width="11.109375" style="36" customWidth="1"/>
    <col min="11012" max="11012" width="8.88671875" style="36" customWidth="1"/>
    <col min="11013" max="11013" width="13.88671875" style="36" customWidth="1"/>
    <col min="11014" max="11014" width="16.88671875" style="36" customWidth="1"/>
    <col min="11015" max="11015" width="7.44140625" style="36" customWidth="1"/>
    <col min="11016" max="11016" width="19.5546875" style="36" customWidth="1"/>
    <col min="11017" max="11017" width="13.5546875" style="36" customWidth="1"/>
    <col min="11018" max="11018" width="16.5546875" style="36" customWidth="1"/>
    <col min="11019" max="11019" width="13.33203125" style="36" customWidth="1"/>
    <col min="11020" max="11020" width="14.33203125" style="36" customWidth="1"/>
    <col min="11021" max="11026" width="10.6640625" style="36" customWidth="1"/>
    <col min="11027" max="11264" width="9" style="36"/>
    <col min="11265" max="11265" width="8.6640625" style="36" customWidth="1"/>
    <col min="11266" max="11266" width="12.88671875" style="36" customWidth="1"/>
    <col min="11267" max="11267" width="11.109375" style="36" customWidth="1"/>
    <col min="11268" max="11268" width="8.88671875" style="36" customWidth="1"/>
    <col min="11269" max="11269" width="13.88671875" style="36" customWidth="1"/>
    <col min="11270" max="11270" width="16.88671875" style="36" customWidth="1"/>
    <col min="11271" max="11271" width="7.44140625" style="36" customWidth="1"/>
    <col min="11272" max="11272" width="19.5546875" style="36" customWidth="1"/>
    <col min="11273" max="11273" width="13.5546875" style="36" customWidth="1"/>
    <col min="11274" max="11274" width="16.5546875" style="36" customWidth="1"/>
    <col min="11275" max="11275" width="13.33203125" style="36" customWidth="1"/>
    <col min="11276" max="11276" width="14.33203125" style="36" customWidth="1"/>
    <col min="11277" max="11282" width="10.6640625" style="36" customWidth="1"/>
    <col min="11283" max="11520" width="9" style="36"/>
    <col min="11521" max="11521" width="8.6640625" style="36" customWidth="1"/>
    <col min="11522" max="11522" width="12.88671875" style="36" customWidth="1"/>
    <col min="11523" max="11523" width="11.109375" style="36" customWidth="1"/>
    <col min="11524" max="11524" width="8.88671875" style="36" customWidth="1"/>
    <col min="11525" max="11525" width="13.88671875" style="36" customWidth="1"/>
    <col min="11526" max="11526" width="16.88671875" style="36" customWidth="1"/>
    <col min="11527" max="11527" width="7.44140625" style="36" customWidth="1"/>
    <col min="11528" max="11528" width="19.5546875" style="36" customWidth="1"/>
    <col min="11529" max="11529" width="13.5546875" style="36" customWidth="1"/>
    <col min="11530" max="11530" width="16.5546875" style="36" customWidth="1"/>
    <col min="11531" max="11531" width="13.33203125" style="36" customWidth="1"/>
    <col min="11532" max="11532" width="14.33203125" style="36" customWidth="1"/>
    <col min="11533" max="11538" width="10.6640625" style="36" customWidth="1"/>
    <col min="11539" max="11776" width="9" style="36"/>
    <col min="11777" max="11777" width="8.6640625" style="36" customWidth="1"/>
    <col min="11778" max="11778" width="12.88671875" style="36" customWidth="1"/>
    <col min="11779" max="11779" width="11.109375" style="36" customWidth="1"/>
    <col min="11780" max="11780" width="8.88671875" style="36" customWidth="1"/>
    <col min="11781" max="11781" width="13.88671875" style="36" customWidth="1"/>
    <col min="11782" max="11782" width="16.88671875" style="36" customWidth="1"/>
    <col min="11783" max="11783" width="7.44140625" style="36" customWidth="1"/>
    <col min="11784" max="11784" width="19.5546875" style="36" customWidth="1"/>
    <col min="11785" max="11785" width="13.5546875" style="36" customWidth="1"/>
    <col min="11786" max="11786" width="16.5546875" style="36" customWidth="1"/>
    <col min="11787" max="11787" width="13.33203125" style="36" customWidth="1"/>
    <col min="11788" max="11788" width="14.33203125" style="36" customWidth="1"/>
    <col min="11789" max="11794" width="10.6640625" style="36" customWidth="1"/>
    <col min="11795" max="12032" width="9" style="36"/>
    <col min="12033" max="12033" width="8.6640625" style="36" customWidth="1"/>
    <col min="12034" max="12034" width="12.88671875" style="36" customWidth="1"/>
    <col min="12035" max="12035" width="11.109375" style="36" customWidth="1"/>
    <col min="12036" max="12036" width="8.88671875" style="36" customWidth="1"/>
    <col min="12037" max="12037" width="13.88671875" style="36" customWidth="1"/>
    <col min="12038" max="12038" width="16.88671875" style="36" customWidth="1"/>
    <col min="12039" max="12039" width="7.44140625" style="36" customWidth="1"/>
    <col min="12040" max="12040" width="19.5546875" style="36" customWidth="1"/>
    <col min="12041" max="12041" width="13.5546875" style="36" customWidth="1"/>
    <col min="12042" max="12042" width="16.5546875" style="36" customWidth="1"/>
    <col min="12043" max="12043" width="13.33203125" style="36" customWidth="1"/>
    <col min="12044" max="12044" width="14.33203125" style="36" customWidth="1"/>
    <col min="12045" max="12050" width="10.6640625" style="36" customWidth="1"/>
    <col min="12051" max="12288" width="9" style="36"/>
    <col min="12289" max="12289" width="8.6640625" style="36" customWidth="1"/>
    <col min="12290" max="12290" width="12.88671875" style="36" customWidth="1"/>
    <col min="12291" max="12291" width="11.109375" style="36" customWidth="1"/>
    <col min="12292" max="12292" width="8.88671875" style="36" customWidth="1"/>
    <col min="12293" max="12293" width="13.88671875" style="36" customWidth="1"/>
    <col min="12294" max="12294" width="16.88671875" style="36" customWidth="1"/>
    <col min="12295" max="12295" width="7.44140625" style="36" customWidth="1"/>
    <col min="12296" max="12296" width="19.5546875" style="36" customWidth="1"/>
    <col min="12297" max="12297" width="13.5546875" style="36" customWidth="1"/>
    <col min="12298" max="12298" width="16.5546875" style="36" customWidth="1"/>
    <col min="12299" max="12299" width="13.33203125" style="36" customWidth="1"/>
    <col min="12300" max="12300" width="14.33203125" style="36" customWidth="1"/>
    <col min="12301" max="12306" width="10.6640625" style="36" customWidth="1"/>
    <col min="12307" max="12544" width="9" style="36"/>
    <col min="12545" max="12545" width="8.6640625" style="36" customWidth="1"/>
    <col min="12546" max="12546" width="12.88671875" style="36" customWidth="1"/>
    <col min="12547" max="12547" width="11.109375" style="36" customWidth="1"/>
    <col min="12548" max="12548" width="8.88671875" style="36" customWidth="1"/>
    <col min="12549" max="12549" width="13.88671875" style="36" customWidth="1"/>
    <col min="12550" max="12550" width="16.88671875" style="36" customWidth="1"/>
    <col min="12551" max="12551" width="7.44140625" style="36" customWidth="1"/>
    <col min="12552" max="12552" width="19.5546875" style="36" customWidth="1"/>
    <col min="12553" max="12553" width="13.5546875" style="36" customWidth="1"/>
    <col min="12554" max="12554" width="16.5546875" style="36" customWidth="1"/>
    <col min="12555" max="12555" width="13.33203125" style="36" customWidth="1"/>
    <col min="12556" max="12556" width="14.33203125" style="36" customWidth="1"/>
    <col min="12557" max="12562" width="10.6640625" style="36" customWidth="1"/>
    <col min="12563" max="12800" width="9" style="36"/>
    <col min="12801" max="12801" width="8.6640625" style="36" customWidth="1"/>
    <col min="12802" max="12802" width="12.88671875" style="36" customWidth="1"/>
    <col min="12803" max="12803" width="11.109375" style="36" customWidth="1"/>
    <col min="12804" max="12804" width="8.88671875" style="36" customWidth="1"/>
    <col min="12805" max="12805" width="13.88671875" style="36" customWidth="1"/>
    <col min="12806" max="12806" width="16.88671875" style="36" customWidth="1"/>
    <col min="12807" max="12807" width="7.44140625" style="36" customWidth="1"/>
    <col min="12808" max="12808" width="19.5546875" style="36" customWidth="1"/>
    <col min="12809" max="12809" width="13.5546875" style="36" customWidth="1"/>
    <col min="12810" max="12810" width="16.5546875" style="36" customWidth="1"/>
    <col min="12811" max="12811" width="13.33203125" style="36" customWidth="1"/>
    <col min="12812" max="12812" width="14.33203125" style="36" customWidth="1"/>
    <col min="12813" max="12818" width="10.6640625" style="36" customWidth="1"/>
    <col min="12819" max="13056" width="9" style="36"/>
    <col min="13057" max="13057" width="8.6640625" style="36" customWidth="1"/>
    <col min="13058" max="13058" width="12.88671875" style="36" customWidth="1"/>
    <col min="13059" max="13059" width="11.109375" style="36" customWidth="1"/>
    <col min="13060" max="13060" width="8.88671875" style="36" customWidth="1"/>
    <col min="13061" max="13061" width="13.88671875" style="36" customWidth="1"/>
    <col min="13062" max="13062" width="16.88671875" style="36" customWidth="1"/>
    <col min="13063" max="13063" width="7.44140625" style="36" customWidth="1"/>
    <col min="13064" max="13064" width="19.5546875" style="36" customWidth="1"/>
    <col min="13065" max="13065" width="13.5546875" style="36" customWidth="1"/>
    <col min="13066" max="13066" width="16.5546875" style="36" customWidth="1"/>
    <col min="13067" max="13067" width="13.33203125" style="36" customWidth="1"/>
    <col min="13068" max="13068" width="14.33203125" style="36" customWidth="1"/>
    <col min="13069" max="13074" width="10.6640625" style="36" customWidth="1"/>
    <col min="13075" max="13312" width="9" style="36"/>
    <col min="13313" max="13313" width="8.6640625" style="36" customWidth="1"/>
    <col min="13314" max="13314" width="12.88671875" style="36" customWidth="1"/>
    <col min="13315" max="13315" width="11.109375" style="36" customWidth="1"/>
    <col min="13316" max="13316" width="8.88671875" style="36" customWidth="1"/>
    <col min="13317" max="13317" width="13.88671875" style="36" customWidth="1"/>
    <col min="13318" max="13318" width="16.88671875" style="36" customWidth="1"/>
    <col min="13319" max="13319" width="7.44140625" style="36" customWidth="1"/>
    <col min="13320" max="13320" width="19.5546875" style="36" customWidth="1"/>
    <col min="13321" max="13321" width="13.5546875" style="36" customWidth="1"/>
    <col min="13322" max="13322" width="16.5546875" style="36" customWidth="1"/>
    <col min="13323" max="13323" width="13.33203125" style="36" customWidth="1"/>
    <col min="13324" max="13324" width="14.33203125" style="36" customWidth="1"/>
    <col min="13325" max="13330" width="10.6640625" style="36" customWidth="1"/>
    <col min="13331" max="13568" width="9" style="36"/>
    <col min="13569" max="13569" width="8.6640625" style="36" customWidth="1"/>
    <col min="13570" max="13570" width="12.88671875" style="36" customWidth="1"/>
    <col min="13571" max="13571" width="11.109375" style="36" customWidth="1"/>
    <col min="13572" max="13572" width="8.88671875" style="36" customWidth="1"/>
    <col min="13573" max="13573" width="13.88671875" style="36" customWidth="1"/>
    <col min="13574" max="13574" width="16.88671875" style="36" customWidth="1"/>
    <col min="13575" max="13575" width="7.44140625" style="36" customWidth="1"/>
    <col min="13576" max="13576" width="19.5546875" style="36" customWidth="1"/>
    <col min="13577" max="13577" width="13.5546875" style="36" customWidth="1"/>
    <col min="13578" max="13578" width="16.5546875" style="36" customWidth="1"/>
    <col min="13579" max="13579" width="13.33203125" style="36" customWidth="1"/>
    <col min="13580" max="13580" width="14.33203125" style="36" customWidth="1"/>
    <col min="13581" max="13586" width="10.6640625" style="36" customWidth="1"/>
    <col min="13587" max="13824" width="9" style="36"/>
    <col min="13825" max="13825" width="8.6640625" style="36" customWidth="1"/>
    <col min="13826" max="13826" width="12.88671875" style="36" customWidth="1"/>
    <col min="13827" max="13827" width="11.109375" style="36" customWidth="1"/>
    <col min="13828" max="13828" width="8.88671875" style="36" customWidth="1"/>
    <col min="13829" max="13829" width="13.88671875" style="36" customWidth="1"/>
    <col min="13830" max="13830" width="16.88671875" style="36" customWidth="1"/>
    <col min="13831" max="13831" width="7.44140625" style="36" customWidth="1"/>
    <col min="13832" max="13832" width="19.5546875" style="36" customWidth="1"/>
    <col min="13833" max="13833" width="13.5546875" style="36" customWidth="1"/>
    <col min="13834" max="13834" width="16.5546875" style="36" customWidth="1"/>
    <col min="13835" max="13835" width="13.33203125" style="36" customWidth="1"/>
    <col min="13836" max="13836" width="14.33203125" style="36" customWidth="1"/>
    <col min="13837" max="13842" width="10.6640625" style="36" customWidth="1"/>
    <col min="13843" max="14080" width="9" style="36"/>
    <col min="14081" max="14081" width="8.6640625" style="36" customWidth="1"/>
    <col min="14082" max="14082" width="12.88671875" style="36" customWidth="1"/>
    <col min="14083" max="14083" width="11.109375" style="36" customWidth="1"/>
    <col min="14084" max="14084" width="8.88671875" style="36" customWidth="1"/>
    <col min="14085" max="14085" width="13.88671875" style="36" customWidth="1"/>
    <col min="14086" max="14086" width="16.88671875" style="36" customWidth="1"/>
    <col min="14087" max="14087" width="7.44140625" style="36" customWidth="1"/>
    <col min="14088" max="14088" width="19.5546875" style="36" customWidth="1"/>
    <col min="14089" max="14089" width="13.5546875" style="36" customWidth="1"/>
    <col min="14090" max="14090" width="16.5546875" style="36" customWidth="1"/>
    <col min="14091" max="14091" width="13.33203125" style="36" customWidth="1"/>
    <col min="14092" max="14092" width="14.33203125" style="36" customWidth="1"/>
    <col min="14093" max="14098" width="10.6640625" style="36" customWidth="1"/>
    <col min="14099" max="14336" width="9" style="36"/>
    <col min="14337" max="14337" width="8.6640625" style="36" customWidth="1"/>
    <col min="14338" max="14338" width="12.88671875" style="36" customWidth="1"/>
    <col min="14339" max="14339" width="11.109375" style="36" customWidth="1"/>
    <col min="14340" max="14340" width="8.88671875" style="36" customWidth="1"/>
    <col min="14341" max="14341" width="13.88671875" style="36" customWidth="1"/>
    <col min="14342" max="14342" width="16.88671875" style="36" customWidth="1"/>
    <col min="14343" max="14343" width="7.44140625" style="36" customWidth="1"/>
    <col min="14344" max="14344" width="19.5546875" style="36" customWidth="1"/>
    <col min="14345" max="14345" width="13.5546875" style="36" customWidth="1"/>
    <col min="14346" max="14346" width="16.5546875" style="36" customWidth="1"/>
    <col min="14347" max="14347" width="13.33203125" style="36" customWidth="1"/>
    <col min="14348" max="14348" width="14.33203125" style="36" customWidth="1"/>
    <col min="14349" max="14354" width="10.6640625" style="36" customWidth="1"/>
    <col min="14355" max="14592" width="9" style="36"/>
    <col min="14593" max="14593" width="8.6640625" style="36" customWidth="1"/>
    <col min="14594" max="14594" width="12.88671875" style="36" customWidth="1"/>
    <col min="14595" max="14595" width="11.109375" style="36" customWidth="1"/>
    <col min="14596" max="14596" width="8.88671875" style="36" customWidth="1"/>
    <col min="14597" max="14597" width="13.88671875" style="36" customWidth="1"/>
    <col min="14598" max="14598" width="16.88671875" style="36" customWidth="1"/>
    <col min="14599" max="14599" width="7.44140625" style="36" customWidth="1"/>
    <col min="14600" max="14600" width="19.5546875" style="36" customWidth="1"/>
    <col min="14601" max="14601" width="13.5546875" style="36" customWidth="1"/>
    <col min="14602" max="14602" width="16.5546875" style="36" customWidth="1"/>
    <col min="14603" max="14603" width="13.33203125" style="36" customWidth="1"/>
    <col min="14604" max="14604" width="14.33203125" style="36" customWidth="1"/>
    <col min="14605" max="14610" width="10.6640625" style="36" customWidth="1"/>
    <col min="14611" max="14848" width="9" style="36"/>
    <col min="14849" max="14849" width="8.6640625" style="36" customWidth="1"/>
    <col min="14850" max="14850" width="12.88671875" style="36" customWidth="1"/>
    <col min="14851" max="14851" width="11.109375" style="36" customWidth="1"/>
    <col min="14852" max="14852" width="8.88671875" style="36" customWidth="1"/>
    <col min="14853" max="14853" width="13.88671875" style="36" customWidth="1"/>
    <col min="14854" max="14854" width="16.88671875" style="36" customWidth="1"/>
    <col min="14855" max="14855" width="7.44140625" style="36" customWidth="1"/>
    <col min="14856" max="14856" width="19.5546875" style="36" customWidth="1"/>
    <col min="14857" max="14857" width="13.5546875" style="36" customWidth="1"/>
    <col min="14858" max="14858" width="16.5546875" style="36" customWidth="1"/>
    <col min="14859" max="14859" width="13.33203125" style="36" customWidth="1"/>
    <col min="14860" max="14860" width="14.33203125" style="36" customWidth="1"/>
    <col min="14861" max="14866" width="10.6640625" style="36" customWidth="1"/>
    <col min="14867" max="15104" width="9" style="36"/>
    <col min="15105" max="15105" width="8.6640625" style="36" customWidth="1"/>
    <col min="15106" max="15106" width="12.88671875" style="36" customWidth="1"/>
    <col min="15107" max="15107" width="11.109375" style="36" customWidth="1"/>
    <col min="15108" max="15108" width="8.88671875" style="36" customWidth="1"/>
    <col min="15109" max="15109" width="13.88671875" style="36" customWidth="1"/>
    <col min="15110" max="15110" width="16.88671875" style="36" customWidth="1"/>
    <col min="15111" max="15111" width="7.44140625" style="36" customWidth="1"/>
    <col min="15112" max="15112" width="19.5546875" style="36" customWidth="1"/>
    <col min="15113" max="15113" width="13.5546875" style="36" customWidth="1"/>
    <col min="15114" max="15114" width="16.5546875" style="36" customWidth="1"/>
    <col min="15115" max="15115" width="13.33203125" style="36" customWidth="1"/>
    <col min="15116" max="15116" width="14.33203125" style="36" customWidth="1"/>
    <col min="15117" max="15122" width="10.6640625" style="36" customWidth="1"/>
    <col min="15123" max="15360" width="9" style="36"/>
    <col min="15361" max="15361" width="8.6640625" style="36" customWidth="1"/>
    <col min="15362" max="15362" width="12.88671875" style="36" customWidth="1"/>
    <col min="15363" max="15363" width="11.109375" style="36" customWidth="1"/>
    <col min="15364" max="15364" width="8.88671875" style="36" customWidth="1"/>
    <col min="15365" max="15365" width="13.88671875" style="36" customWidth="1"/>
    <col min="15366" max="15366" width="16.88671875" style="36" customWidth="1"/>
    <col min="15367" max="15367" width="7.44140625" style="36" customWidth="1"/>
    <col min="15368" max="15368" width="19.5546875" style="36" customWidth="1"/>
    <col min="15369" max="15369" width="13.5546875" style="36" customWidth="1"/>
    <col min="15370" max="15370" width="16.5546875" style="36" customWidth="1"/>
    <col min="15371" max="15371" width="13.33203125" style="36" customWidth="1"/>
    <col min="15372" max="15372" width="14.33203125" style="36" customWidth="1"/>
    <col min="15373" max="15378" width="10.6640625" style="36" customWidth="1"/>
    <col min="15379" max="15616" width="9" style="36"/>
    <col min="15617" max="15617" width="8.6640625" style="36" customWidth="1"/>
    <col min="15618" max="15618" width="12.88671875" style="36" customWidth="1"/>
    <col min="15619" max="15619" width="11.109375" style="36" customWidth="1"/>
    <col min="15620" max="15620" width="8.88671875" style="36" customWidth="1"/>
    <col min="15621" max="15621" width="13.88671875" style="36" customWidth="1"/>
    <col min="15622" max="15622" width="16.88671875" style="36" customWidth="1"/>
    <col min="15623" max="15623" width="7.44140625" style="36" customWidth="1"/>
    <col min="15624" max="15624" width="19.5546875" style="36" customWidth="1"/>
    <col min="15625" max="15625" width="13.5546875" style="36" customWidth="1"/>
    <col min="15626" max="15626" width="16.5546875" style="36" customWidth="1"/>
    <col min="15627" max="15627" width="13.33203125" style="36" customWidth="1"/>
    <col min="15628" max="15628" width="14.33203125" style="36" customWidth="1"/>
    <col min="15629" max="15634" width="10.6640625" style="36" customWidth="1"/>
    <col min="15635" max="15872" width="9" style="36"/>
    <col min="15873" max="15873" width="8.6640625" style="36" customWidth="1"/>
    <col min="15874" max="15874" width="12.88671875" style="36" customWidth="1"/>
    <col min="15875" max="15875" width="11.109375" style="36" customWidth="1"/>
    <col min="15876" max="15876" width="8.88671875" style="36" customWidth="1"/>
    <col min="15877" max="15877" width="13.88671875" style="36" customWidth="1"/>
    <col min="15878" max="15878" width="16.88671875" style="36" customWidth="1"/>
    <col min="15879" max="15879" width="7.44140625" style="36" customWidth="1"/>
    <col min="15880" max="15880" width="19.5546875" style="36" customWidth="1"/>
    <col min="15881" max="15881" width="13.5546875" style="36" customWidth="1"/>
    <col min="15882" max="15882" width="16.5546875" style="36" customWidth="1"/>
    <col min="15883" max="15883" width="13.33203125" style="36" customWidth="1"/>
    <col min="15884" max="15884" width="14.33203125" style="36" customWidth="1"/>
    <col min="15885" max="15890" width="10.6640625" style="36" customWidth="1"/>
    <col min="15891" max="16128" width="9" style="36"/>
    <col min="16129" max="16129" width="8.6640625" style="36" customWidth="1"/>
    <col min="16130" max="16130" width="12.88671875" style="36" customWidth="1"/>
    <col min="16131" max="16131" width="11.109375" style="36" customWidth="1"/>
    <col min="16132" max="16132" width="8.88671875" style="36" customWidth="1"/>
    <col min="16133" max="16133" width="13.88671875" style="36" customWidth="1"/>
    <col min="16134" max="16134" width="16.88671875" style="36" customWidth="1"/>
    <col min="16135" max="16135" width="7.44140625" style="36" customWidth="1"/>
    <col min="16136" max="16136" width="19.5546875" style="36" customWidth="1"/>
    <col min="16137" max="16137" width="13.5546875" style="36" customWidth="1"/>
    <col min="16138" max="16138" width="16.5546875" style="36" customWidth="1"/>
    <col min="16139" max="16139" width="13.33203125" style="36" customWidth="1"/>
    <col min="16140" max="16140" width="14.33203125" style="36" customWidth="1"/>
    <col min="16141" max="16146" width="10.6640625" style="36" customWidth="1"/>
    <col min="16147" max="16384" width="9" style="36"/>
  </cols>
  <sheetData>
    <row r="1" spans="1:15" s="179" customFormat="1" ht="35.25" customHeight="1">
      <c r="A1" s="178" t="s">
        <v>1369</v>
      </c>
      <c r="M1" s="178" t="s">
        <v>1369</v>
      </c>
    </row>
    <row r="2" spans="1:15" ht="15" customHeight="1">
      <c r="A2" s="432" t="s">
        <v>247</v>
      </c>
      <c r="B2" s="434" t="s">
        <v>248</v>
      </c>
      <c r="C2" s="435"/>
      <c r="D2" s="435"/>
      <c r="E2" s="435"/>
      <c r="F2" s="435"/>
      <c r="G2" s="435"/>
      <c r="H2" s="435"/>
      <c r="I2" s="435"/>
      <c r="J2" s="435"/>
      <c r="K2" s="435"/>
      <c r="L2" s="436"/>
    </row>
    <row r="3" spans="1:15" ht="15" customHeight="1">
      <c r="A3" s="432"/>
      <c r="B3" s="39" t="s">
        <v>5</v>
      </c>
      <c r="C3" s="39" t="s">
        <v>8</v>
      </c>
      <c r="D3" s="39" t="s">
        <v>11</v>
      </c>
      <c r="E3" s="39" t="s">
        <v>17</v>
      </c>
      <c r="F3" s="39" t="s">
        <v>20</v>
      </c>
      <c r="G3" s="39" t="s">
        <v>23</v>
      </c>
      <c r="H3" s="39" t="s">
        <v>26</v>
      </c>
      <c r="I3" s="39" t="s">
        <v>29</v>
      </c>
      <c r="J3" s="39" t="s">
        <v>32</v>
      </c>
      <c r="K3" s="39" t="s">
        <v>35</v>
      </c>
      <c r="L3" s="39" t="s">
        <v>38</v>
      </c>
    </row>
    <row r="4" spans="1:15" ht="15">
      <c r="A4" s="30">
        <v>1</v>
      </c>
      <c r="B4" s="180">
        <f>+'10.ค่าใช้จ่าย(แยกกลุ่ม)'!C11</f>
        <v>13506.9980203466</v>
      </c>
      <c r="C4" s="180">
        <f>+'10.ค่าใช้จ่าย(แยกกลุ่ม)'!D11</f>
        <v>89.222644081146697</v>
      </c>
      <c r="D4" s="180">
        <f>+'10.ค่าใช้จ่าย(แยกกลุ่ม)'!E11</f>
        <v>1309.5910029930271</v>
      </c>
      <c r="E4" s="180">
        <f>+'10.ค่าใช้จ่าย(แยกกลุ่ม)'!F11</f>
        <v>594.62869722392111</v>
      </c>
      <c r="F4" s="180">
        <f>+'10.ค่าใช้จ่าย(แยกกลุ่ม)'!G11</f>
        <v>733.55232231435753</v>
      </c>
      <c r="G4" s="180">
        <f>+'10.ค่าใช้จ่าย(แยกกลุ่ม)'!H11</f>
        <v>896.72027486572983</v>
      </c>
      <c r="H4" s="180">
        <f>+'10.ค่าใช้จ่าย(แยกกลุ่ม)'!I11</f>
        <v>689.74108288963646</v>
      </c>
      <c r="I4" s="180">
        <f>+'10.ค่าใช้จ่าย(แยกกลุ่ม)'!J11</f>
        <v>202.77889828078443</v>
      </c>
      <c r="J4" s="180">
        <f>+'10.ค่าใช้จ่าย(แยกกลุ่ม)'!K11</f>
        <v>456.44154237662173</v>
      </c>
      <c r="K4" s="180">
        <f>+'10.ค่าใช้จ่าย(แยกกลุ่ม)'!L11</f>
        <v>59.253028368210153</v>
      </c>
      <c r="L4" s="180">
        <f>+'10.ค่าใช้จ่าย(แยกกลุ่ม)'!M11</f>
        <v>514.52938272429014</v>
      </c>
      <c r="M4" s="181"/>
      <c r="O4" s="181"/>
    </row>
    <row r="5" spans="1:15" ht="15">
      <c r="A5" s="33">
        <v>2</v>
      </c>
      <c r="B5" s="182">
        <f>+'10.ค่าใช้จ่าย(แยกกลุ่ม)'!C26</f>
        <v>10819.922063770993</v>
      </c>
      <c r="C5" s="182">
        <f>+'10.ค่าใช้จ่าย(แยกกลุ่ม)'!D26</f>
        <v>88.785905512289474</v>
      </c>
      <c r="D5" s="182">
        <f>+'10.ค่าใช้จ่าย(แยกกลุ่ม)'!E26</f>
        <v>1452.461266588522</v>
      </c>
      <c r="E5" s="182">
        <f>+'10.ค่าใช้จ่าย(แยกกลุ่ม)'!F26</f>
        <v>619.53793089612941</v>
      </c>
      <c r="F5" s="182">
        <f>+'10.ค่าใช้จ่าย(แยกกลุ่ม)'!G26</f>
        <v>706.20001335837901</v>
      </c>
      <c r="G5" s="182">
        <f>+'10.ค่าใช้จ่าย(แยกกลุ่ม)'!H26</f>
        <v>643.17666018207274</v>
      </c>
      <c r="H5" s="182">
        <f>+'10.ค่าใช้จ่าย(แยกกลุ่ม)'!I26</f>
        <v>551.10781387907048</v>
      </c>
      <c r="I5" s="182">
        <f>+'10.ค่าใช้จ่าย(แยกกลุ่ม)'!J26</f>
        <v>207.30352791196657</v>
      </c>
      <c r="J5" s="182">
        <f>+'10.ค่าใช้จ่าย(แยกกลุ่ม)'!K26</f>
        <v>314.25700841107738</v>
      </c>
      <c r="K5" s="182">
        <f>+'10.ค่าใช้จ่าย(แยกกลุ่ม)'!L26</f>
        <v>80.793087977616295</v>
      </c>
      <c r="L5" s="182">
        <f>+'10.ค่าใช้จ่าย(แยกกลุ่ม)'!M26</f>
        <v>259.94290385899092</v>
      </c>
      <c r="M5" s="181"/>
      <c r="O5" s="181"/>
    </row>
    <row r="6" spans="1:15" ht="15">
      <c r="A6" s="33">
        <v>3</v>
      </c>
      <c r="B6" s="182">
        <f>+'10.ค่าใช้จ่าย(แยกกลุ่ม)'!C44</f>
        <v>10367.509583918998</v>
      </c>
      <c r="C6" s="182">
        <f>+'10.ค่าใช้จ่าย(แยกกลุ่ม)'!D44</f>
        <v>68.396782098237082</v>
      </c>
      <c r="D6" s="182">
        <f>+'10.ค่าใช้จ่าย(แยกกลุ่ม)'!E44</f>
        <v>1349.086101482894</v>
      </c>
      <c r="E6" s="182">
        <f>+'10.ค่าใช้จ่าย(แยกกลุ่ม)'!F44</f>
        <v>677.31615161117384</v>
      </c>
      <c r="F6" s="182">
        <f>+'10.ค่าใช้จ่าย(แยกกลุ่ม)'!G44</f>
        <v>654.7801173124833</v>
      </c>
      <c r="G6" s="182">
        <f>+'10.ค่าใช้จ่าย(แยกกลุ่ม)'!H44</f>
        <v>709.80404041833958</v>
      </c>
      <c r="H6" s="182">
        <f>+'10.ค่าใช้จ่าย(แยกกลุ่ม)'!I44</f>
        <v>710.2095880991991</v>
      </c>
      <c r="I6" s="182">
        <f>+'10.ค่าใช้จ่าย(แยกกลุ่ม)'!J44</f>
        <v>221.12442723367388</v>
      </c>
      <c r="J6" s="182">
        <f>+'10.ค่าใช้จ่าย(แยกกลุ่ม)'!K44</f>
        <v>365.32732698945438</v>
      </c>
      <c r="K6" s="182">
        <f>+'10.ค่าใช้จ่าย(แยกกลุ่ม)'!L44</f>
        <v>58.321810556816153</v>
      </c>
      <c r="L6" s="182">
        <f>+'10.ค่าใช้จ่าย(แยกกลุ่ม)'!M44</f>
        <v>468.00397370164006</v>
      </c>
      <c r="M6" s="181"/>
      <c r="O6" s="181"/>
    </row>
    <row r="7" spans="1:15" ht="15">
      <c r="A7" s="33">
        <v>4</v>
      </c>
      <c r="B7" s="182">
        <f>+'10.ค่าใช้จ่าย(แยกกลุ่ม)'!C61</f>
        <v>10334.162866122539</v>
      </c>
      <c r="C7" s="182">
        <f>+'10.ค่าใช้จ่าย(แยกกลุ่ม)'!D61</f>
        <v>96.92533075109499</v>
      </c>
      <c r="D7" s="182">
        <f>+'10.ค่าใช้จ่าย(แยกกลุ่ม)'!E61</f>
        <v>1497.2164780883131</v>
      </c>
      <c r="E7" s="182">
        <f>+'10.ค่าใช้จ่าย(แยกกลุ่ม)'!F61</f>
        <v>645.24604985362782</v>
      </c>
      <c r="F7" s="182">
        <f>+'10.ค่าใช้จ่าย(แยกกลุ่ม)'!G61</f>
        <v>705.94284864792519</v>
      </c>
      <c r="G7" s="182">
        <f>+'10.ค่าใช้จ่าย(แยกกลุ่ม)'!H61</f>
        <v>792.46979835992886</v>
      </c>
      <c r="H7" s="182">
        <f>+'10.ค่าใช้จ่าย(แยกกลุ่ม)'!I61</f>
        <v>627.01393163655769</v>
      </c>
      <c r="I7" s="182">
        <f>+'10.ค่าใช้จ่าย(แยกกลุ่ม)'!J61</f>
        <v>267.78932418304913</v>
      </c>
      <c r="J7" s="182">
        <f>+'10.ค่าใช้จ่าย(แยกกลุ่ม)'!K61</f>
        <v>387.26477241005597</v>
      </c>
      <c r="K7" s="182">
        <f>+'10.ค่าใช้จ่าย(แยกกลุ่ม)'!L61</f>
        <v>66.576103467915814</v>
      </c>
      <c r="L7" s="182">
        <f>+'10.ค่าใช้จ่าย(แยกกลุ่ม)'!M61</f>
        <v>371.81891060919884</v>
      </c>
      <c r="M7" s="181"/>
      <c r="O7" s="181"/>
    </row>
    <row r="8" spans="1:15" ht="15">
      <c r="A8" s="33">
        <v>5</v>
      </c>
      <c r="B8" s="182">
        <f>+'10.ค่าใช้จ่าย(แยกกลุ่ม)'!C72</f>
        <v>10073.818160710203</v>
      </c>
      <c r="C8" s="182">
        <f>+'10.ค่าใช้จ่าย(แยกกลุ่ม)'!D72</f>
        <v>61.743983098565955</v>
      </c>
      <c r="D8" s="182">
        <f>+'10.ค่าใช้จ่าย(แยกกลุ่ม)'!E72</f>
        <v>1690.1553978694308</v>
      </c>
      <c r="E8" s="182">
        <f>+'10.ค่าใช้จ่าย(แยกกลุ่ม)'!F72</f>
        <v>685.48870003773902</v>
      </c>
      <c r="F8" s="182">
        <f>+'10.ค่าใช้จ่าย(แยกกลุ่ม)'!G72</f>
        <v>766.81906443715832</v>
      </c>
      <c r="G8" s="182">
        <f>+'10.ค่าใช้จ่าย(แยกกลุ่ม)'!H72</f>
        <v>679.56029057027558</v>
      </c>
      <c r="H8" s="182">
        <f>+'10.ค่าใช้จ่าย(แยกกลุ่ม)'!I72</f>
        <v>812.34589953040631</v>
      </c>
      <c r="I8" s="182">
        <f>+'10.ค่าใช้จ่าย(แยกกลุ่ม)'!J72</f>
        <v>305.962992386466</v>
      </c>
      <c r="J8" s="182">
        <f>+'10.ค่าใช้จ่าย(แยกกลุ่ม)'!K72</f>
        <v>342.70503393076234</v>
      </c>
      <c r="K8" s="182">
        <f>+'10.ค่าใช้จ่าย(แยกกลุ่ม)'!L72</f>
        <v>36.172620071408836</v>
      </c>
      <c r="L8" s="182">
        <f>+'10.ค่าใช้จ่าย(แยกกลุ่ม)'!M72</f>
        <v>401.64073188126889</v>
      </c>
      <c r="M8" s="181"/>
      <c r="O8" s="181"/>
    </row>
    <row r="9" spans="1:15" ht="15">
      <c r="A9" s="33">
        <v>6</v>
      </c>
      <c r="B9" s="182">
        <f>+'10.ค่าใช้จ่าย(แยกกลุ่ม)'!C83</f>
        <v>10639.043152873151</v>
      </c>
      <c r="C9" s="182">
        <f>+'10.ค่าใช้จ่าย(แยกกลุ่ม)'!D83</f>
        <v>76.590895237503744</v>
      </c>
      <c r="D9" s="182">
        <f>+'10.ค่าใช้จ่าย(แยกกลุ่ม)'!E83</f>
        <v>1693.1418389673172</v>
      </c>
      <c r="E9" s="182">
        <f>+'10.ค่าใช้จ่าย(แยกกลุ่ม)'!F83</f>
        <v>717.76150566032663</v>
      </c>
      <c r="F9" s="182">
        <f>+'10.ค่าใช้จ่าย(แยกกลุ่ม)'!G83</f>
        <v>716.90589053391614</v>
      </c>
      <c r="G9" s="182">
        <f>+'10.ค่าใช้จ่าย(แยกกลุ่ม)'!H83</f>
        <v>752.1509851734827</v>
      </c>
      <c r="H9" s="182">
        <f>+'10.ค่าใช้จ่าย(แยกกลุ่ม)'!I83</f>
        <v>724.20652966011846</v>
      </c>
      <c r="I9" s="182">
        <f>+'10.ค่าใช้จ่าย(แยกกลุ่ม)'!J83</f>
        <v>362.31477875588371</v>
      </c>
      <c r="J9" s="182">
        <f>+'10.ค่าใช้จ่าย(แยกกลุ่ม)'!K83</f>
        <v>394.87728059979162</v>
      </c>
      <c r="K9" s="182">
        <f>+'10.ค่าใช้จ่าย(แยกกลุ่ม)'!L83</f>
        <v>64.819063138314135</v>
      </c>
      <c r="L9" s="182">
        <f>+'10.ค่าใช้จ่าย(แยกกลุ่ม)'!M83</f>
        <v>503.82761535765104</v>
      </c>
      <c r="M9" s="181"/>
      <c r="O9" s="181"/>
    </row>
    <row r="10" spans="1:15" ht="15">
      <c r="A10" s="33">
        <v>7</v>
      </c>
      <c r="B10" s="182">
        <f>+'10.ค่าใช้จ่าย(แยกกลุ่ม)'!C93</f>
        <v>8966.9173313593001</v>
      </c>
      <c r="C10" s="182">
        <f>+'10.ค่าใช้จ่าย(แยกกลุ่ม)'!D93</f>
        <v>52.010414745927598</v>
      </c>
      <c r="D10" s="182">
        <f>+'10.ค่าใช้จ่าย(แยกกลุ่ม)'!E93</f>
        <v>1479.740954677033</v>
      </c>
      <c r="E10" s="182">
        <f>+'10.ค่าใช้จ่าย(แยกกลุ่ม)'!F93</f>
        <v>562.28845761202092</v>
      </c>
      <c r="F10" s="182">
        <f>+'10.ค่าใช้จ่าย(แยกกลุ่ม)'!G93</f>
        <v>658.90918862531225</v>
      </c>
      <c r="G10" s="182">
        <f>+'10.ค่าใช้จ่าย(แยกกลุ่ม)'!H93</f>
        <v>842.02095781405626</v>
      </c>
      <c r="H10" s="182">
        <f>+'10.ค่าใช้จ่าย(แยกกลุ่ม)'!I93</f>
        <v>968.89418690945024</v>
      </c>
      <c r="I10" s="182">
        <f>+'10.ค่าใช้จ่าย(แยกกลุ่ม)'!J93</f>
        <v>144.15117354147739</v>
      </c>
      <c r="J10" s="182">
        <f>+'10.ค่าใช้จ่าย(แยกกลุ่ม)'!K93</f>
        <v>348.9610437805635</v>
      </c>
      <c r="K10" s="182">
        <f>+'10.ค่าใช้จ่าย(แยกกลุ่ม)'!L93</f>
        <v>29.876150404244562</v>
      </c>
      <c r="L10" s="182">
        <f>+'10.ค่าใช้จ่าย(แยกกลุ่ม)'!M93</f>
        <v>409.7104770202269</v>
      </c>
      <c r="M10" s="181"/>
      <c r="O10" s="181"/>
    </row>
    <row r="11" spans="1:15" ht="15">
      <c r="A11" s="33">
        <v>8</v>
      </c>
      <c r="B11" s="182">
        <f>+'10.ค่าใช้จ่าย(แยกกลุ่ม)'!C104</f>
        <v>7538.7212316601008</v>
      </c>
      <c r="C11" s="182">
        <f>+'10.ค่าใช้จ่าย(แยกกลุ่ม)'!D104</f>
        <v>74.987440415554303</v>
      </c>
      <c r="D11" s="182">
        <f>+'10.ค่าใช้จ่าย(แยกกลุ่ม)'!E104</f>
        <v>1618.7110538093559</v>
      </c>
      <c r="E11" s="182">
        <f>+'10.ค่าใช้จ่าย(แยกกลุ่ม)'!F104</f>
        <v>649.52871953352667</v>
      </c>
      <c r="F11" s="182">
        <f>+'10.ค่าใช้จ่าย(แยกกลุ่ม)'!G104</f>
        <v>460.95293503437142</v>
      </c>
      <c r="G11" s="182">
        <f>+'10.ค่าใช้จ่าย(แยกกลุ่ม)'!H104</f>
        <v>555.93976237862955</v>
      </c>
      <c r="H11" s="182">
        <f>+'10.ค่าใช้จ่าย(แยกกลุ่ม)'!I104</f>
        <v>917.47889051953382</v>
      </c>
      <c r="I11" s="182">
        <f>+'10.ค่าใช้จ่าย(แยกกลุ่ม)'!J104</f>
        <v>400.41687550292022</v>
      </c>
      <c r="J11" s="182">
        <f>+'10.ค่าใช้จ่าย(แยกกลุ่ม)'!K104</f>
        <v>303.69404036288125</v>
      </c>
      <c r="K11" s="182">
        <f>+'10.ค่าใช้จ่าย(แยกกลุ่ม)'!L104</f>
        <v>68.01296634979208</v>
      </c>
      <c r="L11" s="182">
        <f>+'10.ค่าใช้จ่าย(แยกกลุ่ม)'!M104</f>
        <v>388.92678966793636</v>
      </c>
      <c r="M11" s="181"/>
      <c r="O11" s="181"/>
    </row>
    <row r="12" spans="1:15" ht="15">
      <c r="A12" s="33">
        <v>9</v>
      </c>
      <c r="B12" s="182">
        <f>+'10.ค่าใช้จ่าย(แยกกลุ่ม)'!C114</f>
        <v>8168.2696705996814</v>
      </c>
      <c r="C12" s="182">
        <f>+'10.ค่าใช้จ่าย(แยกกลุ่ม)'!D114</f>
        <v>49.586712871664609</v>
      </c>
      <c r="D12" s="182">
        <f>+'10.ค่าใช้จ่าย(แยกกลุ่ม)'!E114</f>
        <v>1746.1127977671745</v>
      </c>
      <c r="E12" s="182">
        <f>+'10.ค่าใช้จ่าย(แยกกลุ่ม)'!F114</f>
        <v>707.11035886809725</v>
      </c>
      <c r="F12" s="182">
        <f>+'10.ค่าใช้จ่าย(แยกกลุ่ม)'!G114</f>
        <v>510.57245783782963</v>
      </c>
      <c r="G12" s="182">
        <f>+'10.ค่าใช้จ่าย(แยกกลุ่ม)'!H114</f>
        <v>549.06833707005353</v>
      </c>
      <c r="H12" s="182">
        <f>+'10.ค่าใช้จ่าย(แยกกลุ่ม)'!I114</f>
        <v>910.54444631457829</v>
      </c>
      <c r="I12" s="182">
        <f>+'10.ค่าใช้จ่าย(แยกกลุ่ม)'!J114</f>
        <v>609.0174044790989</v>
      </c>
      <c r="J12" s="182">
        <f>+'10.ค่าใช้จ่าย(แยกกลุ่ม)'!K114</f>
        <v>332.45709722033234</v>
      </c>
      <c r="K12" s="182">
        <f>+'10.ค่าใช้จ่าย(แยกกลุ่ม)'!L114</f>
        <v>27.720941112198773</v>
      </c>
      <c r="L12" s="182">
        <f>+'10.ค่าใช้จ่าย(แยกกลุ่ม)'!M114</f>
        <v>265.7631928907777</v>
      </c>
      <c r="M12" s="181"/>
      <c r="O12" s="181"/>
    </row>
    <row r="13" spans="1:15" ht="15">
      <c r="A13" s="33">
        <v>10</v>
      </c>
      <c r="B13" s="182">
        <f>+'10.ค่าใช้จ่าย(แยกกลุ่ม)'!C126</f>
        <v>6983.4816225072673</v>
      </c>
      <c r="C13" s="182">
        <f>+'10.ค่าใช้จ่าย(แยกกลุ่ม)'!D126</f>
        <v>51.978683404892017</v>
      </c>
      <c r="D13" s="182">
        <f>+'10.ค่าใช้จ่าย(แยกกลุ่ม)'!E126</f>
        <v>1591.2314843212241</v>
      </c>
      <c r="E13" s="182">
        <f>+'10.ค่าใช้จ่าย(แยกกลุ่ม)'!F126</f>
        <v>772.79424027076413</v>
      </c>
      <c r="F13" s="182">
        <f>+'10.ค่าใช้จ่าย(แยกกลุ่ม)'!G126</f>
        <v>536.52221203139572</v>
      </c>
      <c r="G13" s="182">
        <f>+'10.ค่าใช้จ่าย(แยกกลุ่ม)'!H126</f>
        <v>450.18232965700707</v>
      </c>
      <c r="H13" s="182">
        <f>+'10.ค่าใช้จ่าย(แยกกลุ่ม)'!I126</f>
        <v>788.4300030482899</v>
      </c>
      <c r="I13" s="182">
        <f>+'10.ค่าใช้จ่าย(แยกกลุ่ม)'!J126</f>
        <v>515.9599682933067</v>
      </c>
      <c r="J13" s="182">
        <f>+'10.ค่าใช้จ่าย(แยกกลุ่ม)'!K126</f>
        <v>292.07307501186921</v>
      </c>
      <c r="K13" s="182">
        <f>+'10.ค่าใช้จ่าย(แยกกลุ่ม)'!L126</f>
        <v>36.276261159057498</v>
      </c>
      <c r="L13" s="182">
        <f>+'10.ค่าใช้จ่าย(แยกกลุ่ม)'!M126</f>
        <v>175.35412799007185</v>
      </c>
      <c r="M13" s="181"/>
      <c r="O13" s="181"/>
    </row>
    <row r="14" spans="1:15" ht="15">
      <c r="A14" s="33">
        <v>11</v>
      </c>
      <c r="B14" s="35">
        <f>+'10.ค่าใช้จ่าย(แยกกลุ่ม)'!C136</f>
        <v>7225.4207101222273</v>
      </c>
      <c r="C14" s="35">
        <f>+'10.ค่าใช้จ่าย(แยกกลุ่ม)'!D136</f>
        <v>68.327254564801123</v>
      </c>
      <c r="D14" s="35">
        <f>+'10.ค่าใช้จ่าย(แยกกลุ่ม)'!E136</f>
        <v>2210.6517828870592</v>
      </c>
      <c r="E14" s="35">
        <f>+'10.ค่าใช้จ่าย(แยกกลุ่ม)'!F136</f>
        <v>1338.7432116028845</v>
      </c>
      <c r="F14" s="35">
        <f>+'10.ค่าใช้จ่าย(แยกกลุ่ม)'!G136</f>
        <v>386.74401973152351</v>
      </c>
      <c r="G14" s="35">
        <f>+'10.ค่าใช้จ่าย(แยกกลุ่ม)'!H136</f>
        <v>456.82574662610511</v>
      </c>
      <c r="H14" s="35">
        <f>+'10.ค่าใช้จ่าย(แยกกลุ่ม)'!I136</f>
        <v>1106.8179811536302</v>
      </c>
      <c r="I14" s="35">
        <f>+'10.ค่าใช้จ่าย(แยกกลุ่ม)'!J136</f>
        <v>569.99619085846905</v>
      </c>
      <c r="J14" s="35">
        <f>+'10.ค่าใช้จ่าย(แยกกลุ่ม)'!K136</f>
        <v>348.17724856509756</v>
      </c>
      <c r="K14" s="35">
        <f>+'10.ค่าใช้จ่าย(แยกกลุ่ม)'!L136</f>
        <v>49.848872656067414</v>
      </c>
      <c r="L14" s="35">
        <f>+'10.ค่าใช้จ่าย(แยกกลุ่ม)'!M136</f>
        <v>127.17534025805041</v>
      </c>
      <c r="M14" s="181"/>
      <c r="O14" s="181"/>
    </row>
    <row r="15" spans="1:15" ht="15">
      <c r="A15" s="33">
        <v>12</v>
      </c>
      <c r="B15" s="35">
        <f>+'10.ค่าใช้จ่าย(แยกกลุ่ม)'!C145</f>
        <v>7183.6377950453516</v>
      </c>
      <c r="C15" s="35">
        <f>+'10.ค่าใช้จ่าย(แยกกลุ่ม)'!D145</f>
        <v>60.140859894113504</v>
      </c>
      <c r="D15" s="35">
        <f>+'10.ค่าใช้จ่าย(แยกกลุ่ม)'!E145</f>
        <v>2303.7277478667552</v>
      </c>
      <c r="E15" s="35">
        <f>+'10.ค่าใช้จ่าย(แยกกลุ่ม)'!F145</f>
        <v>1553.7090569316456</v>
      </c>
      <c r="F15" s="35">
        <f>+'10.ค่าใช้จ่าย(แยกกลุ่ม)'!G145</f>
        <v>192.00890650738444</v>
      </c>
      <c r="G15" s="35">
        <f>+'10.ค่าใช้จ่าย(แยกกลุ่ม)'!H145</f>
        <v>419.59951091512437</v>
      </c>
      <c r="H15" s="35">
        <f>+'10.ค่าใช้จ่าย(แยกกลุ่ม)'!I145</f>
        <v>415.79544903209461</v>
      </c>
      <c r="I15" s="35">
        <f>+'10.ค่าใช้จ่าย(แยกกลุ่ม)'!J145</f>
        <v>702.94122172190737</v>
      </c>
      <c r="J15" s="35">
        <f>+'10.ค่าใช้จ่าย(แยกกลุ่ม)'!K145</f>
        <v>316.87638448682168</v>
      </c>
      <c r="K15" s="35">
        <f>+'10.ค่าใช้จ่าย(แยกกลุ่ม)'!L145</f>
        <v>293.04750314534942</v>
      </c>
      <c r="L15" s="35">
        <f>+'10.ค่าใช้จ่าย(แยกกลุ่ม)'!M145</f>
        <v>134.25313961026615</v>
      </c>
      <c r="M15" s="181"/>
      <c r="O15" s="181"/>
    </row>
    <row r="16" spans="1:15" ht="15">
      <c r="A16" s="33">
        <v>13</v>
      </c>
      <c r="B16" s="35">
        <f>+'10.ค่าใช้จ่าย(แยกกลุ่ม)'!C152</f>
        <v>6601.6332744771235</v>
      </c>
      <c r="C16" s="35">
        <f>+'10.ค่าใช้จ่าย(แยกกลุ่ม)'!D152</f>
        <v>52.364350549974361</v>
      </c>
      <c r="D16" s="35">
        <f>+'10.ค่าใช้จ่าย(แยกกลุ่ม)'!E152</f>
        <v>3532.8578119447739</v>
      </c>
      <c r="E16" s="35">
        <f>+'10.ค่าใช้จ่าย(แยกกลุ่ม)'!F152</f>
        <v>2325.0859786464825</v>
      </c>
      <c r="F16" s="35">
        <f>+'10.ค่าใช้จ่าย(แยกกลุ่ม)'!G152</f>
        <v>108.00717868663072</v>
      </c>
      <c r="G16" s="35">
        <f>+'10.ค่าใช้จ่าย(แยกกลุ่ม)'!H152</f>
        <v>394.18047082273586</v>
      </c>
      <c r="H16" s="35">
        <f>+'10.ค่าใช้จ่าย(แยกกลุ่ม)'!I152</f>
        <v>823.64090931310579</v>
      </c>
      <c r="I16" s="35">
        <f>+'10.ค่าใช้จ่าย(แยกกลุ่ม)'!J152</f>
        <v>612.30860202397241</v>
      </c>
      <c r="J16" s="35">
        <f>+'10.ค่าใช้จ่าย(แยกกลุ่ม)'!K152</f>
        <v>262.10416035021035</v>
      </c>
      <c r="K16" s="35">
        <f>+'10.ค่าใช้จ่าย(แยกกลุ่ม)'!L152</f>
        <v>9.986772048800999</v>
      </c>
      <c r="L16" s="35">
        <f>+'10.ค่าใช้จ่าย(แยกกลุ่ม)'!M152</f>
        <v>112.07478533757762</v>
      </c>
      <c r="M16" s="181"/>
      <c r="O16" s="181"/>
    </row>
    <row r="17" spans="1:15" ht="15">
      <c r="A17" s="183" t="s">
        <v>721</v>
      </c>
      <c r="M17" s="181"/>
      <c r="O17" s="181"/>
    </row>
    <row r="40" spans="1:1" ht="17.399999999999999">
      <c r="A40" s="178" t="s">
        <v>1369</v>
      </c>
    </row>
    <row r="41" spans="1:1" ht="29.25" customHeight="1"/>
  </sheetData>
  <mergeCells count="2">
    <mergeCell ref="A2:A3"/>
    <mergeCell ref="B2:L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Header>&amp;Cสรุปค่าใช้จ่าย&amp;Rสิ่งที่ส่งมาด้วย 1</oddHeader>
    <oddFooter>หน้าที่ &amp;P จาก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33"/>
  <sheetViews>
    <sheetView view="pageBreakPreview" topLeftCell="A25" zoomScaleNormal="130" zoomScaleSheetLayoutView="100" workbookViewId="0">
      <selection activeCell="B33" sqref="B33"/>
    </sheetView>
  </sheetViews>
  <sheetFormatPr defaultColWidth="10" defaultRowHeight="21"/>
  <cols>
    <col min="1" max="1" width="23.21875" style="299" customWidth="1"/>
    <col min="2" max="2" width="76.44140625" style="300" customWidth="1"/>
    <col min="3" max="16384" width="10" style="298"/>
  </cols>
  <sheetData>
    <row r="1" spans="1:2">
      <c r="A1" s="437" t="s">
        <v>1370</v>
      </c>
      <c r="B1" s="437"/>
    </row>
    <row r="2" spans="1:2" ht="12" customHeight="1">
      <c r="A2" s="437"/>
      <c r="B2" s="437"/>
    </row>
    <row r="3" spans="1:2" ht="28.2" customHeight="1">
      <c r="A3" s="307" t="s">
        <v>1334</v>
      </c>
      <c r="B3" s="308"/>
    </row>
    <row r="4" spans="1:2">
      <c r="A4" s="307"/>
      <c r="B4" s="308"/>
    </row>
    <row r="5" spans="1:2">
      <c r="A5" s="309" t="s">
        <v>250</v>
      </c>
      <c r="B5" s="310" t="s">
        <v>1335</v>
      </c>
    </row>
    <row r="6" spans="1:2" ht="49.95" customHeight="1">
      <c r="A6" s="305" t="s">
        <v>1378</v>
      </c>
      <c r="B6" s="370" t="s">
        <v>1371</v>
      </c>
    </row>
    <row r="7" spans="1:2" ht="49.95" customHeight="1">
      <c r="A7" s="305" t="s">
        <v>1379</v>
      </c>
      <c r="B7" s="438" t="s">
        <v>1372</v>
      </c>
    </row>
    <row r="8" spans="1:2" ht="49.95" customHeight="1">
      <c r="A8" s="306" t="s">
        <v>1380</v>
      </c>
      <c r="B8" s="438" t="s">
        <v>1397</v>
      </c>
    </row>
    <row r="9" spans="1:2" ht="49.95" customHeight="1">
      <c r="A9" s="305" t="s">
        <v>1381</v>
      </c>
      <c r="B9" s="439" t="s">
        <v>1373</v>
      </c>
    </row>
    <row r="10" spans="1:2" ht="49.95" customHeight="1">
      <c r="A10" s="305" t="s">
        <v>1382</v>
      </c>
      <c r="B10" s="371" t="s">
        <v>1374</v>
      </c>
    </row>
    <row r="11" spans="1:2" ht="49.95" customHeight="1">
      <c r="A11" s="305" t="s">
        <v>1383</v>
      </c>
      <c r="B11" s="439" t="s">
        <v>1375</v>
      </c>
    </row>
    <row r="12" spans="1:2" ht="49.95" customHeight="1">
      <c r="A12" s="305" t="s">
        <v>1384</v>
      </c>
      <c r="B12" s="439" t="s">
        <v>1398</v>
      </c>
    </row>
    <row r="13" spans="1:2">
      <c r="B13" s="301"/>
    </row>
    <row r="14" spans="1:2">
      <c r="B14" s="301"/>
    </row>
    <row r="15" spans="1:2">
      <c r="A15" s="437" t="s">
        <v>1370</v>
      </c>
      <c r="B15" s="437"/>
    </row>
    <row r="16" spans="1:2">
      <c r="A16" s="307" t="s">
        <v>1336</v>
      </c>
      <c r="B16" s="312"/>
    </row>
    <row r="17" spans="1:2">
      <c r="A17" s="309" t="s">
        <v>2</v>
      </c>
      <c r="B17" s="310" t="s">
        <v>1337</v>
      </c>
    </row>
    <row r="18" spans="1:2" ht="69.599999999999994" customHeight="1">
      <c r="A18" s="306" t="s">
        <v>1385</v>
      </c>
      <c r="B18" s="438" t="s">
        <v>1399</v>
      </c>
    </row>
    <row r="19" spans="1:2" ht="52.2" customHeight="1">
      <c r="A19" s="306" t="s">
        <v>1386</v>
      </c>
      <c r="B19" s="438" t="s">
        <v>1376</v>
      </c>
    </row>
    <row r="20" spans="1:2" ht="52.2" customHeight="1">
      <c r="A20" s="306" t="s">
        <v>1387</v>
      </c>
      <c r="B20" s="371" t="s">
        <v>1377</v>
      </c>
    </row>
    <row r="21" spans="1:2" ht="52.2" customHeight="1">
      <c r="A21" s="305" t="s">
        <v>1388</v>
      </c>
      <c r="B21" s="439" t="s">
        <v>1396</v>
      </c>
    </row>
    <row r="22" spans="1:2" ht="52.2" customHeight="1">
      <c r="A22" s="305" t="s">
        <v>1389</v>
      </c>
      <c r="B22" s="438" t="s">
        <v>1400</v>
      </c>
    </row>
    <row r="23" spans="1:2" ht="52.2" customHeight="1">
      <c r="A23" s="306" t="s">
        <v>1390</v>
      </c>
      <c r="B23" s="440" t="s">
        <v>1401</v>
      </c>
    </row>
    <row r="24" spans="1:2" ht="52.2" customHeight="1">
      <c r="A24" s="305" t="s">
        <v>1391</v>
      </c>
      <c r="B24" s="439" t="s">
        <v>1402</v>
      </c>
    </row>
    <row r="25" spans="1:2" ht="52.2" customHeight="1">
      <c r="A25" s="305" t="s">
        <v>1392</v>
      </c>
      <c r="B25" s="439" t="s">
        <v>1403</v>
      </c>
    </row>
    <row r="26" spans="1:2" ht="52.2" customHeight="1">
      <c r="A26" s="305" t="s">
        <v>1393</v>
      </c>
      <c r="B26" s="438" t="s">
        <v>1404</v>
      </c>
    </row>
    <row r="27" spans="1:2" ht="52.2" customHeight="1">
      <c r="A27" s="311" t="s">
        <v>1394</v>
      </c>
      <c r="B27" s="439" t="s">
        <v>1405</v>
      </c>
    </row>
    <row r="28" spans="1:2" ht="52.2" customHeight="1">
      <c r="A28" s="311" t="s">
        <v>1395</v>
      </c>
      <c r="B28" s="439" t="s">
        <v>1406</v>
      </c>
    </row>
    <row r="30" spans="1:2" ht="24.6">
      <c r="A30" s="302"/>
      <c r="B30" s="303"/>
    </row>
    <row r="31" spans="1:2" s="301" customFormat="1">
      <c r="A31" s="299"/>
    </row>
    <row r="32" spans="1:2" s="301" customFormat="1">
      <c r="A32" s="299"/>
    </row>
    <row r="33" spans="1:1" s="301" customFormat="1">
      <c r="A33" s="299"/>
    </row>
  </sheetData>
  <mergeCells count="3">
    <mergeCell ref="A1:B1"/>
    <mergeCell ref="A2:B2"/>
    <mergeCell ref="A15:B15"/>
  </mergeCells>
  <pageMargins left="0.70866141732283472" right="0.51181102362204722" top="0.74803149606299213" bottom="0.74803149606299213" header="0.31496062992125984" footer="0.31496062992125984"/>
  <pageSetup paperSize="9" scale="90" fitToWidth="0" fitToHeight="0" orientation="portrait" r:id="rId1"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opLeftCell="A76" zoomScale="73" zoomScaleNormal="73" workbookViewId="0">
      <selection activeCell="S89" sqref="S89"/>
    </sheetView>
  </sheetViews>
  <sheetFormatPr defaultColWidth="8.6640625" defaultRowHeight="24.6"/>
  <cols>
    <col min="1" max="1" width="14.6640625" style="208" customWidth="1"/>
    <col min="2" max="2" width="8" style="213" customWidth="1"/>
    <col min="3" max="3" width="15.5546875" style="214" customWidth="1"/>
    <col min="4" max="4" width="6.88671875" style="214" customWidth="1"/>
    <col min="5" max="5" width="23.6640625" style="214" bestFit="1" customWidth="1"/>
    <col min="6" max="6" width="7.33203125" style="214" customWidth="1"/>
    <col min="7" max="7" width="8" style="214" customWidth="1"/>
    <col min="8" max="8" width="21.109375" style="214" customWidth="1"/>
    <col min="9" max="9" width="10.33203125" style="215" customWidth="1"/>
    <col min="10" max="10" width="10.33203125" style="216" customWidth="1"/>
    <col min="11" max="16384" width="8.6640625" style="199"/>
  </cols>
  <sheetData>
    <row r="1" spans="1:12">
      <c r="B1" s="379" t="s">
        <v>1163</v>
      </c>
      <c r="C1" s="379"/>
      <c r="D1" s="379"/>
      <c r="E1" s="379"/>
      <c r="F1" s="379"/>
      <c r="G1" s="379"/>
      <c r="H1" s="379"/>
      <c r="I1" s="379"/>
      <c r="J1" s="379"/>
    </row>
    <row r="2" spans="1:12" ht="26.4" customHeight="1">
      <c r="A2" s="377" t="s">
        <v>1331</v>
      </c>
      <c r="B2" s="377" t="s">
        <v>279</v>
      </c>
      <c r="C2" s="377" t="s">
        <v>1164</v>
      </c>
      <c r="D2" s="377" t="s">
        <v>1165</v>
      </c>
      <c r="E2" s="377" t="s">
        <v>1166</v>
      </c>
      <c r="F2" s="377" t="s">
        <v>1167</v>
      </c>
      <c r="G2" s="377" t="s">
        <v>1168</v>
      </c>
      <c r="H2" s="377" t="s">
        <v>1169</v>
      </c>
      <c r="I2" s="380" t="s">
        <v>1170</v>
      </c>
      <c r="J2" s="381" t="s">
        <v>1171</v>
      </c>
      <c r="K2" s="378" t="s">
        <v>44</v>
      </c>
      <c r="L2" s="376" t="s">
        <v>1329</v>
      </c>
    </row>
    <row r="3" spans="1:12" ht="26.4" customHeight="1">
      <c r="A3" s="377"/>
      <c r="B3" s="377"/>
      <c r="C3" s="377"/>
      <c r="D3" s="377"/>
      <c r="E3" s="377"/>
      <c r="F3" s="377"/>
      <c r="G3" s="377"/>
      <c r="H3" s="377"/>
      <c r="I3" s="380"/>
      <c r="J3" s="381"/>
      <c r="K3" s="378"/>
      <c r="L3" s="376"/>
    </row>
    <row r="4" spans="1:12">
      <c r="A4" s="232">
        <v>1</v>
      </c>
      <c r="B4" s="233">
        <v>1</v>
      </c>
      <c r="C4" s="234" t="s">
        <v>45</v>
      </c>
      <c r="D4" s="235" t="s">
        <v>159</v>
      </c>
      <c r="E4" s="234" t="s">
        <v>313</v>
      </c>
      <c r="F4" s="236" t="s">
        <v>1172</v>
      </c>
      <c r="G4" s="237">
        <v>8</v>
      </c>
      <c r="H4" s="238" t="s">
        <v>1173</v>
      </c>
      <c r="I4" s="239">
        <v>4063</v>
      </c>
      <c r="J4" s="240">
        <v>8</v>
      </c>
      <c r="K4" s="241">
        <v>21</v>
      </c>
      <c r="L4" s="241">
        <v>21</v>
      </c>
    </row>
    <row r="5" spans="1:12" ht="20.7" customHeight="1">
      <c r="A5" s="232">
        <v>2</v>
      </c>
      <c r="B5" s="233">
        <v>1</v>
      </c>
      <c r="C5" s="234" t="s">
        <v>53</v>
      </c>
      <c r="D5" s="235" t="s">
        <v>160</v>
      </c>
      <c r="E5" s="234" t="s">
        <v>334</v>
      </c>
      <c r="F5" s="236" t="s">
        <v>1172</v>
      </c>
      <c r="G5" s="237">
        <v>30</v>
      </c>
      <c r="H5" s="238" t="s">
        <v>1173</v>
      </c>
      <c r="I5" s="239">
        <v>8768</v>
      </c>
      <c r="J5" s="240">
        <v>30</v>
      </c>
      <c r="K5" s="241">
        <v>21</v>
      </c>
      <c r="L5" s="241">
        <v>21</v>
      </c>
    </row>
    <row r="6" spans="1:12">
      <c r="A6" s="232">
        <v>3</v>
      </c>
      <c r="B6" s="233">
        <v>1</v>
      </c>
      <c r="C6" s="234" t="s">
        <v>55</v>
      </c>
      <c r="D6" s="235" t="s">
        <v>158</v>
      </c>
      <c r="E6" s="234" t="s">
        <v>302</v>
      </c>
      <c r="F6" s="236" t="s">
        <v>1172</v>
      </c>
      <c r="G6" s="237">
        <v>32</v>
      </c>
      <c r="H6" s="238" t="s">
        <v>1173</v>
      </c>
      <c r="I6" s="239">
        <v>11241</v>
      </c>
      <c r="J6" s="240">
        <v>32</v>
      </c>
      <c r="K6" s="241">
        <v>21</v>
      </c>
      <c r="L6" s="241">
        <v>21</v>
      </c>
    </row>
    <row r="7" spans="1:12">
      <c r="A7" s="232">
        <v>4</v>
      </c>
      <c r="B7" s="233">
        <v>1</v>
      </c>
      <c r="C7" s="234" t="s">
        <v>49</v>
      </c>
      <c r="D7" s="235" t="s">
        <v>162</v>
      </c>
      <c r="E7" s="234" t="s">
        <v>359</v>
      </c>
      <c r="F7" s="236" t="s">
        <v>1172</v>
      </c>
      <c r="G7" s="237">
        <v>15</v>
      </c>
      <c r="H7" s="238" t="s">
        <v>1173</v>
      </c>
      <c r="I7" s="239">
        <v>10820</v>
      </c>
      <c r="J7" s="240">
        <v>15</v>
      </c>
      <c r="K7" s="241">
        <v>21</v>
      </c>
      <c r="L7" s="241">
        <v>21</v>
      </c>
    </row>
    <row r="8" spans="1:12" ht="20.7" customHeight="1">
      <c r="A8" s="232">
        <v>5</v>
      </c>
      <c r="B8" s="233">
        <v>1</v>
      </c>
      <c r="C8" s="234" t="s">
        <v>45</v>
      </c>
      <c r="D8" s="235" t="s">
        <v>166</v>
      </c>
      <c r="E8" s="234" t="s">
        <v>329</v>
      </c>
      <c r="F8" s="236" t="s">
        <v>1172</v>
      </c>
      <c r="G8" s="237">
        <v>30</v>
      </c>
      <c r="H8" s="238" t="s">
        <v>1174</v>
      </c>
      <c r="I8" s="239">
        <v>19069</v>
      </c>
      <c r="J8" s="240">
        <v>30</v>
      </c>
      <c r="K8" s="241">
        <v>21</v>
      </c>
      <c r="L8" s="241">
        <v>21</v>
      </c>
    </row>
    <row r="9" spans="1:12">
      <c r="A9" s="232">
        <v>6</v>
      </c>
      <c r="B9" s="233">
        <v>1</v>
      </c>
      <c r="C9" s="234" t="s">
        <v>47</v>
      </c>
      <c r="D9" s="235" t="s">
        <v>161</v>
      </c>
      <c r="E9" s="234" t="s">
        <v>350</v>
      </c>
      <c r="F9" s="236" t="s">
        <v>1172</v>
      </c>
      <c r="G9" s="237">
        <v>15</v>
      </c>
      <c r="H9" s="238" t="s">
        <v>1173</v>
      </c>
      <c r="I9" s="239">
        <v>12022</v>
      </c>
      <c r="J9" s="240">
        <v>15</v>
      </c>
      <c r="K9" s="241">
        <v>21</v>
      </c>
      <c r="L9" s="241">
        <v>21</v>
      </c>
    </row>
    <row r="10" spans="1:12">
      <c r="A10" s="232">
        <v>7</v>
      </c>
      <c r="B10" s="233">
        <v>1</v>
      </c>
      <c r="C10" s="234" t="s">
        <v>51</v>
      </c>
      <c r="D10" s="235" t="s">
        <v>163</v>
      </c>
      <c r="E10" s="234" t="s">
        <v>382</v>
      </c>
      <c r="F10" s="236" t="s">
        <v>1172</v>
      </c>
      <c r="G10" s="237">
        <v>20</v>
      </c>
      <c r="H10" s="238" t="s">
        <v>1173</v>
      </c>
      <c r="I10" s="239">
        <v>11638</v>
      </c>
      <c r="J10" s="240">
        <v>20</v>
      </c>
      <c r="K10" s="241">
        <v>21</v>
      </c>
      <c r="L10" s="241">
        <v>21</v>
      </c>
    </row>
    <row r="11" spans="1:12" ht="20.7" customHeight="1">
      <c r="A11" s="224">
        <v>8</v>
      </c>
      <c r="B11" s="200">
        <v>2</v>
      </c>
      <c r="C11" s="201" t="s">
        <v>45</v>
      </c>
      <c r="D11" s="202" t="s">
        <v>197</v>
      </c>
      <c r="E11" s="201" t="s">
        <v>324</v>
      </c>
      <c r="F11" s="203" t="s">
        <v>1172</v>
      </c>
      <c r="G11" s="204">
        <v>30</v>
      </c>
      <c r="H11" s="205" t="s">
        <v>1175</v>
      </c>
      <c r="I11" s="206">
        <v>21043</v>
      </c>
      <c r="J11" s="207">
        <v>30</v>
      </c>
      <c r="K11" s="217">
        <v>21</v>
      </c>
      <c r="L11" s="217">
        <v>21</v>
      </c>
    </row>
    <row r="12" spans="1:12">
      <c r="A12" s="224">
        <v>9</v>
      </c>
      <c r="B12" s="200">
        <v>2</v>
      </c>
      <c r="C12" s="201" t="s">
        <v>45</v>
      </c>
      <c r="D12" s="202" t="s">
        <v>198</v>
      </c>
      <c r="E12" s="201" t="s">
        <v>325</v>
      </c>
      <c r="F12" s="203" t="s">
        <v>1172</v>
      </c>
      <c r="G12" s="204">
        <v>30</v>
      </c>
      <c r="H12" s="205" t="s">
        <v>1175</v>
      </c>
      <c r="I12" s="206">
        <v>23638</v>
      </c>
      <c r="J12" s="207">
        <v>30</v>
      </c>
      <c r="K12" s="217">
        <v>21</v>
      </c>
      <c r="L12" s="217">
        <v>21</v>
      </c>
    </row>
    <row r="13" spans="1:12">
      <c r="A13" s="224">
        <v>10</v>
      </c>
      <c r="B13" s="200">
        <v>2</v>
      </c>
      <c r="C13" s="201" t="s">
        <v>47</v>
      </c>
      <c r="D13" s="202" t="s">
        <v>216</v>
      </c>
      <c r="E13" s="201" t="s">
        <v>346</v>
      </c>
      <c r="F13" s="203" t="s">
        <v>1172</v>
      </c>
      <c r="G13" s="204">
        <v>30</v>
      </c>
      <c r="H13" s="205" t="s">
        <v>1175</v>
      </c>
      <c r="I13" s="206">
        <v>23304</v>
      </c>
      <c r="J13" s="207">
        <v>30</v>
      </c>
      <c r="K13" s="217">
        <v>21</v>
      </c>
      <c r="L13" s="217">
        <v>21</v>
      </c>
    </row>
    <row r="14" spans="1:12" ht="20.7" customHeight="1">
      <c r="A14" s="224">
        <v>11</v>
      </c>
      <c r="B14" s="200">
        <v>2</v>
      </c>
      <c r="C14" s="201" t="s">
        <v>49</v>
      </c>
      <c r="D14" s="202" t="s">
        <v>168</v>
      </c>
      <c r="E14" s="201" t="s">
        <v>365</v>
      </c>
      <c r="F14" s="203" t="s">
        <v>1172</v>
      </c>
      <c r="G14" s="204">
        <v>40</v>
      </c>
      <c r="H14" s="205" t="s">
        <v>1175</v>
      </c>
      <c r="I14" s="206">
        <v>17778</v>
      </c>
      <c r="J14" s="207">
        <v>40</v>
      </c>
      <c r="K14" s="217">
        <v>21</v>
      </c>
      <c r="L14" s="217">
        <v>21</v>
      </c>
    </row>
    <row r="15" spans="1:12">
      <c r="A15" s="224">
        <v>12</v>
      </c>
      <c r="B15" s="200">
        <v>2</v>
      </c>
      <c r="C15" s="201" t="s">
        <v>51</v>
      </c>
      <c r="D15" s="202" t="s">
        <v>169</v>
      </c>
      <c r="E15" s="201" t="s">
        <v>375</v>
      </c>
      <c r="F15" s="203" t="s">
        <v>1172</v>
      </c>
      <c r="G15" s="204">
        <v>36</v>
      </c>
      <c r="H15" s="205" t="s">
        <v>1175</v>
      </c>
      <c r="I15" s="206">
        <v>17669</v>
      </c>
      <c r="J15" s="207">
        <v>36</v>
      </c>
      <c r="K15" s="217">
        <v>21</v>
      </c>
      <c r="L15" s="217">
        <v>21</v>
      </c>
    </row>
    <row r="16" spans="1:12">
      <c r="A16" s="224">
        <v>13</v>
      </c>
      <c r="B16" s="200">
        <v>2</v>
      </c>
      <c r="C16" s="201" t="s">
        <v>47</v>
      </c>
      <c r="D16" s="202" t="s">
        <v>167</v>
      </c>
      <c r="E16" s="201" t="s">
        <v>349</v>
      </c>
      <c r="F16" s="203" t="s">
        <v>1172</v>
      </c>
      <c r="G16" s="204">
        <v>30</v>
      </c>
      <c r="H16" s="205" t="s">
        <v>1174</v>
      </c>
      <c r="I16" s="206">
        <v>20272</v>
      </c>
      <c r="J16" s="207">
        <v>30</v>
      </c>
      <c r="K16" s="217">
        <v>21</v>
      </c>
      <c r="L16" s="217">
        <v>21</v>
      </c>
    </row>
    <row r="17" spans="1:12" ht="20.7" customHeight="1">
      <c r="A17" s="224">
        <v>14</v>
      </c>
      <c r="B17" s="200">
        <v>2</v>
      </c>
      <c r="C17" s="201" t="s">
        <v>45</v>
      </c>
      <c r="D17" s="202" t="s">
        <v>165</v>
      </c>
      <c r="E17" s="201" t="s">
        <v>328</v>
      </c>
      <c r="F17" s="203" t="s">
        <v>1172</v>
      </c>
      <c r="G17" s="204">
        <v>30</v>
      </c>
      <c r="H17" s="205" t="s">
        <v>1174</v>
      </c>
      <c r="I17" s="206">
        <v>18239</v>
      </c>
      <c r="J17" s="207">
        <v>30</v>
      </c>
      <c r="K17" s="217">
        <v>21</v>
      </c>
      <c r="L17" s="217">
        <v>21</v>
      </c>
    </row>
    <row r="18" spans="1:12">
      <c r="A18" s="224">
        <v>15</v>
      </c>
      <c r="B18" s="200">
        <v>2</v>
      </c>
      <c r="C18" s="201" t="s">
        <v>47</v>
      </c>
      <c r="D18" s="202" t="s">
        <v>219</v>
      </c>
      <c r="E18" s="201" t="s">
        <v>351</v>
      </c>
      <c r="F18" s="203" t="s">
        <v>1172</v>
      </c>
      <c r="G18" s="204">
        <v>30</v>
      </c>
      <c r="H18" s="205" t="s">
        <v>1176</v>
      </c>
      <c r="I18" s="206">
        <v>36388</v>
      </c>
      <c r="J18" s="207">
        <v>30</v>
      </c>
      <c r="K18" s="217">
        <v>21</v>
      </c>
      <c r="L18" s="217">
        <v>21</v>
      </c>
    </row>
    <row r="19" spans="1:12">
      <c r="A19" s="224">
        <v>16</v>
      </c>
      <c r="B19" s="200">
        <v>2</v>
      </c>
      <c r="C19" s="201" t="s">
        <v>47</v>
      </c>
      <c r="D19" s="202" t="s">
        <v>220</v>
      </c>
      <c r="E19" s="201" t="s">
        <v>352</v>
      </c>
      <c r="F19" s="203" t="s">
        <v>1172</v>
      </c>
      <c r="G19" s="204">
        <v>30</v>
      </c>
      <c r="H19" s="205" t="s">
        <v>1175</v>
      </c>
      <c r="I19" s="206">
        <v>28793</v>
      </c>
      <c r="J19" s="207">
        <v>30</v>
      </c>
      <c r="K19" s="217">
        <v>21</v>
      </c>
      <c r="L19" s="217">
        <v>21</v>
      </c>
    </row>
    <row r="20" spans="1:12" ht="20.7" customHeight="1">
      <c r="A20" s="224">
        <v>17</v>
      </c>
      <c r="B20" s="200">
        <v>2</v>
      </c>
      <c r="C20" s="201" t="s">
        <v>53</v>
      </c>
      <c r="D20" s="202" t="s">
        <v>213</v>
      </c>
      <c r="E20" s="201" t="s">
        <v>343</v>
      </c>
      <c r="F20" s="203" t="s">
        <v>1172</v>
      </c>
      <c r="G20" s="204">
        <v>33</v>
      </c>
      <c r="H20" s="205" t="s">
        <v>1175</v>
      </c>
      <c r="I20" s="206">
        <v>19761</v>
      </c>
      <c r="J20" s="207">
        <v>33</v>
      </c>
      <c r="K20" s="217">
        <v>21</v>
      </c>
      <c r="L20" s="217">
        <v>21</v>
      </c>
    </row>
    <row r="21" spans="1:12">
      <c r="A21" s="232">
        <v>18</v>
      </c>
      <c r="B21" s="233">
        <v>3</v>
      </c>
      <c r="C21" s="234" t="s">
        <v>45</v>
      </c>
      <c r="D21" s="235" t="s">
        <v>189</v>
      </c>
      <c r="E21" s="234" t="s">
        <v>316</v>
      </c>
      <c r="F21" s="236" t="s">
        <v>1172</v>
      </c>
      <c r="G21" s="237">
        <v>30</v>
      </c>
      <c r="H21" s="238" t="s">
        <v>1175</v>
      </c>
      <c r="I21" s="239">
        <v>24948</v>
      </c>
      <c r="J21" s="240">
        <v>30</v>
      </c>
      <c r="K21" s="241">
        <v>21</v>
      </c>
      <c r="L21" s="241">
        <v>21</v>
      </c>
    </row>
    <row r="22" spans="1:12">
      <c r="A22" s="232">
        <v>19</v>
      </c>
      <c r="B22" s="233">
        <v>3</v>
      </c>
      <c r="C22" s="234" t="s">
        <v>45</v>
      </c>
      <c r="D22" s="235" t="s">
        <v>190</v>
      </c>
      <c r="E22" s="234" t="s">
        <v>317</v>
      </c>
      <c r="F22" s="236" t="s">
        <v>1172</v>
      </c>
      <c r="G22" s="237">
        <v>30</v>
      </c>
      <c r="H22" s="238" t="s">
        <v>1175</v>
      </c>
      <c r="I22" s="239">
        <v>29634</v>
      </c>
      <c r="J22" s="240">
        <v>30</v>
      </c>
      <c r="K22" s="241">
        <v>21</v>
      </c>
      <c r="L22" s="241">
        <v>21</v>
      </c>
    </row>
    <row r="23" spans="1:12">
      <c r="A23" s="232">
        <v>20</v>
      </c>
      <c r="B23" s="233">
        <v>3</v>
      </c>
      <c r="C23" s="234" t="s">
        <v>45</v>
      </c>
      <c r="D23" s="235" t="s">
        <v>196</v>
      </c>
      <c r="E23" s="234" t="s">
        <v>323</v>
      </c>
      <c r="F23" s="236" t="s">
        <v>1172</v>
      </c>
      <c r="G23" s="237">
        <v>30</v>
      </c>
      <c r="H23" s="238" t="s">
        <v>1175</v>
      </c>
      <c r="I23" s="239">
        <v>22343</v>
      </c>
      <c r="J23" s="240">
        <v>30</v>
      </c>
      <c r="K23" s="241">
        <v>21</v>
      </c>
      <c r="L23" s="241">
        <v>21</v>
      </c>
    </row>
    <row r="24" spans="1:12">
      <c r="A24" s="232">
        <v>21</v>
      </c>
      <c r="B24" s="233">
        <v>3</v>
      </c>
      <c r="C24" s="234" t="s">
        <v>45</v>
      </c>
      <c r="D24" s="235" t="s">
        <v>199</v>
      </c>
      <c r="E24" s="234" t="s">
        <v>326</v>
      </c>
      <c r="F24" s="236" t="s">
        <v>1172</v>
      </c>
      <c r="G24" s="237">
        <v>30</v>
      </c>
      <c r="H24" s="238" t="s">
        <v>1175</v>
      </c>
      <c r="I24" s="239">
        <v>19451</v>
      </c>
      <c r="J24" s="240">
        <v>30</v>
      </c>
      <c r="K24" s="241">
        <v>21</v>
      </c>
      <c r="L24" s="241">
        <v>21</v>
      </c>
    </row>
    <row r="25" spans="1:12">
      <c r="A25" s="232">
        <v>22</v>
      </c>
      <c r="B25" s="233">
        <v>3</v>
      </c>
      <c r="C25" s="234" t="s">
        <v>53</v>
      </c>
      <c r="D25" s="235" t="s">
        <v>202</v>
      </c>
      <c r="E25" s="234" t="s">
        <v>331</v>
      </c>
      <c r="F25" s="236" t="s">
        <v>1172</v>
      </c>
      <c r="G25" s="237">
        <v>40</v>
      </c>
      <c r="H25" s="238" t="s">
        <v>1175</v>
      </c>
      <c r="I25" s="239">
        <v>21566</v>
      </c>
      <c r="J25" s="240">
        <v>40</v>
      </c>
      <c r="K25" s="241">
        <v>21</v>
      </c>
      <c r="L25" s="241">
        <v>21</v>
      </c>
    </row>
    <row r="26" spans="1:12">
      <c r="A26" s="232">
        <v>23</v>
      </c>
      <c r="B26" s="233">
        <v>3</v>
      </c>
      <c r="C26" s="234" t="s">
        <v>53</v>
      </c>
      <c r="D26" s="235" t="s">
        <v>205</v>
      </c>
      <c r="E26" s="234" t="s">
        <v>335</v>
      </c>
      <c r="F26" s="236" t="s">
        <v>1172</v>
      </c>
      <c r="G26" s="237">
        <v>42</v>
      </c>
      <c r="H26" s="238" t="s">
        <v>1175</v>
      </c>
      <c r="I26" s="239">
        <v>18002</v>
      </c>
      <c r="J26" s="240">
        <v>32</v>
      </c>
      <c r="K26" s="241">
        <v>21</v>
      </c>
      <c r="L26" s="241">
        <v>21</v>
      </c>
    </row>
    <row r="27" spans="1:12">
      <c r="A27" s="232">
        <v>24</v>
      </c>
      <c r="B27" s="233">
        <v>3</v>
      </c>
      <c r="C27" s="234" t="s">
        <v>49</v>
      </c>
      <c r="D27" s="235" t="s">
        <v>223</v>
      </c>
      <c r="E27" s="234" t="s">
        <v>355</v>
      </c>
      <c r="F27" s="236" t="s">
        <v>1172</v>
      </c>
      <c r="G27" s="237">
        <v>39</v>
      </c>
      <c r="H27" s="238" t="s">
        <v>1175</v>
      </c>
      <c r="I27" s="239">
        <v>23937</v>
      </c>
      <c r="J27" s="240">
        <v>39</v>
      </c>
      <c r="K27" s="241">
        <v>21</v>
      </c>
      <c r="L27" s="241">
        <v>21</v>
      </c>
    </row>
    <row r="28" spans="1:12">
      <c r="A28" s="232">
        <v>25</v>
      </c>
      <c r="B28" s="233">
        <v>3</v>
      </c>
      <c r="C28" s="234" t="s">
        <v>49</v>
      </c>
      <c r="D28" s="235" t="s">
        <v>231</v>
      </c>
      <c r="E28" s="234" t="s">
        <v>364</v>
      </c>
      <c r="F28" s="236" t="s">
        <v>1172</v>
      </c>
      <c r="G28" s="237">
        <v>42</v>
      </c>
      <c r="H28" s="238" t="s">
        <v>1175</v>
      </c>
      <c r="I28" s="239">
        <v>26439</v>
      </c>
      <c r="J28" s="240">
        <v>42</v>
      </c>
      <c r="K28" s="241">
        <v>21</v>
      </c>
      <c r="L28" s="241">
        <v>21</v>
      </c>
    </row>
    <row r="29" spans="1:12" ht="20.7" customHeight="1">
      <c r="A29" s="232">
        <v>26</v>
      </c>
      <c r="B29" s="233">
        <v>3</v>
      </c>
      <c r="C29" s="234" t="s">
        <v>49</v>
      </c>
      <c r="D29" s="235" t="s">
        <v>233</v>
      </c>
      <c r="E29" s="234" t="s">
        <v>367</v>
      </c>
      <c r="F29" s="236" t="s">
        <v>1172</v>
      </c>
      <c r="G29" s="237">
        <v>40</v>
      </c>
      <c r="H29" s="238" t="s">
        <v>1176</v>
      </c>
      <c r="I29" s="239">
        <v>32820</v>
      </c>
      <c r="J29" s="240">
        <v>40</v>
      </c>
      <c r="K29" s="241">
        <v>21</v>
      </c>
      <c r="L29" s="241">
        <v>21</v>
      </c>
    </row>
    <row r="30" spans="1:12">
      <c r="A30" s="232">
        <v>27</v>
      </c>
      <c r="B30" s="233">
        <v>3</v>
      </c>
      <c r="C30" s="234" t="s">
        <v>49</v>
      </c>
      <c r="D30" s="235" t="s">
        <v>234</v>
      </c>
      <c r="E30" s="234" t="s">
        <v>368</v>
      </c>
      <c r="F30" s="236" t="s">
        <v>1172</v>
      </c>
      <c r="G30" s="237">
        <v>34</v>
      </c>
      <c r="H30" s="238" t="s">
        <v>1175</v>
      </c>
      <c r="I30" s="239">
        <v>28073</v>
      </c>
      <c r="J30" s="240">
        <v>34</v>
      </c>
      <c r="K30" s="241">
        <v>21</v>
      </c>
      <c r="L30" s="241">
        <v>21</v>
      </c>
    </row>
    <row r="31" spans="1:12">
      <c r="A31" s="232">
        <v>28</v>
      </c>
      <c r="B31" s="233">
        <v>3</v>
      </c>
      <c r="C31" s="234" t="s">
        <v>51</v>
      </c>
      <c r="D31" s="235" t="s">
        <v>238</v>
      </c>
      <c r="E31" s="234" t="s">
        <v>372</v>
      </c>
      <c r="F31" s="236" t="s">
        <v>1172</v>
      </c>
      <c r="G31" s="237">
        <v>30</v>
      </c>
      <c r="H31" s="238" t="s">
        <v>1176</v>
      </c>
      <c r="I31" s="239">
        <v>39229</v>
      </c>
      <c r="J31" s="240">
        <v>30</v>
      </c>
      <c r="K31" s="241">
        <v>21</v>
      </c>
      <c r="L31" s="241">
        <v>21</v>
      </c>
    </row>
    <row r="32" spans="1:12" ht="20.7" customHeight="1">
      <c r="A32" s="232">
        <v>29</v>
      </c>
      <c r="B32" s="233">
        <v>3</v>
      </c>
      <c r="C32" s="234" t="s">
        <v>51</v>
      </c>
      <c r="D32" s="235" t="s">
        <v>239</v>
      </c>
      <c r="E32" s="234" t="s">
        <v>373</v>
      </c>
      <c r="F32" s="236" t="s">
        <v>1172</v>
      </c>
      <c r="G32" s="237">
        <v>40</v>
      </c>
      <c r="H32" s="238" t="s">
        <v>1176</v>
      </c>
      <c r="I32" s="239">
        <v>44414</v>
      </c>
      <c r="J32" s="240">
        <v>40</v>
      </c>
      <c r="K32" s="241">
        <v>21</v>
      </c>
      <c r="L32" s="241">
        <v>21</v>
      </c>
    </row>
    <row r="33" spans="1:12">
      <c r="A33" s="232">
        <v>30</v>
      </c>
      <c r="B33" s="233">
        <v>3</v>
      </c>
      <c r="C33" s="234" t="s">
        <v>49</v>
      </c>
      <c r="D33" s="235" t="s">
        <v>236</v>
      </c>
      <c r="E33" s="234" t="s">
        <v>370</v>
      </c>
      <c r="F33" s="236" t="s">
        <v>1172</v>
      </c>
      <c r="G33" s="237">
        <v>40</v>
      </c>
      <c r="H33" s="238" t="s">
        <v>1175</v>
      </c>
      <c r="I33" s="239">
        <v>28539</v>
      </c>
      <c r="J33" s="240">
        <v>40</v>
      </c>
      <c r="K33" s="241">
        <v>21</v>
      </c>
      <c r="L33" s="241">
        <v>21</v>
      </c>
    </row>
    <row r="34" spans="1:12" ht="20.7" customHeight="1">
      <c r="A34" s="224">
        <v>31</v>
      </c>
      <c r="B34" s="200">
        <v>4</v>
      </c>
      <c r="C34" s="201" t="s">
        <v>53</v>
      </c>
      <c r="D34" s="202" t="s">
        <v>206</v>
      </c>
      <c r="E34" s="201" t="s">
        <v>336</v>
      </c>
      <c r="F34" s="203" t="s">
        <v>1172</v>
      </c>
      <c r="G34" s="204">
        <v>45</v>
      </c>
      <c r="H34" s="205" t="s">
        <v>1175</v>
      </c>
      <c r="I34" s="206">
        <v>20876</v>
      </c>
      <c r="J34" s="207">
        <v>45</v>
      </c>
      <c r="K34" s="217">
        <v>21</v>
      </c>
      <c r="L34" s="217">
        <v>21</v>
      </c>
    </row>
    <row r="35" spans="1:12">
      <c r="A35" s="224">
        <v>32</v>
      </c>
      <c r="B35" s="200">
        <v>4</v>
      </c>
      <c r="C35" s="201" t="s">
        <v>53</v>
      </c>
      <c r="D35" s="202" t="s">
        <v>208</v>
      </c>
      <c r="E35" s="201" t="s">
        <v>338</v>
      </c>
      <c r="F35" s="203" t="s">
        <v>1172</v>
      </c>
      <c r="G35" s="204">
        <v>42</v>
      </c>
      <c r="H35" s="205" t="s">
        <v>1175</v>
      </c>
      <c r="I35" s="206">
        <v>26706</v>
      </c>
      <c r="J35" s="207">
        <v>42</v>
      </c>
      <c r="K35" s="217">
        <v>21</v>
      </c>
      <c r="L35" s="217">
        <v>21</v>
      </c>
    </row>
    <row r="36" spans="1:12">
      <c r="A36" s="224">
        <v>33</v>
      </c>
      <c r="B36" s="200">
        <v>4</v>
      </c>
      <c r="C36" s="201" t="s">
        <v>53</v>
      </c>
      <c r="D36" s="202" t="s">
        <v>209</v>
      </c>
      <c r="E36" s="201" t="s">
        <v>339</v>
      </c>
      <c r="F36" s="203" t="s">
        <v>1172</v>
      </c>
      <c r="G36" s="204">
        <v>42</v>
      </c>
      <c r="H36" s="205" t="s">
        <v>1175</v>
      </c>
      <c r="I36" s="206">
        <v>20307</v>
      </c>
      <c r="J36" s="207">
        <v>42</v>
      </c>
      <c r="K36" s="217">
        <v>21</v>
      </c>
      <c r="L36" s="217">
        <v>21</v>
      </c>
    </row>
    <row r="37" spans="1:12" ht="20.7" customHeight="1">
      <c r="A37" s="224">
        <v>34</v>
      </c>
      <c r="B37" s="200">
        <v>4</v>
      </c>
      <c r="C37" s="201" t="s">
        <v>47</v>
      </c>
      <c r="D37" s="202" t="s">
        <v>217</v>
      </c>
      <c r="E37" s="201" t="s">
        <v>347</v>
      </c>
      <c r="F37" s="203" t="s">
        <v>1172</v>
      </c>
      <c r="G37" s="204">
        <v>30</v>
      </c>
      <c r="H37" s="205" t="s">
        <v>1175</v>
      </c>
      <c r="I37" s="206">
        <v>20814</v>
      </c>
      <c r="J37" s="207">
        <v>30</v>
      </c>
      <c r="K37" s="217">
        <v>21</v>
      </c>
      <c r="L37" s="217">
        <v>21</v>
      </c>
    </row>
    <row r="38" spans="1:12">
      <c r="A38" s="224">
        <v>35</v>
      </c>
      <c r="B38" s="200">
        <v>4</v>
      </c>
      <c r="C38" s="201" t="s">
        <v>55</v>
      </c>
      <c r="D38" s="202" t="s">
        <v>176</v>
      </c>
      <c r="E38" s="201" t="s">
        <v>301</v>
      </c>
      <c r="F38" s="203" t="s">
        <v>1172</v>
      </c>
      <c r="G38" s="204">
        <v>38</v>
      </c>
      <c r="H38" s="205" t="s">
        <v>1176</v>
      </c>
      <c r="I38" s="206">
        <v>31592</v>
      </c>
      <c r="J38" s="207">
        <v>38</v>
      </c>
      <c r="K38" s="217">
        <v>21</v>
      </c>
      <c r="L38" s="217">
        <v>21</v>
      </c>
    </row>
    <row r="39" spans="1:12">
      <c r="A39" s="224">
        <v>36</v>
      </c>
      <c r="B39" s="200">
        <v>4</v>
      </c>
      <c r="C39" s="201" t="s">
        <v>49</v>
      </c>
      <c r="D39" s="202" t="s">
        <v>222</v>
      </c>
      <c r="E39" s="201" t="s">
        <v>354</v>
      </c>
      <c r="F39" s="203" t="s">
        <v>1172</v>
      </c>
      <c r="G39" s="204">
        <v>40</v>
      </c>
      <c r="H39" s="205" t="s">
        <v>1176</v>
      </c>
      <c r="I39" s="206">
        <v>36040</v>
      </c>
      <c r="J39" s="207">
        <v>40</v>
      </c>
      <c r="K39" s="217">
        <v>21</v>
      </c>
      <c r="L39" s="217">
        <v>21</v>
      </c>
    </row>
    <row r="40" spans="1:12" ht="20.7" customHeight="1">
      <c r="A40" s="224">
        <v>37</v>
      </c>
      <c r="B40" s="200">
        <v>4</v>
      </c>
      <c r="C40" s="201" t="s">
        <v>49</v>
      </c>
      <c r="D40" s="202" t="s">
        <v>226</v>
      </c>
      <c r="E40" s="201" t="s">
        <v>358</v>
      </c>
      <c r="F40" s="203" t="s">
        <v>1172</v>
      </c>
      <c r="G40" s="204">
        <v>38</v>
      </c>
      <c r="H40" s="205" t="s">
        <v>1176</v>
      </c>
      <c r="I40" s="206">
        <v>37390</v>
      </c>
      <c r="J40" s="207">
        <v>38</v>
      </c>
      <c r="K40" s="217">
        <v>21</v>
      </c>
      <c r="L40" s="217">
        <v>21</v>
      </c>
    </row>
    <row r="41" spans="1:12">
      <c r="A41" s="224">
        <v>38</v>
      </c>
      <c r="B41" s="200">
        <v>4</v>
      </c>
      <c r="C41" s="201" t="s">
        <v>49</v>
      </c>
      <c r="D41" s="202" t="s">
        <v>228</v>
      </c>
      <c r="E41" s="201" t="s">
        <v>361</v>
      </c>
      <c r="F41" s="203" t="s">
        <v>1172</v>
      </c>
      <c r="G41" s="204">
        <v>55</v>
      </c>
      <c r="H41" s="205" t="s">
        <v>1176</v>
      </c>
      <c r="I41" s="206">
        <v>30555</v>
      </c>
      <c r="J41" s="207">
        <v>55</v>
      </c>
      <c r="K41" s="217">
        <v>21</v>
      </c>
      <c r="L41" s="217">
        <v>21</v>
      </c>
    </row>
    <row r="42" spans="1:12">
      <c r="A42" s="224">
        <v>39</v>
      </c>
      <c r="B42" s="200">
        <v>4</v>
      </c>
      <c r="C42" s="201" t="s">
        <v>51</v>
      </c>
      <c r="D42" s="202" t="s">
        <v>240</v>
      </c>
      <c r="E42" s="201" t="s">
        <v>374</v>
      </c>
      <c r="F42" s="203" t="s">
        <v>1172</v>
      </c>
      <c r="G42" s="204">
        <v>43</v>
      </c>
      <c r="H42" s="205" t="s">
        <v>1175</v>
      </c>
      <c r="I42" s="206">
        <v>26994</v>
      </c>
      <c r="J42" s="207">
        <v>43</v>
      </c>
      <c r="K42" s="217">
        <v>21</v>
      </c>
      <c r="L42" s="217">
        <v>21</v>
      </c>
    </row>
    <row r="43" spans="1:12" ht="20.7" customHeight="1">
      <c r="A43" s="224">
        <v>40</v>
      </c>
      <c r="B43" s="200">
        <v>4</v>
      </c>
      <c r="C43" s="201" t="s">
        <v>51</v>
      </c>
      <c r="D43" s="202" t="s">
        <v>244</v>
      </c>
      <c r="E43" s="201" t="s">
        <v>379</v>
      </c>
      <c r="F43" s="203" t="s">
        <v>1172</v>
      </c>
      <c r="G43" s="204">
        <v>36</v>
      </c>
      <c r="H43" s="205" t="s">
        <v>1176</v>
      </c>
      <c r="I43" s="206">
        <v>37692</v>
      </c>
      <c r="J43" s="207">
        <v>36</v>
      </c>
      <c r="K43" s="217">
        <v>21</v>
      </c>
      <c r="L43" s="217">
        <v>21</v>
      </c>
    </row>
    <row r="44" spans="1:12">
      <c r="A44" s="224">
        <v>41</v>
      </c>
      <c r="B44" s="200">
        <v>4</v>
      </c>
      <c r="C44" s="201" t="s">
        <v>53</v>
      </c>
      <c r="D44" s="202" t="s">
        <v>212</v>
      </c>
      <c r="E44" s="201" t="s">
        <v>342</v>
      </c>
      <c r="F44" s="203" t="s">
        <v>1172</v>
      </c>
      <c r="G44" s="204">
        <v>38</v>
      </c>
      <c r="H44" s="205" t="s">
        <v>1176</v>
      </c>
      <c r="I44" s="206">
        <v>31088</v>
      </c>
      <c r="J44" s="207">
        <v>38</v>
      </c>
      <c r="K44" s="217">
        <v>21</v>
      </c>
      <c r="L44" s="217">
        <v>21</v>
      </c>
    </row>
    <row r="45" spans="1:12">
      <c r="A45" s="224">
        <v>42</v>
      </c>
      <c r="B45" s="200">
        <v>4</v>
      </c>
      <c r="C45" s="201" t="s">
        <v>88</v>
      </c>
      <c r="D45" s="202" t="s">
        <v>182</v>
      </c>
      <c r="E45" s="201" t="s">
        <v>308</v>
      </c>
      <c r="F45" s="203" t="s">
        <v>1172</v>
      </c>
      <c r="G45" s="204">
        <v>30</v>
      </c>
      <c r="H45" s="205" t="s">
        <v>1175</v>
      </c>
      <c r="I45" s="206">
        <v>28737</v>
      </c>
      <c r="J45" s="207">
        <v>30</v>
      </c>
      <c r="K45" s="217">
        <v>21</v>
      </c>
      <c r="L45" s="217">
        <v>21</v>
      </c>
    </row>
    <row r="46" spans="1:12">
      <c r="A46" s="232">
        <v>43</v>
      </c>
      <c r="B46" s="233">
        <v>5</v>
      </c>
      <c r="C46" s="234" t="s">
        <v>45</v>
      </c>
      <c r="D46" s="235" t="s">
        <v>191</v>
      </c>
      <c r="E46" s="234" t="s">
        <v>318</v>
      </c>
      <c r="F46" s="236" t="s">
        <v>1172</v>
      </c>
      <c r="G46" s="237">
        <v>30</v>
      </c>
      <c r="H46" s="238" t="s">
        <v>1176</v>
      </c>
      <c r="I46" s="239">
        <v>36267</v>
      </c>
      <c r="J46" s="240">
        <v>30</v>
      </c>
      <c r="K46" s="241">
        <v>21</v>
      </c>
      <c r="L46" s="241">
        <v>21</v>
      </c>
    </row>
    <row r="47" spans="1:12">
      <c r="A47" s="232">
        <v>44</v>
      </c>
      <c r="B47" s="233">
        <v>5</v>
      </c>
      <c r="C47" s="234" t="s">
        <v>55</v>
      </c>
      <c r="D47" s="235" t="s">
        <v>174</v>
      </c>
      <c r="E47" s="234" t="s">
        <v>299</v>
      </c>
      <c r="F47" s="236" t="s">
        <v>1172</v>
      </c>
      <c r="G47" s="237">
        <v>37</v>
      </c>
      <c r="H47" s="238" t="s">
        <v>1176</v>
      </c>
      <c r="I47" s="239">
        <v>30903</v>
      </c>
      <c r="J47" s="240">
        <v>37</v>
      </c>
      <c r="K47" s="241">
        <v>21</v>
      </c>
      <c r="L47" s="241">
        <v>21</v>
      </c>
    </row>
    <row r="48" spans="1:12" ht="20.7" customHeight="1">
      <c r="A48" s="232">
        <v>45</v>
      </c>
      <c r="B48" s="233">
        <v>5</v>
      </c>
      <c r="C48" s="234" t="s">
        <v>55</v>
      </c>
      <c r="D48" s="235" t="s">
        <v>175</v>
      </c>
      <c r="E48" s="234" t="s">
        <v>300</v>
      </c>
      <c r="F48" s="236" t="s">
        <v>1172</v>
      </c>
      <c r="G48" s="237">
        <v>52</v>
      </c>
      <c r="H48" s="238" t="s">
        <v>1176</v>
      </c>
      <c r="I48" s="239">
        <v>31150</v>
      </c>
      <c r="J48" s="240">
        <v>52</v>
      </c>
      <c r="K48" s="241">
        <v>21</v>
      </c>
      <c r="L48" s="241">
        <v>21</v>
      </c>
    </row>
    <row r="49" spans="1:12">
      <c r="A49" s="232">
        <v>46</v>
      </c>
      <c r="B49" s="233">
        <v>5</v>
      </c>
      <c r="C49" s="234" t="s">
        <v>49</v>
      </c>
      <c r="D49" s="235" t="s">
        <v>232</v>
      </c>
      <c r="E49" s="234" t="s">
        <v>366</v>
      </c>
      <c r="F49" s="236" t="s">
        <v>1172</v>
      </c>
      <c r="G49" s="237">
        <v>42</v>
      </c>
      <c r="H49" s="238" t="s">
        <v>1175</v>
      </c>
      <c r="I49" s="239">
        <v>24795</v>
      </c>
      <c r="J49" s="240">
        <v>42</v>
      </c>
      <c r="K49" s="241">
        <v>21</v>
      </c>
      <c r="L49" s="241">
        <v>21</v>
      </c>
    </row>
    <row r="50" spans="1:12">
      <c r="A50" s="232">
        <v>47</v>
      </c>
      <c r="B50" s="233">
        <v>5</v>
      </c>
      <c r="C50" s="234" t="s">
        <v>51</v>
      </c>
      <c r="D50" s="235" t="s">
        <v>241</v>
      </c>
      <c r="E50" s="234" t="s">
        <v>376</v>
      </c>
      <c r="F50" s="236" t="s">
        <v>1172</v>
      </c>
      <c r="G50" s="237">
        <v>30</v>
      </c>
      <c r="H50" s="238" t="s">
        <v>1176</v>
      </c>
      <c r="I50" s="239">
        <v>32646</v>
      </c>
      <c r="J50" s="240">
        <v>30</v>
      </c>
      <c r="K50" s="241">
        <v>21</v>
      </c>
      <c r="L50" s="241">
        <v>21</v>
      </c>
    </row>
    <row r="51" spans="1:12" ht="20.7" customHeight="1">
      <c r="A51" s="232">
        <v>48</v>
      </c>
      <c r="B51" s="233">
        <v>5</v>
      </c>
      <c r="C51" s="234" t="s">
        <v>51</v>
      </c>
      <c r="D51" s="235" t="s">
        <v>245</v>
      </c>
      <c r="E51" s="234" t="s">
        <v>380</v>
      </c>
      <c r="F51" s="236" t="s">
        <v>1172</v>
      </c>
      <c r="G51" s="237">
        <v>40</v>
      </c>
      <c r="H51" s="238" t="s">
        <v>1176</v>
      </c>
      <c r="I51" s="239">
        <v>43356</v>
      </c>
      <c r="J51" s="240">
        <v>40</v>
      </c>
      <c r="K51" s="241">
        <v>21</v>
      </c>
      <c r="L51" s="241">
        <v>21</v>
      </c>
    </row>
    <row r="52" spans="1:12">
      <c r="A52" s="224">
        <v>49</v>
      </c>
      <c r="B52" s="200">
        <v>6</v>
      </c>
      <c r="C52" s="201" t="s">
        <v>88</v>
      </c>
      <c r="D52" s="202" t="s">
        <v>179</v>
      </c>
      <c r="E52" s="201" t="s">
        <v>305</v>
      </c>
      <c r="F52" s="203" t="s">
        <v>1172</v>
      </c>
      <c r="G52" s="204">
        <v>40</v>
      </c>
      <c r="H52" s="205" t="s">
        <v>1176</v>
      </c>
      <c r="I52" s="206">
        <v>46890</v>
      </c>
      <c r="J52" s="207">
        <v>40</v>
      </c>
      <c r="K52" s="217">
        <v>21</v>
      </c>
      <c r="L52" s="217">
        <v>21</v>
      </c>
    </row>
    <row r="53" spans="1:12" ht="20.7" customHeight="1">
      <c r="A53" s="224">
        <v>50</v>
      </c>
      <c r="B53" s="200">
        <v>6</v>
      </c>
      <c r="C53" s="201" t="s">
        <v>88</v>
      </c>
      <c r="D53" s="202" t="s">
        <v>181</v>
      </c>
      <c r="E53" s="201" t="s">
        <v>307</v>
      </c>
      <c r="F53" s="203" t="s">
        <v>1172</v>
      </c>
      <c r="G53" s="204">
        <v>40</v>
      </c>
      <c r="H53" s="205" t="s">
        <v>1176</v>
      </c>
      <c r="I53" s="206">
        <v>53162</v>
      </c>
      <c r="J53" s="207">
        <v>40</v>
      </c>
      <c r="K53" s="217">
        <v>21</v>
      </c>
      <c r="L53" s="217">
        <v>21</v>
      </c>
    </row>
    <row r="54" spans="1:12" ht="24.6" customHeight="1">
      <c r="A54" s="224">
        <v>51</v>
      </c>
      <c r="B54" s="200">
        <v>6</v>
      </c>
      <c r="C54" s="201" t="s">
        <v>45</v>
      </c>
      <c r="D54" s="202" t="s">
        <v>187</v>
      </c>
      <c r="E54" s="201" t="s">
        <v>314</v>
      </c>
      <c r="F54" s="203" t="s">
        <v>1172</v>
      </c>
      <c r="G54" s="204">
        <v>40</v>
      </c>
      <c r="H54" s="205" t="s">
        <v>1176</v>
      </c>
      <c r="I54" s="206">
        <v>36493</v>
      </c>
      <c r="J54" s="207">
        <v>40</v>
      </c>
      <c r="K54" s="217">
        <v>21</v>
      </c>
      <c r="L54" s="217">
        <v>21</v>
      </c>
    </row>
    <row r="55" spans="1:12">
      <c r="A55" s="224">
        <v>52</v>
      </c>
      <c r="B55" s="200">
        <v>6</v>
      </c>
      <c r="C55" s="201" t="s">
        <v>53</v>
      </c>
      <c r="D55" s="202" t="s">
        <v>204</v>
      </c>
      <c r="E55" s="201" t="s">
        <v>333</v>
      </c>
      <c r="F55" s="203" t="s">
        <v>1172</v>
      </c>
      <c r="G55" s="204">
        <v>34</v>
      </c>
      <c r="H55" s="205" t="s">
        <v>1176</v>
      </c>
      <c r="I55" s="206">
        <v>35158</v>
      </c>
      <c r="J55" s="207">
        <v>34</v>
      </c>
      <c r="K55" s="217">
        <v>21</v>
      </c>
      <c r="L55" s="217">
        <v>21</v>
      </c>
    </row>
    <row r="56" spans="1:12" ht="20.7" customHeight="1">
      <c r="A56" s="224">
        <v>53</v>
      </c>
      <c r="B56" s="200">
        <v>6</v>
      </c>
      <c r="C56" s="201" t="s">
        <v>55</v>
      </c>
      <c r="D56" s="202" t="s">
        <v>171</v>
      </c>
      <c r="E56" s="201" t="s">
        <v>296</v>
      </c>
      <c r="F56" s="203" t="s">
        <v>1172</v>
      </c>
      <c r="G56" s="204">
        <v>37</v>
      </c>
      <c r="H56" s="205" t="s">
        <v>1176</v>
      </c>
      <c r="I56" s="206">
        <v>41639</v>
      </c>
      <c r="J56" s="207">
        <v>37</v>
      </c>
      <c r="K56" s="217">
        <v>21</v>
      </c>
      <c r="L56" s="217">
        <v>21</v>
      </c>
    </row>
    <row r="57" spans="1:12">
      <c r="A57" s="224">
        <v>54</v>
      </c>
      <c r="B57" s="200">
        <v>6</v>
      </c>
      <c r="C57" s="201" t="s">
        <v>51</v>
      </c>
      <c r="D57" s="202" t="s">
        <v>242</v>
      </c>
      <c r="E57" s="201" t="s">
        <v>377</v>
      </c>
      <c r="F57" s="203" t="s">
        <v>1172</v>
      </c>
      <c r="G57" s="204">
        <v>60</v>
      </c>
      <c r="H57" s="205" t="s">
        <v>1176</v>
      </c>
      <c r="I57" s="206">
        <v>54029</v>
      </c>
      <c r="J57" s="207">
        <v>60</v>
      </c>
      <c r="K57" s="217">
        <v>21</v>
      </c>
      <c r="L57" s="217">
        <v>21</v>
      </c>
    </row>
    <row r="58" spans="1:12" ht="20.7" customHeight="1">
      <c r="A58" s="232">
        <v>55</v>
      </c>
      <c r="B58" s="233">
        <v>7</v>
      </c>
      <c r="C58" s="234" t="s">
        <v>45</v>
      </c>
      <c r="D58" s="235" t="s">
        <v>184</v>
      </c>
      <c r="E58" s="234" t="s">
        <v>310</v>
      </c>
      <c r="F58" s="236" t="s">
        <v>1172</v>
      </c>
      <c r="G58" s="237">
        <v>60</v>
      </c>
      <c r="H58" s="238" t="s">
        <v>1176</v>
      </c>
      <c r="I58" s="239">
        <v>51023</v>
      </c>
      <c r="J58" s="240">
        <v>60</v>
      </c>
      <c r="K58" s="241">
        <v>21</v>
      </c>
      <c r="L58" s="241">
        <v>21</v>
      </c>
    </row>
    <row r="59" spans="1:12">
      <c r="A59" s="232">
        <v>56</v>
      </c>
      <c r="B59" s="233">
        <v>7</v>
      </c>
      <c r="C59" s="234" t="s">
        <v>45</v>
      </c>
      <c r="D59" s="235" t="s">
        <v>185</v>
      </c>
      <c r="E59" s="234" t="s">
        <v>311</v>
      </c>
      <c r="F59" s="236" t="s">
        <v>1172</v>
      </c>
      <c r="G59" s="237">
        <v>60</v>
      </c>
      <c r="H59" s="238" t="s">
        <v>1176</v>
      </c>
      <c r="I59" s="239">
        <v>49182</v>
      </c>
      <c r="J59" s="240">
        <v>60</v>
      </c>
      <c r="K59" s="241">
        <v>21</v>
      </c>
      <c r="L59" s="241">
        <v>21</v>
      </c>
    </row>
    <row r="60" spans="1:12">
      <c r="A60" s="232">
        <v>57</v>
      </c>
      <c r="B60" s="233">
        <v>7</v>
      </c>
      <c r="C60" s="234" t="s">
        <v>45</v>
      </c>
      <c r="D60" s="235" t="s">
        <v>192</v>
      </c>
      <c r="E60" s="234" t="s">
        <v>319</v>
      </c>
      <c r="F60" s="236" t="s">
        <v>1172</v>
      </c>
      <c r="G60" s="237">
        <v>55</v>
      </c>
      <c r="H60" s="238" t="s">
        <v>1176</v>
      </c>
      <c r="I60" s="239">
        <v>43198</v>
      </c>
      <c r="J60" s="240">
        <v>55</v>
      </c>
      <c r="K60" s="241">
        <v>21</v>
      </c>
      <c r="L60" s="241">
        <v>21</v>
      </c>
    </row>
    <row r="61" spans="1:12" ht="20.7" customHeight="1">
      <c r="A61" s="232">
        <v>58</v>
      </c>
      <c r="B61" s="233">
        <v>7</v>
      </c>
      <c r="C61" s="234" t="s">
        <v>45</v>
      </c>
      <c r="D61" s="235" t="s">
        <v>194</v>
      </c>
      <c r="E61" s="234" t="s">
        <v>321</v>
      </c>
      <c r="F61" s="236" t="s">
        <v>1172</v>
      </c>
      <c r="G61" s="237">
        <v>60</v>
      </c>
      <c r="H61" s="238" t="s">
        <v>1176</v>
      </c>
      <c r="I61" s="239">
        <v>46721</v>
      </c>
      <c r="J61" s="240">
        <v>60</v>
      </c>
      <c r="K61" s="241">
        <v>17</v>
      </c>
      <c r="L61" s="241">
        <v>21</v>
      </c>
    </row>
    <row r="62" spans="1:12">
      <c r="A62" s="232">
        <v>59</v>
      </c>
      <c r="B62" s="233">
        <v>7</v>
      </c>
      <c r="C62" s="234" t="s">
        <v>53</v>
      </c>
      <c r="D62" s="235" t="s">
        <v>210</v>
      </c>
      <c r="E62" s="234" t="s">
        <v>340</v>
      </c>
      <c r="F62" s="236" t="s">
        <v>1172</v>
      </c>
      <c r="G62" s="237">
        <v>40</v>
      </c>
      <c r="H62" s="238" t="s">
        <v>1176</v>
      </c>
      <c r="I62" s="239">
        <v>31737</v>
      </c>
      <c r="J62" s="240">
        <v>40</v>
      </c>
      <c r="K62" s="241">
        <v>21</v>
      </c>
      <c r="L62" s="241">
        <v>21</v>
      </c>
    </row>
    <row r="63" spans="1:12" ht="20.7" customHeight="1">
      <c r="A63" s="224">
        <v>60</v>
      </c>
      <c r="B63" s="200">
        <v>8</v>
      </c>
      <c r="C63" s="201" t="s">
        <v>88</v>
      </c>
      <c r="D63" s="202" t="s">
        <v>178</v>
      </c>
      <c r="E63" s="201" t="s">
        <v>304</v>
      </c>
      <c r="F63" s="203" t="s">
        <v>1172</v>
      </c>
      <c r="G63" s="204">
        <v>70</v>
      </c>
      <c r="H63" s="205" t="s">
        <v>1177</v>
      </c>
      <c r="I63" s="206">
        <v>69140</v>
      </c>
      <c r="J63" s="207">
        <v>70</v>
      </c>
      <c r="K63" s="217">
        <v>17</v>
      </c>
      <c r="L63" s="217">
        <v>17</v>
      </c>
    </row>
    <row r="64" spans="1:12">
      <c r="A64" s="224">
        <v>61</v>
      </c>
      <c r="B64" s="200">
        <v>8</v>
      </c>
      <c r="C64" s="201" t="s">
        <v>53</v>
      </c>
      <c r="D64" s="202" t="s">
        <v>203</v>
      </c>
      <c r="E64" s="201" t="s">
        <v>332</v>
      </c>
      <c r="F64" s="203" t="s">
        <v>1172</v>
      </c>
      <c r="G64" s="204">
        <v>59</v>
      </c>
      <c r="H64" s="205" t="s">
        <v>1176</v>
      </c>
      <c r="I64" s="206">
        <v>47483</v>
      </c>
      <c r="J64" s="207">
        <v>59</v>
      </c>
      <c r="K64" s="217">
        <v>21</v>
      </c>
      <c r="L64" s="217">
        <v>17</v>
      </c>
    </row>
    <row r="65" spans="1:12">
      <c r="A65" s="224">
        <v>62</v>
      </c>
      <c r="B65" s="200">
        <v>8</v>
      </c>
      <c r="C65" s="201" t="s">
        <v>55</v>
      </c>
      <c r="D65" s="202" t="s">
        <v>172</v>
      </c>
      <c r="E65" s="201" t="s">
        <v>297</v>
      </c>
      <c r="F65" s="203" t="s">
        <v>1172</v>
      </c>
      <c r="G65" s="204">
        <v>74</v>
      </c>
      <c r="H65" s="205" t="s">
        <v>1176</v>
      </c>
      <c r="I65" s="206">
        <v>48907</v>
      </c>
      <c r="J65" s="207">
        <v>74</v>
      </c>
      <c r="K65" s="217">
        <v>21</v>
      </c>
      <c r="L65" s="217">
        <v>17</v>
      </c>
    </row>
    <row r="66" spans="1:12" ht="20.7" customHeight="1">
      <c r="A66" s="224">
        <v>63</v>
      </c>
      <c r="B66" s="200">
        <v>8</v>
      </c>
      <c r="C66" s="201" t="s">
        <v>49</v>
      </c>
      <c r="D66" s="202" t="s">
        <v>224</v>
      </c>
      <c r="E66" s="201" t="s">
        <v>356</v>
      </c>
      <c r="F66" s="203" t="s">
        <v>1172</v>
      </c>
      <c r="G66" s="204">
        <v>90</v>
      </c>
      <c r="H66" s="205" t="s">
        <v>1176</v>
      </c>
      <c r="I66" s="206">
        <v>54535</v>
      </c>
      <c r="J66" s="207">
        <v>90</v>
      </c>
      <c r="K66" s="217">
        <v>17</v>
      </c>
      <c r="L66" s="217">
        <v>17</v>
      </c>
    </row>
    <row r="67" spans="1:12">
      <c r="A67" s="224">
        <v>64</v>
      </c>
      <c r="B67" s="200">
        <v>8</v>
      </c>
      <c r="C67" s="201" t="s">
        <v>49</v>
      </c>
      <c r="D67" s="202" t="s">
        <v>229</v>
      </c>
      <c r="E67" s="201" t="s">
        <v>362</v>
      </c>
      <c r="F67" s="203" t="s">
        <v>1172</v>
      </c>
      <c r="G67" s="204">
        <v>78</v>
      </c>
      <c r="H67" s="205" t="s">
        <v>1177</v>
      </c>
      <c r="I67" s="206">
        <v>52573</v>
      </c>
      <c r="J67" s="207">
        <v>78</v>
      </c>
      <c r="K67" s="217">
        <v>17</v>
      </c>
      <c r="L67" s="217">
        <v>17</v>
      </c>
    </row>
    <row r="68" spans="1:12">
      <c r="A68" s="224">
        <v>65</v>
      </c>
      <c r="B68" s="200">
        <v>8</v>
      </c>
      <c r="C68" s="201" t="s">
        <v>53</v>
      </c>
      <c r="D68" s="202" t="s">
        <v>211</v>
      </c>
      <c r="E68" s="201" t="s">
        <v>341</v>
      </c>
      <c r="F68" s="203" t="s">
        <v>1172</v>
      </c>
      <c r="G68" s="204">
        <v>60</v>
      </c>
      <c r="H68" s="205" t="s">
        <v>1178</v>
      </c>
      <c r="I68" s="206">
        <v>41934</v>
      </c>
      <c r="J68" s="207">
        <v>60</v>
      </c>
      <c r="K68" s="217">
        <v>17</v>
      </c>
      <c r="L68" s="217">
        <v>17</v>
      </c>
    </row>
    <row r="69" spans="1:12" ht="20.7" customHeight="1">
      <c r="A69" s="232">
        <v>66</v>
      </c>
      <c r="B69" s="233">
        <v>9</v>
      </c>
      <c r="C69" s="234" t="s">
        <v>88</v>
      </c>
      <c r="D69" s="235" t="s">
        <v>180</v>
      </c>
      <c r="E69" s="234" t="s">
        <v>306</v>
      </c>
      <c r="F69" s="236" t="s">
        <v>1172</v>
      </c>
      <c r="G69" s="237">
        <v>90</v>
      </c>
      <c r="H69" s="238" t="s">
        <v>1177</v>
      </c>
      <c r="I69" s="239">
        <v>81383</v>
      </c>
      <c r="J69" s="240">
        <v>90</v>
      </c>
      <c r="K69" s="241">
        <v>14</v>
      </c>
      <c r="L69" s="241">
        <v>17</v>
      </c>
    </row>
    <row r="70" spans="1:12" ht="20.7" customHeight="1">
      <c r="A70" s="232">
        <v>67</v>
      </c>
      <c r="B70" s="233">
        <v>9</v>
      </c>
      <c r="C70" s="234" t="s">
        <v>55</v>
      </c>
      <c r="D70" s="235" t="s">
        <v>173</v>
      </c>
      <c r="E70" s="234" t="s">
        <v>298</v>
      </c>
      <c r="F70" s="236" t="s">
        <v>1172</v>
      </c>
      <c r="G70" s="237">
        <v>116</v>
      </c>
      <c r="H70" s="238" t="s">
        <v>1179</v>
      </c>
      <c r="I70" s="239">
        <v>53566</v>
      </c>
      <c r="J70" s="240">
        <v>116</v>
      </c>
      <c r="K70" s="241">
        <v>14</v>
      </c>
      <c r="L70" s="241">
        <v>17</v>
      </c>
    </row>
    <row r="71" spans="1:12" ht="20.7" customHeight="1">
      <c r="A71" s="232">
        <v>68</v>
      </c>
      <c r="B71" s="233">
        <v>9</v>
      </c>
      <c r="C71" s="234" t="s">
        <v>49</v>
      </c>
      <c r="D71" s="235" t="s">
        <v>225</v>
      </c>
      <c r="E71" s="234" t="s">
        <v>357</v>
      </c>
      <c r="F71" s="236" t="s">
        <v>1172</v>
      </c>
      <c r="G71" s="237">
        <v>108</v>
      </c>
      <c r="H71" s="238" t="s">
        <v>1179</v>
      </c>
      <c r="I71" s="239">
        <v>38443</v>
      </c>
      <c r="J71" s="240">
        <v>108</v>
      </c>
      <c r="K71" s="241">
        <v>17</v>
      </c>
      <c r="L71" s="241">
        <v>17</v>
      </c>
    </row>
    <row r="72" spans="1:12" ht="20.7" customHeight="1">
      <c r="A72" s="232">
        <v>69</v>
      </c>
      <c r="B72" s="233">
        <v>9</v>
      </c>
      <c r="C72" s="234" t="s">
        <v>49</v>
      </c>
      <c r="D72" s="235" t="s">
        <v>230</v>
      </c>
      <c r="E72" s="234" t="s">
        <v>363</v>
      </c>
      <c r="F72" s="236" t="s">
        <v>1172</v>
      </c>
      <c r="G72" s="237">
        <v>105</v>
      </c>
      <c r="H72" s="238" t="s">
        <v>1177</v>
      </c>
      <c r="I72" s="239">
        <v>52908</v>
      </c>
      <c r="J72" s="240">
        <v>105</v>
      </c>
      <c r="K72" s="241">
        <v>17</v>
      </c>
      <c r="L72" s="241">
        <v>17</v>
      </c>
    </row>
    <row r="73" spans="1:12" ht="20.7" customHeight="1">
      <c r="A73" s="232">
        <v>70</v>
      </c>
      <c r="B73" s="233">
        <v>9</v>
      </c>
      <c r="C73" s="234" t="s">
        <v>51</v>
      </c>
      <c r="D73" s="235" t="s">
        <v>243</v>
      </c>
      <c r="E73" s="234" t="s">
        <v>378</v>
      </c>
      <c r="F73" s="236" t="s">
        <v>1172</v>
      </c>
      <c r="G73" s="237">
        <v>90</v>
      </c>
      <c r="H73" s="238" t="s">
        <v>1177</v>
      </c>
      <c r="I73" s="239">
        <v>53438</v>
      </c>
      <c r="J73" s="240">
        <v>90</v>
      </c>
      <c r="K73" s="241">
        <v>17</v>
      </c>
      <c r="L73" s="241">
        <v>17</v>
      </c>
    </row>
    <row r="74" spans="1:12" ht="24.6" customHeight="1">
      <c r="A74" s="224">
        <v>71</v>
      </c>
      <c r="B74" s="200">
        <v>10</v>
      </c>
      <c r="C74" s="201" t="s">
        <v>45</v>
      </c>
      <c r="D74" s="202" t="s">
        <v>188</v>
      </c>
      <c r="E74" s="201" t="s">
        <v>315</v>
      </c>
      <c r="F74" s="203" t="s">
        <v>1172</v>
      </c>
      <c r="G74" s="204">
        <v>120</v>
      </c>
      <c r="H74" s="205" t="s">
        <v>1179</v>
      </c>
      <c r="I74" s="206">
        <v>90942</v>
      </c>
      <c r="J74" s="207">
        <v>120</v>
      </c>
      <c r="K74" s="217">
        <v>17</v>
      </c>
      <c r="L74" s="217">
        <v>17</v>
      </c>
    </row>
    <row r="75" spans="1:12" ht="20.7" customHeight="1">
      <c r="A75" s="224">
        <v>72</v>
      </c>
      <c r="B75" s="200">
        <v>10</v>
      </c>
      <c r="C75" s="201" t="s">
        <v>45</v>
      </c>
      <c r="D75" s="202" t="s">
        <v>193</v>
      </c>
      <c r="E75" s="201" t="s">
        <v>320</v>
      </c>
      <c r="F75" s="203" t="s">
        <v>1172</v>
      </c>
      <c r="G75" s="204">
        <v>126</v>
      </c>
      <c r="H75" s="205" t="s">
        <v>1179</v>
      </c>
      <c r="I75" s="206">
        <v>86089</v>
      </c>
      <c r="J75" s="207">
        <v>126</v>
      </c>
      <c r="K75" s="217">
        <v>17</v>
      </c>
      <c r="L75" s="217">
        <v>17</v>
      </c>
    </row>
    <row r="76" spans="1:12">
      <c r="A76" s="224">
        <v>73</v>
      </c>
      <c r="B76" s="200">
        <v>10</v>
      </c>
      <c r="C76" s="201" t="s">
        <v>45</v>
      </c>
      <c r="D76" s="202" t="s">
        <v>195</v>
      </c>
      <c r="E76" s="201" t="s">
        <v>322</v>
      </c>
      <c r="F76" s="203" t="s">
        <v>1172</v>
      </c>
      <c r="G76" s="204">
        <v>114</v>
      </c>
      <c r="H76" s="205" t="s">
        <v>1179</v>
      </c>
      <c r="I76" s="206">
        <v>88241</v>
      </c>
      <c r="J76" s="207">
        <v>114</v>
      </c>
      <c r="K76" s="217">
        <v>17</v>
      </c>
      <c r="L76" s="217">
        <v>17</v>
      </c>
    </row>
    <row r="77" spans="1:12">
      <c r="A77" s="224">
        <v>74</v>
      </c>
      <c r="B77" s="200">
        <v>10</v>
      </c>
      <c r="C77" s="201" t="s">
        <v>53</v>
      </c>
      <c r="D77" s="202" t="s">
        <v>207</v>
      </c>
      <c r="E77" s="201" t="s">
        <v>337</v>
      </c>
      <c r="F77" s="203" t="s">
        <v>1172</v>
      </c>
      <c r="G77" s="204">
        <v>113</v>
      </c>
      <c r="H77" s="205" t="s">
        <v>1179</v>
      </c>
      <c r="I77" s="206">
        <v>85793</v>
      </c>
      <c r="J77" s="207">
        <v>113</v>
      </c>
      <c r="K77" s="217">
        <v>17</v>
      </c>
      <c r="L77" s="217">
        <v>17</v>
      </c>
    </row>
    <row r="78" spans="1:12">
      <c r="A78" s="224">
        <v>75</v>
      </c>
      <c r="B78" s="200">
        <v>10</v>
      </c>
      <c r="C78" s="201" t="s">
        <v>47</v>
      </c>
      <c r="D78" s="202" t="s">
        <v>215</v>
      </c>
      <c r="E78" s="201" t="s">
        <v>345</v>
      </c>
      <c r="F78" s="203" t="s">
        <v>1172</v>
      </c>
      <c r="G78" s="204">
        <v>113</v>
      </c>
      <c r="H78" s="205" t="s">
        <v>1179</v>
      </c>
      <c r="I78" s="206">
        <v>59176</v>
      </c>
      <c r="J78" s="207">
        <v>113</v>
      </c>
      <c r="K78" s="217">
        <v>17</v>
      </c>
      <c r="L78" s="217">
        <v>17</v>
      </c>
    </row>
    <row r="79" spans="1:12">
      <c r="A79" s="224">
        <v>76</v>
      </c>
      <c r="B79" s="200">
        <v>10</v>
      </c>
      <c r="C79" s="201" t="s">
        <v>45</v>
      </c>
      <c r="D79" s="202" t="s">
        <v>200</v>
      </c>
      <c r="E79" s="201" t="s">
        <v>327</v>
      </c>
      <c r="F79" s="203" t="s">
        <v>1172</v>
      </c>
      <c r="G79" s="204">
        <v>139</v>
      </c>
      <c r="H79" s="205" t="s">
        <v>1179</v>
      </c>
      <c r="I79" s="206">
        <v>97831</v>
      </c>
      <c r="J79" s="207">
        <v>139</v>
      </c>
      <c r="K79" s="217">
        <v>17</v>
      </c>
      <c r="L79" s="217">
        <v>17</v>
      </c>
    </row>
    <row r="80" spans="1:12">
      <c r="A80" s="224">
        <v>77</v>
      </c>
      <c r="B80" s="200">
        <v>10</v>
      </c>
      <c r="C80" s="201" t="s">
        <v>51</v>
      </c>
      <c r="D80" s="202" t="s">
        <v>246</v>
      </c>
      <c r="E80" s="201" t="s">
        <v>381</v>
      </c>
      <c r="F80" s="203" t="s">
        <v>1172</v>
      </c>
      <c r="G80" s="204">
        <v>126</v>
      </c>
      <c r="H80" s="205" t="s">
        <v>1179</v>
      </c>
      <c r="I80" s="206">
        <v>60381</v>
      </c>
      <c r="J80" s="207">
        <v>126</v>
      </c>
      <c r="K80" s="217">
        <v>17</v>
      </c>
      <c r="L80" s="217">
        <v>17</v>
      </c>
    </row>
    <row r="81" spans="1:12">
      <c r="A81" s="232">
        <v>78</v>
      </c>
      <c r="B81" s="233">
        <v>11</v>
      </c>
      <c r="C81" s="234" t="s">
        <v>45</v>
      </c>
      <c r="D81" s="235" t="s">
        <v>186</v>
      </c>
      <c r="E81" s="234" t="s">
        <v>312</v>
      </c>
      <c r="F81" s="236" t="s">
        <v>1180</v>
      </c>
      <c r="G81" s="237">
        <v>288</v>
      </c>
      <c r="H81" s="238" t="s">
        <v>1181</v>
      </c>
      <c r="I81" s="239">
        <v>83829</v>
      </c>
      <c r="J81" s="240">
        <v>288</v>
      </c>
      <c r="K81" s="241">
        <v>17</v>
      </c>
      <c r="L81" s="241">
        <v>17</v>
      </c>
    </row>
    <row r="82" spans="1:12">
      <c r="A82" s="232">
        <v>79</v>
      </c>
      <c r="B82" s="233">
        <v>11</v>
      </c>
      <c r="C82" s="234" t="s">
        <v>55</v>
      </c>
      <c r="D82" s="235" t="s">
        <v>170</v>
      </c>
      <c r="E82" s="234" t="s">
        <v>295</v>
      </c>
      <c r="F82" s="236" t="s">
        <v>1180</v>
      </c>
      <c r="G82" s="237">
        <v>240</v>
      </c>
      <c r="H82" s="238" t="s">
        <v>1182</v>
      </c>
      <c r="I82" s="239">
        <v>76101</v>
      </c>
      <c r="J82" s="240">
        <v>240</v>
      </c>
      <c r="K82" s="241">
        <v>14</v>
      </c>
      <c r="L82" s="241">
        <v>17</v>
      </c>
    </row>
    <row r="83" spans="1:12">
      <c r="A83" s="232">
        <v>80</v>
      </c>
      <c r="B83" s="233">
        <v>11</v>
      </c>
      <c r="C83" s="234" t="s">
        <v>49</v>
      </c>
      <c r="D83" s="235" t="s">
        <v>227</v>
      </c>
      <c r="E83" s="234" t="s">
        <v>360</v>
      </c>
      <c r="F83" s="236" t="s">
        <v>1180</v>
      </c>
      <c r="G83" s="237">
        <v>246</v>
      </c>
      <c r="H83" s="238" t="s">
        <v>1181</v>
      </c>
      <c r="I83" s="239">
        <v>91963</v>
      </c>
      <c r="J83" s="240">
        <v>246</v>
      </c>
      <c r="K83" s="241">
        <v>17</v>
      </c>
      <c r="L83" s="241">
        <v>17</v>
      </c>
    </row>
    <row r="84" spans="1:12">
      <c r="A84" s="232">
        <v>81</v>
      </c>
      <c r="B84" s="233">
        <v>11</v>
      </c>
      <c r="C84" s="234" t="s">
        <v>47</v>
      </c>
      <c r="D84" s="235" t="s">
        <v>218</v>
      </c>
      <c r="E84" s="234" t="s">
        <v>348</v>
      </c>
      <c r="F84" s="236" t="s">
        <v>1180</v>
      </c>
      <c r="G84" s="237">
        <v>266</v>
      </c>
      <c r="H84" s="238" t="s">
        <v>1181</v>
      </c>
      <c r="I84" s="239">
        <v>62978</v>
      </c>
      <c r="J84" s="240">
        <v>266</v>
      </c>
      <c r="K84" s="241">
        <v>14</v>
      </c>
      <c r="L84" s="241">
        <v>17</v>
      </c>
    </row>
    <row r="85" spans="1:12">
      <c r="A85" s="232">
        <v>82</v>
      </c>
      <c r="B85" s="233">
        <v>11</v>
      </c>
      <c r="C85" s="234" t="s">
        <v>49</v>
      </c>
      <c r="D85" s="235" t="s">
        <v>235</v>
      </c>
      <c r="E85" s="234" t="s">
        <v>369</v>
      </c>
      <c r="F85" s="236" t="s">
        <v>1180</v>
      </c>
      <c r="G85" s="237">
        <v>301</v>
      </c>
      <c r="H85" s="238" t="s">
        <v>1182</v>
      </c>
      <c r="I85" s="239">
        <v>113238</v>
      </c>
      <c r="J85" s="240">
        <v>301</v>
      </c>
      <c r="K85" s="241">
        <v>17</v>
      </c>
      <c r="L85" s="241">
        <v>17</v>
      </c>
    </row>
    <row r="86" spans="1:12">
      <c r="A86" s="224">
        <v>83</v>
      </c>
      <c r="B86" s="200">
        <v>12</v>
      </c>
      <c r="C86" s="201" t="s">
        <v>88</v>
      </c>
      <c r="D86" s="202" t="s">
        <v>177</v>
      </c>
      <c r="E86" s="201" t="s">
        <v>303</v>
      </c>
      <c r="F86" s="203" t="s">
        <v>1180</v>
      </c>
      <c r="G86" s="209">
        <v>379</v>
      </c>
      <c r="H86" s="210" t="s">
        <v>1182</v>
      </c>
      <c r="I86" s="211">
        <v>101105</v>
      </c>
      <c r="J86" s="212">
        <v>379</v>
      </c>
      <c r="K86" s="217">
        <v>14</v>
      </c>
      <c r="L86" s="217">
        <v>14</v>
      </c>
    </row>
    <row r="87" spans="1:12">
      <c r="A87" s="224">
        <v>84</v>
      </c>
      <c r="B87" s="200">
        <v>12</v>
      </c>
      <c r="C87" s="201" t="s">
        <v>53</v>
      </c>
      <c r="D87" s="202" t="s">
        <v>201</v>
      </c>
      <c r="E87" s="201" t="s">
        <v>330</v>
      </c>
      <c r="F87" s="203" t="s">
        <v>1180</v>
      </c>
      <c r="G87" s="204">
        <v>502</v>
      </c>
      <c r="H87" s="205" t="s">
        <v>1183</v>
      </c>
      <c r="I87" s="206">
        <v>92386</v>
      </c>
      <c r="J87" s="207">
        <v>502</v>
      </c>
      <c r="K87" s="217">
        <v>14</v>
      </c>
      <c r="L87" s="217">
        <v>14</v>
      </c>
    </row>
    <row r="88" spans="1:12">
      <c r="A88" s="224">
        <v>85</v>
      </c>
      <c r="B88" s="200">
        <v>12</v>
      </c>
      <c r="C88" s="201" t="s">
        <v>47</v>
      </c>
      <c r="D88" s="202" t="s">
        <v>214</v>
      </c>
      <c r="E88" s="201" t="s">
        <v>344</v>
      </c>
      <c r="F88" s="203" t="s">
        <v>1180</v>
      </c>
      <c r="G88" s="204">
        <v>420</v>
      </c>
      <c r="H88" s="205" t="s">
        <v>1183</v>
      </c>
      <c r="I88" s="206">
        <v>112292</v>
      </c>
      <c r="J88" s="207">
        <v>420</v>
      </c>
      <c r="K88" s="217">
        <v>14</v>
      </c>
      <c r="L88" s="217">
        <v>14</v>
      </c>
    </row>
    <row r="89" spans="1:12">
      <c r="A89" s="224">
        <v>86</v>
      </c>
      <c r="B89" s="200">
        <v>12</v>
      </c>
      <c r="C89" s="201" t="s">
        <v>51</v>
      </c>
      <c r="D89" s="202" t="s">
        <v>237</v>
      </c>
      <c r="E89" s="201" t="s">
        <v>371</v>
      </c>
      <c r="F89" s="203" t="s">
        <v>1180</v>
      </c>
      <c r="G89" s="204">
        <v>369</v>
      </c>
      <c r="H89" s="205" t="s">
        <v>1182</v>
      </c>
      <c r="I89" s="206">
        <v>106378</v>
      </c>
      <c r="J89" s="207">
        <v>369</v>
      </c>
      <c r="K89" s="217">
        <v>14</v>
      </c>
      <c r="L89" s="217">
        <v>14</v>
      </c>
    </row>
    <row r="90" spans="1:12">
      <c r="A90" s="232">
        <v>87</v>
      </c>
      <c r="B90" s="233">
        <v>13</v>
      </c>
      <c r="C90" s="234" t="s">
        <v>45</v>
      </c>
      <c r="D90" s="235" t="s">
        <v>183</v>
      </c>
      <c r="E90" s="234" t="s">
        <v>309</v>
      </c>
      <c r="F90" s="236" t="s">
        <v>1184</v>
      </c>
      <c r="G90" s="237">
        <v>1154</v>
      </c>
      <c r="H90" s="238" t="s">
        <v>1186</v>
      </c>
      <c r="I90" s="239">
        <v>258303</v>
      </c>
      <c r="J90" s="240">
        <v>1154</v>
      </c>
      <c r="K90" s="241">
        <v>14</v>
      </c>
      <c r="L90" s="241">
        <v>14</v>
      </c>
    </row>
    <row r="91" spans="1:12">
      <c r="A91" s="232">
        <v>88</v>
      </c>
      <c r="B91" s="233">
        <v>13</v>
      </c>
      <c r="C91" s="234" t="s">
        <v>49</v>
      </c>
      <c r="D91" s="235" t="s">
        <v>221</v>
      </c>
      <c r="E91" s="234" t="s">
        <v>353</v>
      </c>
      <c r="F91" s="236" t="s">
        <v>1184</v>
      </c>
      <c r="G91" s="237">
        <v>909</v>
      </c>
      <c r="H91" s="238" t="s">
        <v>1185</v>
      </c>
      <c r="I91" s="239">
        <v>142594</v>
      </c>
      <c r="J91" s="240">
        <v>909</v>
      </c>
      <c r="K91" s="241">
        <v>14</v>
      </c>
      <c r="L91" s="241">
        <v>14</v>
      </c>
    </row>
  </sheetData>
  <autoFilter ref="A2:L91">
    <sortState ref="A5:L91">
      <sortCondition ref="A2:A91"/>
    </sortState>
  </autoFilter>
  <sortState ref="A4:L91">
    <sortCondition ref="A4:A91" customList="1,2,3,4,5,6,7,8,9,10,11,12,13,14,15,16,17,18,19,20,21,22,23,24,25,26,27,28,29,30,31"/>
  </sortState>
  <mergeCells count="13">
    <mergeCell ref="L2:L3"/>
    <mergeCell ref="A2:A3"/>
    <mergeCell ref="K2:K3"/>
    <mergeCell ref="B1:J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55" type="noConversion"/>
  <pageMargins left="0.62992125984251968" right="0.23622047244094491" top="0.74803149606299213" bottom="0.74803149606299213" header="0.31496062992125984" footer="0.31496062992125984"/>
  <pageSetup paperSize="9" scale="80" orientation="portrait" r:id="rId1"/>
  <headerFooter>
    <oddFooter>หน้าที่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B27"/>
  <sheetViews>
    <sheetView workbookViewId="0">
      <selection activeCell="F19" sqref="F19"/>
    </sheetView>
  </sheetViews>
  <sheetFormatPr defaultRowHeight="15.6"/>
  <cols>
    <col min="1" max="1" width="7.44140625" style="1" customWidth="1"/>
    <col min="2" max="2" width="25.5546875" style="2" customWidth="1"/>
    <col min="3" max="4" width="74.6640625" style="2" customWidth="1"/>
    <col min="5" max="28" width="8.6640625" style="2"/>
  </cols>
  <sheetData>
    <row r="1" spans="1:28" ht="20.399999999999999">
      <c r="A1" s="382" t="s">
        <v>249</v>
      </c>
      <c r="B1" s="382"/>
      <c r="C1" s="382"/>
      <c r="D1" s="382"/>
    </row>
    <row r="2" spans="1:28">
      <c r="A2" s="3" t="s">
        <v>1</v>
      </c>
      <c r="B2" s="3" t="s">
        <v>250</v>
      </c>
      <c r="C2" s="3" t="s">
        <v>135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>
      <c r="A3" s="5">
        <v>1</v>
      </c>
      <c r="B3" s="6" t="s">
        <v>137</v>
      </c>
      <c r="C3" s="6" t="s">
        <v>251</v>
      </c>
      <c r="D3" s="6" t="s">
        <v>252</v>
      </c>
    </row>
    <row r="4" spans="1:28">
      <c r="A4" s="5">
        <v>2</v>
      </c>
      <c r="B4" s="6" t="s">
        <v>253</v>
      </c>
      <c r="C4" s="6" t="s">
        <v>254</v>
      </c>
      <c r="D4" s="6" t="s">
        <v>255</v>
      </c>
    </row>
    <row r="5" spans="1:28">
      <c r="A5" s="5">
        <v>3</v>
      </c>
      <c r="B5" s="6" t="s">
        <v>139</v>
      </c>
      <c r="C5" s="6" t="s">
        <v>256</v>
      </c>
      <c r="D5" s="6" t="s">
        <v>257</v>
      </c>
    </row>
    <row r="6" spans="1:28">
      <c r="A6" s="5">
        <v>4</v>
      </c>
      <c r="B6" s="6" t="s">
        <v>140</v>
      </c>
      <c r="C6" s="6" t="s">
        <v>258</v>
      </c>
      <c r="D6" s="6" t="s">
        <v>259</v>
      </c>
    </row>
    <row r="7" spans="1:28">
      <c r="A7" s="5">
        <v>5</v>
      </c>
      <c r="B7" s="6" t="s">
        <v>141</v>
      </c>
      <c r="C7" s="6" t="s">
        <v>260</v>
      </c>
      <c r="D7" s="6" t="s">
        <v>261</v>
      </c>
    </row>
    <row r="8" spans="1:28">
      <c r="A8" s="5">
        <v>6</v>
      </c>
      <c r="B8" s="6" t="s">
        <v>142</v>
      </c>
      <c r="C8" s="6" t="s">
        <v>262</v>
      </c>
      <c r="D8" s="6" t="s">
        <v>263</v>
      </c>
    </row>
    <row r="9" spans="1:28">
      <c r="A9" s="5">
        <v>7</v>
      </c>
      <c r="B9" s="6" t="s">
        <v>143</v>
      </c>
      <c r="C9" s="6" t="s">
        <v>264</v>
      </c>
      <c r="D9" s="6" t="s">
        <v>265</v>
      </c>
    </row>
    <row r="11" spans="1:28" ht="20.399999999999999">
      <c r="A11" s="382" t="s">
        <v>0</v>
      </c>
      <c r="B11" s="382"/>
      <c r="C11" s="382"/>
      <c r="D11" s="382"/>
    </row>
    <row r="12" spans="1:28">
      <c r="A12" s="3" t="s">
        <v>1</v>
      </c>
      <c r="B12" s="3" t="s">
        <v>2</v>
      </c>
      <c r="C12" s="3" t="s">
        <v>3</v>
      </c>
      <c r="D12" s="3" t="s">
        <v>4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>
      <c r="A13" s="5">
        <v>1</v>
      </c>
      <c r="B13" s="6" t="s">
        <v>5</v>
      </c>
      <c r="C13" s="6" t="s">
        <v>6</v>
      </c>
      <c r="D13" s="6" t="s">
        <v>7</v>
      </c>
    </row>
    <row r="14" spans="1:28">
      <c r="A14" s="5">
        <v>2</v>
      </c>
      <c r="B14" s="6" t="s">
        <v>8</v>
      </c>
      <c r="C14" s="6" t="s">
        <v>9</v>
      </c>
      <c r="D14" s="6" t="s">
        <v>10</v>
      </c>
    </row>
    <row r="15" spans="1:28">
      <c r="A15" s="5">
        <v>3</v>
      </c>
      <c r="B15" s="6" t="s">
        <v>11</v>
      </c>
      <c r="C15" s="6" t="s">
        <v>12</v>
      </c>
      <c r="D15" s="6" t="s">
        <v>13</v>
      </c>
    </row>
    <row r="16" spans="1:28">
      <c r="A16" s="5">
        <v>4</v>
      </c>
      <c r="B16" s="6" t="s">
        <v>14</v>
      </c>
      <c r="C16" s="6" t="s">
        <v>15</v>
      </c>
      <c r="D16" s="6" t="s">
        <v>16</v>
      </c>
    </row>
    <row r="17" spans="1:4">
      <c r="A17" s="5">
        <v>5</v>
      </c>
      <c r="B17" s="6" t="s">
        <v>17</v>
      </c>
      <c r="C17" s="6" t="s">
        <v>18</v>
      </c>
      <c r="D17" s="6" t="s">
        <v>19</v>
      </c>
    </row>
    <row r="18" spans="1:4">
      <c r="A18" s="5">
        <v>6</v>
      </c>
      <c r="B18" s="6" t="s">
        <v>20</v>
      </c>
      <c r="C18" s="6" t="s">
        <v>21</v>
      </c>
      <c r="D18" s="6" t="s">
        <v>22</v>
      </c>
    </row>
    <row r="19" spans="1:4">
      <c r="A19" s="5">
        <v>7</v>
      </c>
      <c r="B19" s="6" t="s">
        <v>23</v>
      </c>
      <c r="C19" s="6" t="s">
        <v>24</v>
      </c>
      <c r="D19" s="6" t="s">
        <v>25</v>
      </c>
    </row>
    <row r="20" spans="1:4">
      <c r="A20" s="5">
        <v>8</v>
      </c>
      <c r="B20" s="6" t="s">
        <v>26</v>
      </c>
      <c r="C20" s="6" t="s">
        <v>27</v>
      </c>
      <c r="D20" s="6" t="s">
        <v>28</v>
      </c>
    </row>
    <row r="21" spans="1:4">
      <c r="A21" s="5">
        <v>9</v>
      </c>
      <c r="B21" s="6" t="s">
        <v>29</v>
      </c>
      <c r="C21" s="6" t="s">
        <v>30</v>
      </c>
      <c r="D21" s="6" t="s">
        <v>31</v>
      </c>
    </row>
    <row r="22" spans="1:4">
      <c r="A22" s="5">
        <v>10</v>
      </c>
      <c r="B22" s="6" t="s">
        <v>32</v>
      </c>
      <c r="C22" s="6" t="s">
        <v>33</v>
      </c>
      <c r="D22" s="6" t="s">
        <v>34</v>
      </c>
    </row>
    <row r="23" spans="1:4">
      <c r="A23" s="5">
        <v>11</v>
      </c>
      <c r="B23" s="6" t="s">
        <v>35</v>
      </c>
      <c r="C23" s="6" t="s">
        <v>36</v>
      </c>
      <c r="D23" s="6" t="s">
        <v>37</v>
      </c>
    </row>
    <row r="24" spans="1:4">
      <c r="A24" s="5">
        <v>12</v>
      </c>
      <c r="B24" s="6" t="s">
        <v>38</v>
      </c>
      <c r="C24" s="6" t="s">
        <v>39</v>
      </c>
      <c r="D24" s="6" t="s">
        <v>40</v>
      </c>
    </row>
    <row r="26" spans="1:4">
      <c r="A26" s="7" t="s">
        <v>41</v>
      </c>
    </row>
    <row r="27" spans="1:4">
      <c r="A27" s="40" t="s">
        <v>267</v>
      </c>
      <c r="B27" s="2" t="s">
        <v>266</v>
      </c>
    </row>
  </sheetData>
  <mergeCells count="2">
    <mergeCell ref="A1:D1"/>
    <mergeCell ref="A11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94"/>
  <sheetViews>
    <sheetView zoomScale="70" zoomScaleNormal="70" workbookViewId="0">
      <pane ySplit="4" topLeftCell="A5" activePane="bottomLeft" state="frozen"/>
      <selection activeCell="D1" sqref="D1"/>
      <selection pane="bottomLeft" activeCell="O6" sqref="O6"/>
    </sheetView>
  </sheetViews>
  <sheetFormatPr defaultRowHeight="24.6"/>
  <cols>
    <col min="1" max="1" width="11.44140625" style="321" customWidth="1"/>
    <col min="2" max="2" width="13.6640625" style="313" customWidth="1"/>
    <col min="3" max="3" width="15.5546875" style="313" customWidth="1"/>
    <col min="4" max="4" width="19.44140625" style="326" customWidth="1"/>
    <col min="5" max="5" width="11.77734375" style="351" customWidth="1"/>
    <col min="6" max="6" width="20.109375" style="326" customWidth="1"/>
    <col min="7" max="7" width="18.21875" style="343" customWidth="1"/>
    <col min="8" max="8" width="15.33203125" style="344" customWidth="1"/>
    <col min="9" max="9" width="21.5546875" style="363" customWidth="1"/>
    <col min="10" max="10" width="19.109375" style="363" customWidth="1"/>
    <col min="11" max="11" width="19.109375" style="345" customWidth="1"/>
    <col min="12" max="12" width="20.33203125" style="326" customWidth="1"/>
    <col min="13" max="13" width="20.6640625" style="448" customWidth="1"/>
    <col min="14" max="14" width="8.88671875" style="322" customWidth="1"/>
    <col min="15" max="16384" width="8.88671875" style="322"/>
  </cols>
  <sheetData>
    <row r="1" spans="1:13">
      <c r="B1" s="383" t="s">
        <v>1357</v>
      </c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ht="18" customHeight="1">
      <c r="A2" s="384"/>
      <c r="B2" s="384"/>
      <c r="C2" s="384"/>
      <c r="D2" s="384"/>
      <c r="E2" s="384"/>
      <c r="F2" s="384"/>
      <c r="G2" s="323"/>
      <c r="H2" s="324"/>
      <c r="I2" s="358" t="s">
        <v>274</v>
      </c>
      <c r="J2" s="358" t="s">
        <v>273</v>
      </c>
      <c r="K2" s="325" t="s">
        <v>272</v>
      </c>
      <c r="L2" s="326" t="s">
        <v>1328</v>
      </c>
      <c r="M2" s="441" t="s">
        <v>1333</v>
      </c>
    </row>
    <row r="3" spans="1:13" s="327" customFormat="1" ht="25.2" customHeight="1">
      <c r="A3" s="388" t="s">
        <v>1332</v>
      </c>
      <c r="B3" s="388" t="s">
        <v>1331</v>
      </c>
      <c r="C3" s="391" t="s">
        <v>279</v>
      </c>
      <c r="D3" s="391" t="s">
        <v>42</v>
      </c>
      <c r="E3" s="393" t="s">
        <v>164</v>
      </c>
      <c r="F3" s="391" t="s">
        <v>43</v>
      </c>
      <c r="G3" s="385" t="s">
        <v>277</v>
      </c>
      <c r="H3" s="386"/>
      <c r="I3" s="386"/>
      <c r="J3" s="386"/>
      <c r="K3" s="387"/>
      <c r="L3" s="314" t="s">
        <v>276</v>
      </c>
      <c r="M3" s="442" t="s">
        <v>275</v>
      </c>
    </row>
    <row r="4" spans="1:13" s="327" customFormat="1" ht="46.2" customHeight="1">
      <c r="A4" s="389"/>
      <c r="B4" s="390"/>
      <c r="C4" s="392"/>
      <c r="D4" s="392"/>
      <c r="E4" s="394"/>
      <c r="F4" s="392"/>
      <c r="G4" s="315" t="s">
        <v>278</v>
      </c>
      <c r="H4" s="316" t="s">
        <v>1355</v>
      </c>
      <c r="I4" s="364" t="s">
        <v>274</v>
      </c>
      <c r="J4" s="359" t="s">
        <v>273</v>
      </c>
      <c r="K4" s="317" t="s">
        <v>272</v>
      </c>
      <c r="L4" s="318" t="s">
        <v>271</v>
      </c>
      <c r="M4" s="443" t="s">
        <v>1354</v>
      </c>
    </row>
    <row r="5" spans="1:13">
      <c r="A5" s="328">
        <v>72</v>
      </c>
      <c r="B5" s="329">
        <v>1</v>
      </c>
      <c r="C5" s="329">
        <v>1</v>
      </c>
      <c r="D5" s="365" t="s">
        <v>45</v>
      </c>
      <c r="E5" s="346">
        <v>11016</v>
      </c>
      <c r="F5" s="330" t="s">
        <v>46</v>
      </c>
      <c r="G5" s="331">
        <v>5185</v>
      </c>
      <c r="H5" s="332">
        <v>3965</v>
      </c>
      <c r="I5" s="356">
        <v>310</v>
      </c>
      <c r="J5" s="356">
        <v>402</v>
      </c>
      <c r="K5" s="356">
        <f t="shared" ref="K5:K36" si="0">G5-(H5+I5+J5)</f>
        <v>508</v>
      </c>
      <c r="L5" s="354">
        <v>28949</v>
      </c>
      <c r="M5" s="444">
        <v>727</v>
      </c>
    </row>
    <row r="6" spans="1:13">
      <c r="A6" s="328">
        <v>25</v>
      </c>
      <c r="B6" s="319">
        <v>2</v>
      </c>
      <c r="C6" s="319">
        <v>1</v>
      </c>
      <c r="D6" s="333" t="s">
        <v>53</v>
      </c>
      <c r="E6" s="347" t="s">
        <v>160</v>
      </c>
      <c r="F6" s="333" t="s">
        <v>54</v>
      </c>
      <c r="G6" s="331">
        <v>11706</v>
      </c>
      <c r="H6" s="334">
        <v>8712</v>
      </c>
      <c r="I6" s="360">
        <v>399</v>
      </c>
      <c r="J6" s="360">
        <v>1154</v>
      </c>
      <c r="K6" s="356">
        <f t="shared" si="0"/>
        <v>1441</v>
      </c>
      <c r="L6" s="354">
        <v>40778</v>
      </c>
      <c r="M6" s="444">
        <v>954</v>
      </c>
    </row>
    <row r="7" spans="1:13">
      <c r="A7" s="328">
        <v>20</v>
      </c>
      <c r="B7" s="319">
        <v>3</v>
      </c>
      <c r="C7" s="319">
        <v>1</v>
      </c>
      <c r="D7" s="333" t="s">
        <v>55</v>
      </c>
      <c r="E7" s="348" t="s">
        <v>158</v>
      </c>
      <c r="F7" s="333" t="s">
        <v>56</v>
      </c>
      <c r="G7" s="331">
        <v>14045</v>
      </c>
      <c r="H7" s="334">
        <v>11249</v>
      </c>
      <c r="I7" s="360">
        <v>390</v>
      </c>
      <c r="J7" s="360">
        <v>1085</v>
      </c>
      <c r="K7" s="356">
        <f t="shared" si="0"/>
        <v>1321</v>
      </c>
      <c r="L7" s="354">
        <v>41610</v>
      </c>
      <c r="M7" s="444">
        <v>734</v>
      </c>
    </row>
    <row r="8" spans="1:13">
      <c r="A8" s="328">
        <v>41</v>
      </c>
      <c r="B8" s="319">
        <v>4</v>
      </c>
      <c r="C8" s="319">
        <v>1</v>
      </c>
      <c r="D8" s="333" t="s">
        <v>49</v>
      </c>
      <c r="E8" s="347" t="s">
        <v>162</v>
      </c>
      <c r="F8" s="333" t="s">
        <v>50</v>
      </c>
      <c r="G8" s="331">
        <v>14869</v>
      </c>
      <c r="H8" s="334">
        <v>10746</v>
      </c>
      <c r="I8" s="360">
        <v>515</v>
      </c>
      <c r="J8" s="360">
        <v>1132</v>
      </c>
      <c r="K8" s="356">
        <f t="shared" si="0"/>
        <v>2476</v>
      </c>
      <c r="L8" s="354">
        <v>43521</v>
      </c>
      <c r="M8" s="444">
        <v>994</v>
      </c>
    </row>
    <row r="9" spans="1:13">
      <c r="A9" s="328">
        <v>88</v>
      </c>
      <c r="B9" s="319">
        <v>5</v>
      </c>
      <c r="C9" s="319">
        <v>1</v>
      </c>
      <c r="D9" s="333" t="s">
        <v>45</v>
      </c>
      <c r="E9" s="347" t="s">
        <v>166</v>
      </c>
      <c r="F9" s="333" t="s">
        <v>131</v>
      </c>
      <c r="G9" s="331">
        <v>25442</v>
      </c>
      <c r="H9" s="334">
        <v>18973</v>
      </c>
      <c r="I9" s="360">
        <v>1168</v>
      </c>
      <c r="J9" s="360">
        <v>1175</v>
      </c>
      <c r="K9" s="356">
        <f t="shared" si="0"/>
        <v>4126</v>
      </c>
      <c r="L9" s="354">
        <v>59391</v>
      </c>
      <c r="M9" s="444">
        <v>1582</v>
      </c>
    </row>
    <row r="10" spans="1:13">
      <c r="A10" s="328">
        <v>59</v>
      </c>
      <c r="B10" s="319">
        <v>6</v>
      </c>
      <c r="C10" s="319">
        <v>1</v>
      </c>
      <c r="D10" s="333" t="s">
        <v>47</v>
      </c>
      <c r="E10" s="347" t="s">
        <v>161</v>
      </c>
      <c r="F10" s="333" t="s">
        <v>48</v>
      </c>
      <c r="G10" s="331">
        <v>15230</v>
      </c>
      <c r="H10" s="334">
        <v>11895</v>
      </c>
      <c r="I10" s="360">
        <v>351</v>
      </c>
      <c r="J10" s="360">
        <v>784</v>
      </c>
      <c r="K10" s="356">
        <f t="shared" si="0"/>
        <v>2200</v>
      </c>
      <c r="L10" s="354">
        <v>41488</v>
      </c>
      <c r="M10" s="444">
        <v>1339</v>
      </c>
    </row>
    <row r="11" spans="1:13">
      <c r="A11" s="328">
        <v>12</v>
      </c>
      <c r="B11" s="319">
        <v>7</v>
      </c>
      <c r="C11" s="319">
        <v>1</v>
      </c>
      <c r="D11" s="333" t="s">
        <v>51</v>
      </c>
      <c r="E11" s="347" t="s">
        <v>163</v>
      </c>
      <c r="F11" s="333" t="s">
        <v>52</v>
      </c>
      <c r="G11" s="331">
        <v>15621</v>
      </c>
      <c r="H11" s="334">
        <v>11725</v>
      </c>
      <c r="I11" s="360">
        <v>320</v>
      </c>
      <c r="J11" s="360">
        <v>875</v>
      </c>
      <c r="K11" s="356">
        <f t="shared" si="0"/>
        <v>2701</v>
      </c>
      <c r="L11" s="354">
        <v>45941</v>
      </c>
      <c r="M11" s="444">
        <v>980</v>
      </c>
    </row>
    <row r="12" spans="1:13">
      <c r="A12" s="328">
        <v>83</v>
      </c>
      <c r="B12" s="319">
        <v>8</v>
      </c>
      <c r="C12" s="319">
        <v>2</v>
      </c>
      <c r="D12" s="333" t="s">
        <v>45</v>
      </c>
      <c r="E12" s="347" t="s">
        <v>197</v>
      </c>
      <c r="F12" s="333" t="s">
        <v>63</v>
      </c>
      <c r="G12" s="331">
        <v>27187</v>
      </c>
      <c r="H12" s="334">
        <v>20829</v>
      </c>
      <c r="I12" s="360">
        <v>909</v>
      </c>
      <c r="J12" s="360">
        <v>1649</v>
      </c>
      <c r="K12" s="356">
        <f t="shared" si="0"/>
        <v>3800</v>
      </c>
      <c r="L12" s="354">
        <v>83374</v>
      </c>
      <c r="M12" s="444">
        <v>1940</v>
      </c>
    </row>
    <row r="13" spans="1:13">
      <c r="A13" s="328">
        <v>84</v>
      </c>
      <c r="B13" s="319">
        <v>9</v>
      </c>
      <c r="C13" s="319">
        <v>2</v>
      </c>
      <c r="D13" s="333" t="s">
        <v>45</v>
      </c>
      <c r="E13" s="347" t="s">
        <v>198</v>
      </c>
      <c r="F13" s="333" t="s">
        <v>67</v>
      </c>
      <c r="G13" s="331">
        <v>28676</v>
      </c>
      <c r="H13" s="332">
        <v>23288</v>
      </c>
      <c r="I13" s="356">
        <v>625</v>
      </c>
      <c r="J13" s="356">
        <v>1384</v>
      </c>
      <c r="K13" s="356">
        <f t="shared" si="0"/>
        <v>3379</v>
      </c>
      <c r="L13" s="354">
        <v>64524</v>
      </c>
      <c r="M13" s="444">
        <v>2424</v>
      </c>
    </row>
    <row r="14" spans="1:13">
      <c r="A14" s="328">
        <v>55</v>
      </c>
      <c r="B14" s="319">
        <v>10</v>
      </c>
      <c r="C14" s="319">
        <v>2</v>
      </c>
      <c r="D14" s="333" t="s">
        <v>47</v>
      </c>
      <c r="E14" s="347" t="s">
        <v>216</v>
      </c>
      <c r="F14" s="333" t="s">
        <v>68</v>
      </c>
      <c r="G14" s="331">
        <v>29755</v>
      </c>
      <c r="H14" s="332">
        <v>23019</v>
      </c>
      <c r="I14" s="356">
        <v>1239</v>
      </c>
      <c r="J14" s="356">
        <v>2030</v>
      </c>
      <c r="K14" s="356">
        <f t="shared" si="0"/>
        <v>3467</v>
      </c>
      <c r="L14" s="354">
        <v>67570</v>
      </c>
      <c r="M14" s="444">
        <v>1806</v>
      </c>
    </row>
    <row r="15" spans="1:13">
      <c r="A15" s="328">
        <v>47</v>
      </c>
      <c r="B15" s="319">
        <v>11</v>
      </c>
      <c r="C15" s="319">
        <v>2</v>
      </c>
      <c r="D15" s="333" t="s">
        <v>49</v>
      </c>
      <c r="E15" s="347" t="s">
        <v>168</v>
      </c>
      <c r="F15" s="333" t="s">
        <v>61</v>
      </c>
      <c r="G15" s="331">
        <v>24290</v>
      </c>
      <c r="H15" s="332">
        <v>17701</v>
      </c>
      <c r="I15" s="356">
        <v>1496</v>
      </c>
      <c r="J15" s="356">
        <v>1422</v>
      </c>
      <c r="K15" s="356">
        <f t="shared" si="0"/>
        <v>3671</v>
      </c>
      <c r="L15" s="354">
        <v>61106</v>
      </c>
      <c r="M15" s="444">
        <v>1899</v>
      </c>
    </row>
    <row r="16" spans="1:13">
      <c r="A16" s="328">
        <v>5</v>
      </c>
      <c r="B16" s="319">
        <v>12</v>
      </c>
      <c r="C16" s="319">
        <v>2</v>
      </c>
      <c r="D16" s="333" t="s">
        <v>51</v>
      </c>
      <c r="E16" s="347" t="s">
        <v>169</v>
      </c>
      <c r="F16" s="333" t="s">
        <v>57</v>
      </c>
      <c r="G16" s="331">
        <v>23716</v>
      </c>
      <c r="H16" s="332">
        <v>17443</v>
      </c>
      <c r="I16" s="356">
        <v>569</v>
      </c>
      <c r="J16" s="356">
        <v>1314</v>
      </c>
      <c r="K16" s="356">
        <f t="shared" si="0"/>
        <v>4390</v>
      </c>
      <c r="L16" s="354">
        <v>59987</v>
      </c>
      <c r="M16" s="444">
        <v>1404</v>
      </c>
    </row>
    <row r="17" spans="1:13">
      <c r="A17" s="328">
        <v>58</v>
      </c>
      <c r="B17" s="319">
        <v>13</v>
      </c>
      <c r="C17" s="319">
        <v>2</v>
      </c>
      <c r="D17" s="333" t="s">
        <v>47</v>
      </c>
      <c r="E17" s="347" t="s">
        <v>167</v>
      </c>
      <c r="F17" s="333" t="s">
        <v>60</v>
      </c>
      <c r="G17" s="331">
        <v>26601</v>
      </c>
      <c r="H17" s="332">
        <v>20109</v>
      </c>
      <c r="I17" s="356">
        <v>1148</v>
      </c>
      <c r="J17" s="356">
        <v>1130</v>
      </c>
      <c r="K17" s="356">
        <f t="shared" si="0"/>
        <v>4214</v>
      </c>
      <c r="L17" s="354">
        <v>66015</v>
      </c>
      <c r="M17" s="444">
        <v>2536</v>
      </c>
    </row>
    <row r="18" spans="1:13">
      <c r="A18" s="328">
        <v>87</v>
      </c>
      <c r="B18" s="319">
        <v>14</v>
      </c>
      <c r="C18" s="319">
        <v>2</v>
      </c>
      <c r="D18" s="333" t="s">
        <v>45</v>
      </c>
      <c r="E18" s="347" t="s">
        <v>165</v>
      </c>
      <c r="F18" s="333" t="s">
        <v>59</v>
      </c>
      <c r="G18" s="331">
        <v>22059</v>
      </c>
      <c r="H18" s="332">
        <v>18145</v>
      </c>
      <c r="I18" s="356">
        <v>581</v>
      </c>
      <c r="J18" s="356">
        <v>1121</v>
      </c>
      <c r="K18" s="356">
        <f t="shared" si="0"/>
        <v>2212</v>
      </c>
      <c r="L18" s="354">
        <v>63555</v>
      </c>
      <c r="M18" s="444">
        <v>1841</v>
      </c>
    </row>
    <row r="19" spans="1:13">
      <c r="A19" s="328">
        <v>60</v>
      </c>
      <c r="B19" s="319">
        <v>15</v>
      </c>
      <c r="C19" s="319">
        <v>2</v>
      </c>
      <c r="D19" s="333" t="s">
        <v>47</v>
      </c>
      <c r="E19" s="347" t="s">
        <v>219</v>
      </c>
      <c r="F19" s="333" t="s">
        <v>66</v>
      </c>
      <c r="G19" s="331">
        <v>50852</v>
      </c>
      <c r="H19" s="332">
        <v>36390</v>
      </c>
      <c r="I19" s="356">
        <v>8387</v>
      </c>
      <c r="J19" s="356">
        <v>2149</v>
      </c>
      <c r="K19" s="356">
        <f t="shared" si="0"/>
        <v>3926</v>
      </c>
      <c r="L19" s="354">
        <v>72027</v>
      </c>
      <c r="M19" s="444">
        <v>1648</v>
      </c>
    </row>
    <row r="20" spans="1:13">
      <c r="A20" s="328">
        <v>61</v>
      </c>
      <c r="B20" s="319">
        <v>16</v>
      </c>
      <c r="C20" s="319">
        <v>2</v>
      </c>
      <c r="D20" s="333" t="s">
        <v>47</v>
      </c>
      <c r="E20" s="347" t="s">
        <v>220</v>
      </c>
      <c r="F20" s="333" t="s">
        <v>64</v>
      </c>
      <c r="G20" s="331">
        <v>37916</v>
      </c>
      <c r="H20" s="332">
        <v>28641</v>
      </c>
      <c r="I20" s="356">
        <v>893</v>
      </c>
      <c r="J20" s="356">
        <v>2003</v>
      </c>
      <c r="K20" s="356">
        <f t="shared" si="0"/>
        <v>6379</v>
      </c>
      <c r="L20" s="354">
        <v>65732</v>
      </c>
      <c r="M20" s="444">
        <v>2321</v>
      </c>
    </row>
    <row r="21" spans="1:13">
      <c r="A21" s="328">
        <v>34</v>
      </c>
      <c r="B21" s="319">
        <v>17</v>
      </c>
      <c r="C21" s="319">
        <v>2</v>
      </c>
      <c r="D21" s="333" t="s">
        <v>53</v>
      </c>
      <c r="E21" s="347" t="s">
        <v>213</v>
      </c>
      <c r="F21" s="333" t="s">
        <v>62</v>
      </c>
      <c r="G21" s="331">
        <v>25000</v>
      </c>
      <c r="H21" s="332">
        <v>19546</v>
      </c>
      <c r="I21" s="356">
        <v>865</v>
      </c>
      <c r="J21" s="356">
        <v>1571</v>
      </c>
      <c r="K21" s="356">
        <f t="shared" si="0"/>
        <v>3018</v>
      </c>
      <c r="L21" s="354">
        <v>82279</v>
      </c>
      <c r="M21" s="444">
        <v>2936</v>
      </c>
    </row>
    <row r="22" spans="1:13">
      <c r="A22" s="328">
        <v>75</v>
      </c>
      <c r="B22" s="336">
        <v>18</v>
      </c>
      <c r="C22" s="336">
        <v>3</v>
      </c>
      <c r="D22" s="337" t="s">
        <v>45</v>
      </c>
      <c r="E22" s="335">
        <v>11019</v>
      </c>
      <c r="F22" s="337" t="s">
        <v>81</v>
      </c>
      <c r="G22" s="331">
        <v>32172</v>
      </c>
      <c r="H22" s="332">
        <v>24618</v>
      </c>
      <c r="I22" s="356">
        <v>847</v>
      </c>
      <c r="J22" s="356">
        <v>1806</v>
      </c>
      <c r="K22" s="356">
        <f t="shared" si="0"/>
        <v>4901</v>
      </c>
      <c r="L22" s="354">
        <v>73605</v>
      </c>
      <c r="M22" s="444">
        <v>1775</v>
      </c>
    </row>
    <row r="23" spans="1:13">
      <c r="A23" s="328">
        <v>76</v>
      </c>
      <c r="B23" s="336">
        <v>19</v>
      </c>
      <c r="C23" s="336">
        <v>3</v>
      </c>
      <c r="D23" s="337" t="s">
        <v>45</v>
      </c>
      <c r="E23" s="348" t="s">
        <v>190</v>
      </c>
      <c r="F23" s="337" t="s">
        <v>76</v>
      </c>
      <c r="G23" s="331">
        <v>39520</v>
      </c>
      <c r="H23" s="332">
        <v>29397</v>
      </c>
      <c r="I23" s="356">
        <v>1043</v>
      </c>
      <c r="J23" s="356">
        <v>2167</v>
      </c>
      <c r="K23" s="356">
        <f t="shared" si="0"/>
        <v>6913</v>
      </c>
      <c r="L23" s="354">
        <v>93317</v>
      </c>
      <c r="M23" s="444">
        <v>2047</v>
      </c>
    </row>
    <row r="24" spans="1:13">
      <c r="A24" s="328">
        <v>82</v>
      </c>
      <c r="B24" s="336">
        <v>20</v>
      </c>
      <c r="C24" s="336">
        <v>3</v>
      </c>
      <c r="D24" s="337" t="s">
        <v>45</v>
      </c>
      <c r="E24" s="348" t="s">
        <v>196</v>
      </c>
      <c r="F24" s="337" t="s">
        <v>72</v>
      </c>
      <c r="G24" s="331">
        <v>29222</v>
      </c>
      <c r="H24" s="332">
        <v>22227</v>
      </c>
      <c r="I24" s="356">
        <v>870</v>
      </c>
      <c r="J24" s="356">
        <v>1650</v>
      </c>
      <c r="K24" s="356">
        <f t="shared" si="0"/>
        <v>4475</v>
      </c>
      <c r="L24" s="354">
        <v>80232</v>
      </c>
      <c r="M24" s="444">
        <v>2299</v>
      </c>
    </row>
    <row r="25" spans="1:13">
      <c r="A25" s="328">
        <v>85</v>
      </c>
      <c r="B25" s="319">
        <v>21</v>
      </c>
      <c r="C25" s="319">
        <v>3</v>
      </c>
      <c r="D25" s="333" t="s">
        <v>45</v>
      </c>
      <c r="E25" s="347" t="s">
        <v>199</v>
      </c>
      <c r="F25" s="333" t="s">
        <v>70</v>
      </c>
      <c r="G25" s="331">
        <v>24684</v>
      </c>
      <c r="H25" s="332">
        <v>19370</v>
      </c>
      <c r="I25" s="356">
        <v>776</v>
      </c>
      <c r="J25" s="356">
        <v>1309</v>
      </c>
      <c r="K25" s="356">
        <f t="shared" si="0"/>
        <v>3229</v>
      </c>
      <c r="L25" s="354">
        <v>80647</v>
      </c>
      <c r="M25" s="444">
        <v>2155</v>
      </c>
    </row>
    <row r="26" spans="1:13">
      <c r="A26" s="328">
        <v>22</v>
      </c>
      <c r="B26" s="319">
        <v>22</v>
      </c>
      <c r="C26" s="319">
        <v>3</v>
      </c>
      <c r="D26" s="333" t="s">
        <v>53</v>
      </c>
      <c r="E26" s="347" t="s">
        <v>202</v>
      </c>
      <c r="F26" s="333" t="s">
        <v>71</v>
      </c>
      <c r="G26" s="331">
        <v>26261</v>
      </c>
      <c r="H26" s="332">
        <v>21702</v>
      </c>
      <c r="I26" s="356">
        <v>969</v>
      </c>
      <c r="J26" s="356">
        <v>1377</v>
      </c>
      <c r="K26" s="356">
        <f t="shared" si="0"/>
        <v>2213</v>
      </c>
      <c r="L26" s="354">
        <v>80146</v>
      </c>
      <c r="M26" s="444">
        <v>3673</v>
      </c>
    </row>
    <row r="27" spans="1:13">
      <c r="A27" s="328">
        <v>26</v>
      </c>
      <c r="B27" s="319">
        <v>23</v>
      </c>
      <c r="C27" s="319">
        <v>3</v>
      </c>
      <c r="D27" s="333" t="s">
        <v>53</v>
      </c>
      <c r="E27" s="347" t="s">
        <v>205</v>
      </c>
      <c r="F27" s="333" t="s">
        <v>65</v>
      </c>
      <c r="G27" s="331">
        <v>22553</v>
      </c>
      <c r="H27" s="332">
        <v>17905</v>
      </c>
      <c r="I27" s="356">
        <v>953</v>
      </c>
      <c r="J27" s="356">
        <v>1875</v>
      </c>
      <c r="K27" s="356">
        <f t="shared" si="0"/>
        <v>1820</v>
      </c>
      <c r="L27" s="354">
        <v>80772</v>
      </c>
      <c r="M27" s="444">
        <v>2357</v>
      </c>
    </row>
    <row r="28" spans="1:13">
      <c r="A28" s="328">
        <v>37</v>
      </c>
      <c r="B28" s="319">
        <v>24</v>
      </c>
      <c r="C28" s="319">
        <v>3</v>
      </c>
      <c r="D28" s="333" t="s">
        <v>49</v>
      </c>
      <c r="E28" s="347" t="s">
        <v>223</v>
      </c>
      <c r="F28" s="333" t="s">
        <v>79</v>
      </c>
      <c r="G28" s="331">
        <v>32760</v>
      </c>
      <c r="H28" s="332">
        <v>23666</v>
      </c>
      <c r="I28" s="356">
        <v>1122</v>
      </c>
      <c r="J28" s="356">
        <v>2594</v>
      </c>
      <c r="K28" s="356">
        <f t="shared" si="0"/>
        <v>5378</v>
      </c>
      <c r="L28" s="354">
        <v>83471</v>
      </c>
      <c r="M28" s="444">
        <v>1999</v>
      </c>
    </row>
    <row r="29" spans="1:13">
      <c r="A29" s="328">
        <v>46</v>
      </c>
      <c r="B29" s="319">
        <v>25</v>
      </c>
      <c r="C29" s="319">
        <v>3</v>
      </c>
      <c r="D29" s="333" t="s">
        <v>49</v>
      </c>
      <c r="E29" s="347" t="s">
        <v>231</v>
      </c>
      <c r="F29" s="333" t="s">
        <v>78</v>
      </c>
      <c r="G29" s="331">
        <v>34562</v>
      </c>
      <c r="H29" s="332">
        <v>26258</v>
      </c>
      <c r="I29" s="356">
        <v>707</v>
      </c>
      <c r="J29" s="356">
        <v>1959</v>
      </c>
      <c r="K29" s="356">
        <f t="shared" si="0"/>
        <v>5638</v>
      </c>
      <c r="L29" s="354">
        <v>97462</v>
      </c>
      <c r="M29" s="444">
        <v>2668</v>
      </c>
    </row>
    <row r="30" spans="1:13">
      <c r="A30" s="328">
        <v>49</v>
      </c>
      <c r="B30" s="319">
        <v>26</v>
      </c>
      <c r="C30" s="319">
        <v>3</v>
      </c>
      <c r="D30" s="333" t="s">
        <v>49</v>
      </c>
      <c r="E30" s="347" t="s">
        <v>233</v>
      </c>
      <c r="F30" s="333" t="s">
        <v>82</v>
      </c>
      <c r="G30" s="331">
        <v>45186</v>
      </c>
      <c r="H30" s="332">
        <v>32937</v>
      </c>
      <c r="I30" s="356">
        <v>1047</v>
      </c>
      <c r="J30" s="356">
        <v>2246</v>
      </c>
      <c r="K30" s="356">
        <f t="shared" si="0"/>
        <v>8956</v>
      </c>
      <c r="L30" s="354">
        <v>97817</v>
      </c>
      <c r="M30" s="444">
        <v>2268</v>
      </c>
    </row>
    <row r="31" spans="1:13">
      <c r="A31" s="328">
        <v>50</v>
      </c>
      <c r="B31" s="319">
        <v>27</v>
      </c>
      <c r="C31" s="319">
        <v>3</v>
      </c>
      <c r="D31" s="333" t="s">
        <v>49</v>
      </c>
      <c r="E31" s="347" t="s">
        <v>234</v>
      </c>
      <c r="F31" s="333" t="s">
        <v>85</v>
      </c>
      <c r="G31" s="331">
        <v>37009</v>
      </c>
      <c r="H31" s="332">
        <v>27810</v>
      </c>
      <c r="I31" s="356">
        <v>1469</v>
      </c>
      <c r="J31" s="356">
        <v>2023</v>
      </c>
      <c r="K31" s="356">
        <f t="shared" si="0"/>
        <v>5707</v>
      </c>
      <c r="L31" s="354">
        <v>78733</v>
      </c>
      <c r="M31" s="444">
        <v>2088</v>
      </c>
    </row>
    <row r="32" spans="1:13">
      <c r="A32" s="328">
        <v>2</v>
      </c>
      <c r="B32" s="319">
        <v>28</v>
      </c>
      <c r="C32" s="319">
        <v>3</v>
      </c>
      <c r="D32" s="333" t="s">
        <v>51</v>
      </c>
      <c r="E32" s="347" t="s">
        <v>238</v>
      </c>
      <c r="F32" s="333" t="s">
        <v>69</v>
      </c>
      <c r="G32" s="331">
        <v>54482</v>
      </c>
      <c r="H32" s="332">
        <v>39082</v>
      </c>
      <c r="I32" s="356">
        <v>1578</v>
      </c>
      <c r="J32" s="356">
        <v>3119</v>
      </c>
      <c r="K32" s="356">
        <f t="shared" si="0"/>
        <v>10703</v>
      </c>
      <c r="L32" s="354">
        <v>109011</v>
      </c>
      <c r="M32" s="444">
        <v>1603</v>
      </c>
    </row>
    <row r="33" spans="1:13">
      <c r="A33" s="328">
        <v>3</v>
      </c>
      <c r="B33" s="319">
        <v>29</v>
      </c>
      <c r="C33" s="319">
        <v>3</v>
      </c>
      <c r="D33" s="333" t="s">
        <v>51</v>
      </c>
      <c r="E33" s="347" t="s">
        <v>239</v>
      </c>
      <c r="F33" s="333" t="s">
        <v>73</v>
      </c>
      <c r="G33" s="331">
        <v>59559</v>
      </c>
      <c r="H33" s="332">
        <v>44083</v>
      </c>
      <c r="I33" s="356">
        <v>1979</v>
      </c>
      <c r="J33" s="356">
        <v>3943</v>
      </c>
      <c r="K33" s="356">
        <f t="shared" si="0"/>
        <v>9554</v>
      </c>
      <c r="L33" s="354">
        <v>101375</v>
      </c>
      <c r="M33" s="444">
        <v>2068</v>
      </c>
    </row>
    <row r="34" spans="1:13">
      <c r="A34" s="328">
        <v>52</v>
      </c>
      <c r="B34" s="319">
        <v>30</v>
      </c>
      <c r="C34" s="319">
        <v>3</v>
      </c>
      <c r="D34" s="333" t="s">
        <v>49</v>
      </c>
      <c r="E34" s="347" t="s">
        <v>236</v>
      </c>
      <c r="F34" s="333" t="s">
        <v>132</v>
      </c>
      <c r="G34" s="331">
        <v>35858</v>
      </c>
      <c r="H34" s="332">
        <v>28357</v>
      </c>
      <c r="I34" s="356">
        <v>946</v>
      </c>
      <c r="J34" s="356">
        <v>2048</v>
      </c>
      <c r="K34" s="356">
        <f t="shared" si="0"/>
        <v>4507</v>
      </c>
      <c r="L34" s="354">
        <v>69305</v>
      </c>
      <c r="M34" s="444">
        <v>2510</v>
      </c>
    </row>
    <row r="35" spans="1:13">
      <c r="A35" s="328">
        <v>27</v>
      </c>
      <c r="B35" s="319">
        <v>31</v>
      </c>
      <c r="C35" s="319">
        <v>4</v>
      </c>
      <c r="D35" s="333" t="s">
        <v>53</v>
      </c>
      <c r="E35" s="347" t="s">
        <v>206</v>
      </c>
      <c r="F35" s="333" t="s">
        <v>93</v>
      </c>
      <c r="G35" s="331">
        <v>27820</v>
      </c>
      <c r="H35" s="332">
        <v>20551</v>
      </c>
      <c r="I35" s="356">
        <v>1057</v>
      </c>
      <c r="J35" s="356">
        <v>2468</v>
      </c>
      <c r="K35" s="356">
        <f t="shared" si="0"/>
        <v>3744</v>
      </c>
      <c r="L35" s="354">
        <v>73740</v>
      </c>
      <c r="M35" s="444">
        <v>2525</v>
      </c>
    </row>
    <row r="36" spans="1:13">
      <c r="A36" s="328">
        <v>29</v>
      </c>
      <c r="B36" s="319">
        <v>32</v>
      </c>
      <c r="C36" s="319">
        <v>4</v>
      </c>
      <c r="D36" s="333" t="s">
        <v>53</v>
      </c>
      <c r="E36" s="347" t="s">
        <v>208</v>
      </c>
      <c r="F36" s="333" t="s">
        <v>97</v>
      </c>
      <c r="G36" s="331">
        <v>34393</v>
      </c>
      <c r="H36" s="332">
        <v>26550</v>
      </c>
      <c r="I36" s="356">
        <v>918</v>
      </c>
      <c r="J36" s="356">
        <v>1875</v>
      </c>
      <c r="K36" s="356">
        <f t="shared" si="0"/>
        <v>5050</v>
      </c>
      <c r="L36" s="354">
        <v>91855</v>
      </c>
      <c r="M36" s="444">
        <v>2899</v>
      </c>
    </row>
    <row r="37" spans="1:13">
      <c r="A37" s="328">
        <v>30</v>
      </c>
      <c r="B37" s="319">
        <v>33</v>
      </c>
      <c r="C37" s="319">
        <v>4</v>
      </c>
      <c r="D37" s="333" t="s">
        <v>53</v>
      </c>
      <c r="E37" s="347" t="s">
        <v>209</v>
      </c>
      <c r="F37" s="333" t="s">
        <v>77</v>
      </c>
      <c r="G37" s="331">
        <v>24981</v>
      </c>
      <c r="H37" s="332">
        <v>20198</v>
      </c>
      <c r="I37" s="356">
        <v>765</v>
      </c>
      <c r="J37" s="356">
        <v>1725</v>
      </c>
      <c r="K37" s="356">
        <f t="shared" ref="K37:K68" si="1">G37-(H37+I37+J37)</f>
        <v>2293</v>
      </c>
      <c r="L37" s="354">
        <v>77789</v>
      </c>
      <c r="M37" s="444">
        <v>3555</v>
      </c>
    </row>
    <row r="38" spans="1:13">
      <c r="A38" s="328">
        <v>56</v>
      </c>
      <c r="B38" s="319">
        <v>34</v>
      </c>
      <c r="C38" s="319">
        <v>4</v>
      </c>
      <c r="D38" s="333" t="s">
        <v>47</v>
      </c>
      <c r="E38" s="347" t="s">
        <v>217</v>
      </c>
      <c r="F38" s="333" t="s">
        <v>75</v>
      </c>
      <c r="G38" s="331">
        <v>25633</v>
      </c>
      <c r="H38" s="332">
        <v>20622</v>
      </c>
      <c r="I38" s="356">
        <v>611</v>
      </c>
      <c r="J38" s="356">
        <v>1533</v>
      </c>
      <c r="K38" s="356">
        <f t="shared" si="1"/>
        <v>2867</v>
      </c>
      <c r="L38" s="354">
        <v>131459</v>
      </c>
      <c r="M38" s="444">
        <v>2676</v>
      </c>
    </row>
    <row r="39" spans="1:13">
      <c r="A39" s="328">
        <v>19</v>
      </c>
      <c r="B39" s="319">
        <v>35</v>
      </c>
      <c r="C39" s="319">
        <v>4</v>
      </c>
      <c r="D39" s="333" t="s">
        <v>55</v>
      </c>
      <c r="E39" s="348" t="s">
        <v>176</v>
      </c>
      <c r="F39" s="333" t="s">
        <v>84</v>
      </c>
      <c r="G39" s="331">
        <v>39590</v>
      </c>
      <c r="H39" s="332">
        <v>31290</v>
      </c>
      <c r="I39" s="356">
        <v>1079</v>
      </c>
      <c r="J39" s="356">
        <v>2765</v>
      </c>
      <c r="K39" s="356">
        <f t="shared" si="1"/>
        <v>4456</v>
      </c>
      <c r="L39" s="354">
        <v>96597</v>
      </c>
      <c r="M39" s="445">
        <v>2197</v>
      </c>
    </row>
    <row r="40" spans="1:13">
      <c r="A40" s="328">
        <v>36</v>
      </c>
      <c r="B40" s="319">
        <v>36</v>
      </c>
      <c r="C40" s="319">
        <v>4</v>
      </c>
      <c r="D40" s="333" t="s">
        <v>49</v>
      </c>
      <c r="E40" s="347" t="s">
        <v>222</v>
      </c>
      <c r="F40" s="333" t="s">
        <v>91</v>
      </c>
      <c r="G40" s="331">
        <v>47794</v>
      </c>
      <c r="H40" s="332">
        <v>35641</v>
      </c>
      <c r="I40" s="356">
        <v>1480</v>
      </c>
      <c r="J40" s="356">
        <v>1784</v>
      </c>
      <c r="K40" s="356">
        <f t="shared" si="1"/>
        <v>8889</v>
      </c>
      <c r="L40" s="354">
        <v>93146</v>
      </c>
      <c r="M40" s="444">
        <v>2874</v>
      </c>
    </row>
    <row r="41" spans="1:13">
      <c r="A41" s="328">
        <v>40</v>
      </c>
      <c r="B41" s="319">
        <v>37</v>
      </c>
      <c r="C41" s="319">
        <v>4</v>
      </c>
      <c r="D41" s="333" t="s">
        <v>49</v>
      </c>
      <c r="E41" s="347" t="s">
        <v>226</v>
      </c>
      <c r="F41" s="333" t="s">
        <v>86</v>
      </c>
      <c r="G41" s="331">
        <v>52531</v>
      </c>
      <c r="H41" s="332">
        <v>37338</v>
      </c>
      <c r="I41" s="356">
        <v>1495</v>
      </c>
      <c r="J41" s="356">
        <v>4664</v>
      </c>
      <c r="K41" s="356">
        <f t="shared" si="1"/>
        <v>9034</v>
      </c>
      <c r="L41" s="354">
        <v>103474</v>
      </c>
      <c r="M41" s="444">
        <v>2680</v>
      </c>
    </row>
    <row r="42" spans="1:13">
      <c r="A42" s="328">
        <v>43</v>
      </c>
      <c r="B42" s="319">
        <v>38</v>
      </c>
      <c r="C42" s="319">
        <v>4</v>
      </c>
      <c r="D42" s="333" t="s">
        <v>49</v>
      </c>
      <c r="E42" s="347" t="s">
        <v>228</v>
      </c>
      <c r="F42" s="333" t="s">
        <v>94</v>
      </c>
      <c r="G42" s="331">
        <v>40126</v>
      </c>
      <c r="H42" s="332">
        <v>30224</v>
      </c>
      <c r="I42" s="356">
        <v>836</v>
      </c>
      <c r="J42" s="356">
        <v>2202</v>
      </c>
      <c r="K42" s="356">
        <f t="shared" si="1"/>
        <v>6864</v>
      </c>
      <c r="L42" s="354">
        <v>89424</v>
      </c>
      <c r="M42" s="444">
        <v>3525</v>
      </c>
    </row>
    <row r="43" spans="1:13">
      <c r="A43" s="328">
        <v>4</v>
      </c>
      <c r="B43" s="319">
        <v>39</v>
      </c>
      <c r="C43" s="319">
        <v>4</v>
      </c>
      <c r="D43" s="333" t="s">
        <v>51</v>
      </c>
      <c r="E43" s="347" t="s">
        <v>240</v>
      </c>
      <c r="F43" s="333" t="s">
        <v>74</v>
      </c>
      <c r="G43" s="331">
        <v>35340</v>
      </c>
      <c r="H43" s="366">
        <v>26804</v>
      </c>
      <c r="I43" s="368">
        <v>961</v>
      </c>
      <c r="J43" s="369">
        <v>2454</v>
      </c>
      <c r="K43" s="356">
        <f t="shared" si="1"/>
        <v>5121</v>
      </c>
      <c r="L43" s="354">
        <v>109932</v>
      </c>
      <c r="M43" s="444">
        <v>2810</v>
      </c>
    </row>
    <row r="44" spans="1:13">
      <c r="A44" s="328">
        <v>9</v>
      </c>
      <c r="B44" s="319">
        <v>40</v>
      </c>
      <c r="C44" s="319">
        <v>4</v>
      </c>
      <c r="D44" s="333" t="s">
        <v>51</v>
      </c>
      <c r="E44" s="347" t="s">
        <v>244</v>
      </c>
      <c r="F44" s="333" t="s">
        <v>83</v>
      </c>
      <c r="G44" s="331">
        <v>52073</v>
      </c>
      <c r="H44" s="332">
        <v>37353</v>
      </c>
      <c r="I44" s="356">
        <v>658</v>
      </c>
      <c r="J44" s="356">
        <v>3197</v>
      </c>
      <c r="K44" s="356">
        <f t="shared" si="1"/>
        <v>10865</v>
      </c>
      <c r="L44" s="354">
        <v>122596</v>
      </c>
      <c r="M44" s="444">
        <v>2543</v>
      </c>
    </row>
    <row r="45" spans="1:13">
      <c r="A45" s="328">
        <v>33</v>
      </c>
      <c r="B45" s="319">
        <v>41</v>
      </c>
      <c r="C45" s="319">
        <v>4</v>
      </c>
      <c r="D45" s="333" t="s">
        <v>53</v>
      </c>
      <c r="E45" s="347" t="s">
        <v>212</v>
      </c>
      <c r="F45" s="333" t="s">
        <v>87</v>
      </c>
      <c r="G45" s="331">
        <v>33966</v>
      </c>
      <c r="H45" s="332">
        <v>30645</v>
      </c>
      <c r="I45" s="356">
        <v>1068</v>
      </c>
      <c r="J45" s="356">
        <v>1740</v>
      </c>
      <c r="K45" s="356">
        <f t="shared" si="1"/>
        <v>513</v>
      </c>
      <c r="L45" s="354">
        <v>84313</v>
      </c>
      <c r="M45" s="444">
        <v>2169</v>
      </c>
    </row>
    <row r="46" spans="1:13">
      <c r="A46" s="328">
        <v>67</v>
      </c>
      <c r="B46" s="319">
        <v>42</v>
      </c>
      <c r="C46" s="319">
        <v>4</v>
      </c>
      <c r="D46" s="333" t="s">
        <v>88</v>
      </c>
      <c r="E46" s="348" t="s">
        <v>182</v>
      </c>
      <c r="F46" s="333" t="s">
        <v>89</v>
      </c>
      <c r="G46" s="331">
        <v>37197</v>
      </c>
      <c r="H46" s="332">
        <v>28535</v>
      </c>
      <c r="I46" s="356">
        <v>872</v>
      </c>
      <c r="J46" s="356">
        <v>2088</v>
      </c>
      <c r="K46" s="356">
        <f t="shared" si="1"/>
        <v>5702</v>
      </c>
      <c r="L46" s="354">
        <v>73529</v>
      </c>
      <c r="M46" s="444">
        <v>2572</v>
      </c>
    </row>
    <row r="47" spans="1:13">
      <c r="A47" s="328">
        <v>77</v>
      </c>
      <c r="B47" s="336">
        <v>43</v>
      </c>
      <c r="C47" s="336">
        <v>5</v>
      </c>
      <c r="D47" s="337" t="s">
        <v>45</v>
      </c>
      <c r="E47" s="348" t="s">
        <v>191</v>
      </c>
      <c r="F47" s="337" t="s">
        <v>92</v>
      </c>
      <c r="G47" s="331">
        <v>48547</v>
      </c>
      <c r="H47" s="332">
        <v>35670</v>
      </c>
      <c r="I47" s="356">
        <v>1674</v>
      </c>
      <c r="J47" s="356">
        <v>4497</v>
      </c>
      <c r="K47" s="356">
        <f t="shared" si="1"/>
        <v>6706</v>
      </c>
      <c r="L47" s="354">
        <v>94920</v>
      </c>
      <c r="M47" s="444">
        <v>2966</v>
      </c>
    </row>
    <row r="48" spans="1:13">
      <c r="A48" s="328">
        <v>17</v>
      </c>
      <c r="B48" s="319">
        <v>44</v>
      </c>
      <c r="C48" s="319">
        <v>5</v>
      </c>
      <c r="D48" s="333" t="s">
        <v>55</v>
      </c>
      <c r="E48" s="348" t="s">
        <v>174</v>
      </c>
      <c r="F48" s="333" t="s">
        <v>101</v>
      </c>
      <c r="G48" s="331">
        <v>34761</v>
      </c>
      <c r="H48" s="332">
        <v>30357</v>
      </c>
      <c r="I48" s="356">
        <v>814</v>
      </c>
      <c r="J48" s="356">
        <v>1929</v>
      </c>
      <c r="K48" s="356">
        <f t="shared" si="1"/>
        <v>1661</v>
      </c>
      <c r="L48" s="354">
        <v>110221</v>
      </c>
      <c r="M48" s="444">
        <v>3330</v>
      </c>
    </row>
    <row r="49" spans="1:13">
      <c r="A49" s="328">
        <v>18</v>
      </c>
      <c r="B49" s="319">
        <v>45</v>
      </c>
      <c r="C49" s="319">
        <v>5</v>
      </c>
      <c r="D49" s="333" t="s">
        <v>55</v>
      </c>
      <c r="E49" s="348" t="s">
        <v>175</v>
      </c>
      <c r="F49" s="333" t="s">
        <v>98</v>
      </c>
      <c r="G49" s="331">
        <v>37755</v>
      </c>
      <c r="H49" s="332">
        <v>30863</v>
      </c>
      <c r="I49" s="356">
        <v>718</v>
      </c>
      <c r="J49" s="356">
        <v>2254</v>
      </c>
      <c r="K49" s="356">
        <f t="shared" si="1"/>
        <v>3920</v>
      </c>
      <c r="L49" s="354">
        <v>86322</v>
      </c>
      <c r="M49" s="445">
        <v>2971</v>
      </c>
    </row>
    <row r="50" spans="1:13">
      <c r="A50" s="328">
        <v>48</v>
      </c>
      <c r="B50" s="319">
        <v>46</v>
      </c>
      <c r="C50" s="319">
        <v>5</v>
      </c>
      <c r="D50" s="333" t="s">
        <v>49</v>
      </c>
      <c r="E50" s="347" t="s">
        <v>232</v>
      </c>
      <c r="F50" s="333" t="s">
        <v>95</v>
      </c>
      <c r="G50" s="331">
        <v>34423</v>
      </c>
      <c r="H50" s="332">
        <v>24605</v>
      </c>
      <c r="I50" s="356">
        <v>1615</v>
      </c>
      <c r="J50" s="356">
        <v>3041</v>
      </c>
      <c r="K50" s="356">
        <f t="shared" si="1"/>
        <v>5162</v>
      </c>
      <c r="L50" s="354">
        <v>108806</v>
      </c>
      <c r="M50" s="444">
        <v>2973</v>
      </c>
    </row>
    <row r="51" spans="1:13">
      <c r="A51" s="328">
        <v>6</v>
      </c>
      <c r="B51" s="319">
        <v>47</v>
      </c>
      <c r="C51" s="319">
        <v>5</v>
      </c>
      <c r="D51" s="333" t="s">
        <v>51</v>
      </c>
      <c r="E51" s="347" t="s">
        <v>241</v>
      </c>
      <c r="F51" s="333" t="s">
        <v>90</v>
      </c>
      <c r="G51" s="331">
        <v>45993</v>
      </c>
      <c r="H51" s="332">
        <v>32404</v>
      </c>
      <c r="I51" s="356">
        <v>1314</v>
      </c>
      <c r="J51" s="356">
        <v>4290</v>
      </c>
      <c r="K51" s="356">
        <f t="shared" si="1"/>
        <v>7985</v>
      </c>
      <c r="L51" s="354">
        <v>137295</v>
      </c>
      <c r="M51" s="444">
        <v>2704</v>
      </c>
    </row>
    <row r="52" spans="1:13">
      <c r="A52" s="328">
        <v>10</v>
      </c>
      <c r="B52" s="319">
        <v>48</v>
      </c>
      <c r="C52" s="319">
        <v>5</v>
      </c>
      <c r="D52" s="333" t="s">
        <v>51</v>
      </c>
      <c r="E52" s="347" t="s">
        <v>245</v>
      </c>
      <c r="F52" s="333" t="s">
        <v>80</v>
      </c>
      <c r="G52" s="331">
        <v>58089</v>
      </c>
      <c r="H52" s="332">
        <v>43331</v>
      </c>
      <c r="I52" s="356">
        <v>1139</v>
      </c>
      <c r="J52" s="356">
        <v>2444</v>
      </c>
      <c r="K52" s="356">
        <f t="shared" si="1"/>
        <v>11175</v>
      </c>
      <c r="L52" s="354">
        <v>128555</v>
      </c>
      <c r="M52" s="444">
        <v>2753</v>
      </c>
    </row>
    <row r="53" spans="1:13">
      <c r="A53" s="328">
        <v>64</v>
      </c>
      <c r="B53" s="319">
        <v>49</v>
      </c>
      <c r="C53" s="319">
        <v>6</v>
      </c>
      <c r="D53" s="333" t="s">
        <v>88</v>
      </c>
      <c r="E53" s="348" t="s">
        <v>179</v>
      </c>
      <c r="F53" s="333" t="s">
        <v>99</v>
      </c>
      <c r="G53" s="331">
        <v>64984</v>
      </c>
      <c r="H53" s="332">
        <v>46327</v>
      </c>
      <c r="I53" s="356">
        <v>1598</v>
      </c>
      <c r="J53" s="356">
        <v>4007</v>
      </c>
      <c r="K53" s="356">
        <f t="shared" si="1"/>
        <v>13052</v>
      </c>
      <c r="L53" s="354">
        <v>113469</v>
      </c>
      <c r="M53" s="444">
        <v>2943</v>
      </c>
    </row>
    <row r="54" spans="1:13">
      <c r="A54" s="328">
        <v>66</v>
      </c>
      <c r="B54" s="319">
        <v>50</v>
      </c>
      <c r="C54" s="319">
        <v>6</v>
      </c>
      <c r="D54" s="333" t="s">
        <v>88</v>
      </c>
      <c r="E54" s="348" t="s">
        <v>181</v>
      </c>
      <c r="F54" s="333" t="s">
        <v>109</v>
      </c>
      <c r="G54" s="331">
        <v>67902</v>
      </c>
      <c r="H54" s="332">
        <v>52638</v>
      </c>
      <c r="I54" s="356">
        <v>1285</v>
      </c>
      <c r="J54" s="356">
        <v>3230</v>
      </c>
      <c r="K54" s="356">
        <f t="shared" si="1"/>
        <v>10749</v>
      </c>
      <c r="L54" s="354">
        <v>108260</v>
      </c>
      <c r="M54" s="444">
        <v>2522</v>
      </c>
    </row>
    <row r="55" spans="1:13">
      <c r="A55" s="328">
        <v>73</v>
      </c>
      <c r="B55" s="319">
        <v>51</v>
      </c>
      <c r="C55" s="319">
        <v>6</v>
      </c>
      <c r="D55" s="333" t="s">
        <v>45</v>
      </c>
      <c r="E55" s="347" t="s">
        <v>187</v>
      </c>
      <c r="F55" s="333" t="s">
        <v>100</v>
      </c>
      <c r="G55" s="331">
        <v>49523</v>
      </c>
      <c r="H55" s="332">
        <v>36047</v>
      </c>
      <c r="I55" s="356">
        <v>1380</v>
      </c>
      <c r="J55" s="356">
        <v>3187</v>
      </c>
      <c r="K55" s="356">
        <f t="shared" si="1"/>
        <v>8909</v>
      </c>
      <c r="L55" s="354">
        <v>112692</v>
      </c>
      <c r="M55" s="444">
        <v>3244</v>
      </c>
    </row>
    <row r="56" spans="1:13">
      <c r="A56" s="328">
        <v>24</v>
      </c>
      <c r="B56" s="319">
        <v>52</v>
      </c>
      <c r="C56" s="319">
        <v>6</v>
      </c>
      <c r="D56" s="333" t="s">
        <v>53</v>
      </c>
      <c r="E56" s="347" t="s">
        <v>204</v>
      </c>
      <c r="F56" s="333" t="s">
        <v>96</v>
      </c>
      <c r="G56" s="331">
        <v>42281</v>
      </c>
      <c r="H56" s="332">
        <v>34991</v>
      </c>
      <c r="I56" s="356">
        <v>970</v>
      </c>
      <c r="J56" s="356">
        <v>2321</v>
      </c>
      <c r="K56" s="356">
        <f t="shared" si="1"/>
        <v>3999</v>
      </c>
      <c r="L56" s="354">
        <v>100548</v>
      </c>
      <c r="M56" s="444">
        <v>4079</v>
      </c>
    </row>
    <row r="57" spans="1:13">
      <c r="A57" s="328">
        <v>14</v>
      </c>
      <c r="B57" s="319">
        <v>53</v>
      </c>
      <c r="C57" s="319">
        <v>6</v>
      </c>
      <c r="D57" s="333" t="s">
        <v>55</v>
      </c>
      <c r="E57" s="348" t="s">
        <v>171</v>
      </c>
      <c r="F57" s="333" t="s">
        <v>103</v>
      </c>
      <c r="G57" s="331">
        <v>44166</v>
      </c>
      <c r="H57" s="332">
        <v>41251</v>
      </c>
      <c r="I57" s="356">
        <v>1002</v>
      </c>
      <c r="J57" s="356">
        <v>3077</v>
      </c>
      <c r="K57" s="356">
        <f t="shared" si="1"/>
        <v>-1164</v>
      </c>
      <c r="L57" s="354">
        <v>108899</v>
      </c>
      <c r="M57" s="444">
        <v>3198</v>
      </c>
    </row>
    <row r="58" spans="1:13">
      <c r="A58" s="328">
        <v>7</v>
      </c>
      <c r="B58" s="319">
        <v>54</v>
      </c>
      <c r="C58" s="319">
        <v>6</v>
      </c>
      <c r="D58" s="333" t="s">
        <v>51</v>
      </c>
      <c r="E58" s="347" t="s">
        <v>242</v>
      </c>
      <c r="F58" s="333" t="s">
        <v>106</v>
      </c>
      <c r="G58" s="331">
        <v>76638</v>
      </c>
      <c r="H58" s="366">
        <v>53811</v>
      </c>
      <c r="I58" s="368">
        <v>2504</v>
      </c>
      <c r="J58" s="369">
        <v>5940</v>
      </c>
      <c r="K58" s="356">
        <f t="shared" si="1"/>
        <v>14383</v>
      </c>
      <c r="L58" s="354">
        <v>123978</v>
      </c>
      <c r="M58" s="444">
        <v>3386</v>
      </c>
    </row>
    <row r="59" spans="1:13">
      <c r="A59" s="328">
        <v>69</v>
      </c>
      <c r="B59" s="319">
        <v>55</v>
      </c>
      <c r="C59" s="319">
        <v>7</v>
      </c>
      <c r="D59" s="333" t="s">
        <v>45</v>
      </c>
      <c r="E59" s="347" t="s">
        <v>184</v>
      </c>
      <c r="F59" s="333" t="s">
        <v>110</v>
      </c>
      <c r="G59" s="331">
        <v>65343</v>
      </c>
      <c r="H59" s="332">
        <v>50641</v>
      </c>
      <c r="I59" s="356">
        <v>3133</v>
      </c>
      <c r="J59" s="356">
        <v>3303</v>
      </c>
      <c r="K59" s="356">
        <f t="shared" si="1"/>
        <v>8266</v>
      </c>
      <c r="L59" s="354">
        <v>149628</v>
      </c>
      <c r="M59" s="444">
        <v>4201</v>
      </c>
    </row>
    <row r="60" spans="1:13">
      <c r="A60" s="328">
        <v>70</v>
      </c>
      <c r="B60" s="319">
        <v>56</v>
      </c>
      <c r="C60" s="319">
        <v>7</v>
      </c>
      <c r="D60" s="333" t="s">
        <v>45</v>
      </c>
      <c r="E60" s="347" t="s">
        <v>185</v>
      </c>
      <c r="F60" s="333" t="s">
        <v>108</v>
      </c>
      <c r="G60" s="331">
        <v>62332</v>
      </c>
      <c r="H60" s="332">
        <v>48600</v>
      </c>
      <c r="I60" s="356">
        <v>2167</v>
      </c>
      <c r="J60" s="356">
        <v>3274</v>
      </c>
      <c r="K60" s="356">
        <f t="shared" si="1"/>
        <v>8291</v>
      </c>
      <c r="L60" s="354">
        <v>130727</v>
      </c>
      <c r="M60" s="444">
        <v>3348</v>
      </c>
    </row>
    <row r="61" spans="1:13">
      <c r="A61" s="328">
        <v>78</v>
      </c>
      <c r="B61" s="336">
        <v>57</v>
      </c>
      <c r="C61" s="336">
        <v>7</v>
      </c>
      <c r="D61" s="337" t="s">
        <v>45</v>
      </c>
      <c r="E61" s="348" t="s">
        <v>192</v>
      </c>
      <c r="F61" s="337" t="s">
        <v>105</v>
      </c>
      <c r="G61" s="331">
        <v>58586</v>
      </c>
      <c r="H61" s="332">
        <v>42557</v>
      </c>
      <c r="I61" s="356">
        <v>1301</v>
      </c>
      <c r="J61" s="356">
        <v>3992</v>
      </c>
      <c r="K61" s="356">
        <f t="shared" si="1"/>
        <v>10736</v>
      </c>
      <c r="L61" s="354">
        <v>131664</v>
      </c>
      <c r="M61" s="444">
        <v>4834</v>
      </c>
    </row>
    <row r="62" spans="1:13">
      <c r="A62" s="328">
        <v>80</v>
      </c>
      <c r="B62" s="336">
        <v>58</v>
      </c>
      <c r="C62" s="336">
        <v>7</v>
      </c>
      <c r="D62" s="337" t="s">
        <v>45</v>
      </c>
      <c r="E62" s="348" t="s">
        <v>194</v>
      </c>
      <c r="F62" s="337" t="s">
        <v>112</v>
      </c>
      <c r="G62" s="331">
        <v>58641</v>
      </c>
      <c r="H62" s="332">
        <v>46637</v>
      </c>
      <c r="I62" s="356">
        <v>1656</v>
      </c>
      <c r="J62" s="356">
        <v>2969</v>
      </c>
      <c r="K62" s="356">
        <f t="shared" si="1"/>
        <v>7379</v>
      </c>
      <c r="L62" s="354">
        <v>146493</v>
      </c>
      <c r="M62" s="444">
        <v>4214</v>
      </c>
    </row>
    <row r="63" spans="1:13">
      <c r="A63" s="328">
        <v>31</v>
      </c>
      <c r="B63" s="319">
        <v>59</v>
      </c>
      <c r="C63" s="319">
        <v>7</v>
      </c>
      <c r="D63" s="333" t="s">
        <v>53</v>
      </c>
      <c r="E63" s="347" t="s">
        <v>210</v>
      </c>
      <c r="F63" s="333" t="s">
        <v>104</v>
      </c>
      <c r="G63" s="331">
        <v>41941</v>
      </c>
      <c r="H63" s="332">
        <v>31626</v>
      </c>
      <c r="I63" s="356">
        <v>1047</v>
      </c>
      <c r="J63" s="356">
        <v>2349</v>
      </c>
      <c r="K63" s="356">
        <f t="shared" si="1"/>
        <v>6919</v>
      </c>
      <c r="L63" s="354">
        <v>126785</v>
      </c>
      <c r="M63" s="444">
        <v>3980</v>
      </c>
    </row>
    <row r="64" spans="1:13">
      <c r="A64" s="328">
        <v>63</v>
      </c>
      <c r="B64" s="319">
        <v>60</v>
      </c>
      <c r="C64" s="319">
        <v>8</v>
      </c>
      <c r="D64" s="333" t="s">
        <v>88</v>
      </c>
      <c r="E64" s="348" t="s">
        <v>178</v>
      </c>
      <c r="F64" s="333" t="s">
        <v>115</v>
      </c>
      <c r="G64" s="331">
        <v>92282</v>
      </c>
      <c r="H64" s="332">
        <v>68869</v>
      </c>
      <c r="I64" s="356">
        <v>3005</v>
      </c>
      <c r="J64" s="356">
        <v>5246</v>
      </c>
      <c r="K64" s="356">
        <f t="shared" si="1"/>
        <v>15162</v>
      </c>
      <c r="L64" s="354">
        <v>198656</v>
      </c>
      <c r="M64" s="444">
        <v>5420</v>
      </c>
    </row>
    <row r="65" spans="1:13">
      <c r="A65" s="328">
        <v>23</v>
      </c>
      <c r="B65" s="319">
        <v>61</v>
      </c>
      <c r="C65" s="319">
        <v>8</v>
      </c>
      <c r="D65" s="333" t="s">
        <v>53</v>
      </c>
      <c r="E65" s="347" t="s">
        <v>203</v>
      </c>
      <c r="F65" s="333" t="s">
        <v>111</v>
      </c>
      <c r="G65" s="331">
        <v>60627</v>
      </c>
      <c r="H65" s="332">
        <v>47311</v>
      </c>
      <c r="I65" s="356">
        <v>2438</v>
      </c>
      <c r="J65" s="356">
        <v>4834</v>
      </c>
      <c r="K65" s="356">
        <f t="shared" si="1"/>
        <v>6044</v>
      </c>
      <c r="L65" s="354">
        <v>149112</v>
      </c>
      <c r="M65" s="444">
        <v>6416</v>
      </c>
    </row>
    <row r="66" spans="1:13">
      <c r="A66" s="328">
        <v>15</v>
      </c>
      <c r="B66" s="319">
        <v>62</v>
      </c>
      <c r="C66" s="319">
        <v>8</v>
      </c>
      <c r="D66" s="333" t="s">
        <v>55</v>
      </c>
      <c r="E66" s="348" t="s">
        <v>172</v>
      </c>
      <c r="F66" s="333" t="s">
        <v>107</v>
      </c>
      <c r="G66" s="331">
        <v>71579</v>
      </c>
      <c r="H66" s="332">
        <v>48522</v>
      </c>
      <c r="I66" s="356">
        <v>1379</v>
      </c>
      <c r="J66" s="356">
        <v>3565</v>
      </c>
      <c r="K66" s="356">
        <f t="shared" si="1"/>
        <v>18113</v>
      </c>
      <c r="L66" s="354">
        <v>151773</v>
      </c>
      <c r="M66" s="444">
        <v>5677</v>
      </c>
    </row>
    <row r="67" spans="1:13">
      <c r="A67" s="328">
        <v>38</v>
      </c>
      <c r="B67" s="319">
        <v>63</v>
      </c>
      <c r="C67" s="319">
        <v>8</v>
      </c>
      <c r="D67" s="333" t="s">
        <v>49</v>
      </c>
      <c r="E67" s="347" t="s">
        <v>224</v>
      </c>
      <c r="F67" s="333" t="s">
        <v>133</v>
      </c>
      <c r="G67" s="331">
        <v>80186</v>
      </c>
      <c r="H67" s="332">
        <v>53904</v>
      </c>
      <c r="I67" s="356">
        <v>3916</v>
      </c>
      <c r="J67" s="356">
        <v>6836</v>
      </c>
      <c r="K67" s="356">
        <f t="shared" si="1"/>
        <v>15530</v>
      </c>
      <c r="L67" s="354">
        <v>161576</v>
      </c>
      <c r="M67" s="444">
        <v>8335</v>
      </c>
    </row>
    <row r="68" spans="1:13">
      <c r="A68" s="328">
        <v>44</v>
      </c>
      <c r="B68" s="319">
        <v>64</v>
      </c>
      <c r="C68" s="319">
        <v>8</v>
      </c>
      <c r="D68" s="333" t="s">
        <v>49</v>
      </c>
      <c r="E68" s="347" t="s">
        <v>229</v>
      </c>
      <c r="F68" s="333" t="s">
        <v>1161</v>
      </c>
      <c r="G68" s="331">
        <v>70847</v>
      </c>
      <c r="H68" s="332">
        <v>52045</v>
      </c>
      <c r="I68" s="356">
        <v>1323</v>
      </c>
      <c r="J68" s="356">
        <v>4000</v>
      </c>
      <c r="K68" s="356">
        <f t="shared" si="1"/>
        <v>13479</v>
      </c>
      <c r="L68" s="354">
        <v>157885</v>
      </c>
      <c r="M68" s="444">
        <v>5052</v>
      </c>
    </row>
    <row r="69" spans="1:13">
      <c r="A69" s="328">
        <v>32</v>
      </c>
      <c r="B69" s="319">
        <v>65</v>
      </c>
      <c r="C69" s="319">
        <v>8</v>
      </c>
      <c r="D69" s="333" t="s">
        <v>53</v>
      </c>
      <c r="E69" s="347" t="s">
        <v>211</v>
      </c>
      <c r="F69" s="333" t="s">
        <v>116</v>
      </c>
      <c r="G69" s="331">
        <v>51589</v>
      </c>
      <c r="H69" s="332">
        <v>41696</v>
      </c>
      <c r="I69" s="356">
        <v>1615</v>
      </c>
      <c r="J69" s="356">
        <v>4754</v>
      </c>
      <c r="K69" s="356">
        <f t="shared" ref="K69:K92" si="2">G69-(H69+I69+J69)</f>
        <v>3524</v>
      </c>
      <c r="L69" s="354">
        <v>156498</v>
      </c>
      <c r="M69" s="444">
        <v>4932</v>
      </c>
    </row>
    <row r="70" spans="1:13">
      <c r="A70" s="328">
        <v>65</v>
      </c>
      <c r="B70" s="338">
        <v>66</v>
      </c>
      <c r="C70" s="338">
        <v>9</v>
      </c>
      <c r="D70" s="339" t="s">
        <v>88</v>
      </c>
      <c r="E70" s="349" t="s">
        <v>180</v>
      </c>
      <c r="F70" s="339" t="s">
        <v>121</v>
      </c>
      <c r="G70" s="331">
        <v>109310</v>
      </c>
      <c r="H70" s="332">
        <v>80657</v>
      </c>
      <c r="I70" s="356">
        <v>2911</v>
      </c>
      <c r="J70" s="356">
        <v>6354</v>
      </c>
      <c r="K70" s="356">
        <f t="shared" si="2"/>
        <v>19388</v>
      </c>
      <c r="L70" s="354">
        <v>153295</v>
      </c>
      <c r="M70" s="444">
        <v>7289</v>
      </c>
    </row>
    <row r="71" spans="1:13">
      <c r="A71" s="328">
        <v>16</v>
      </c>
      <c r="B71" s="319">
        <v>67</v>
      </c>
      <c r="C71" s="319">
        <v>9</v>
      </c>
      <c r="D71" s="333" t="s">
        <v>55</v>
      </c>
      <c r="E71" s="348" t="s">
        <v>173</v>
      </c>
      <c r="F71" s="333" t="s">
        <v>118</v>
      </c>
      <c r="G71" s="331">
        <v>86875</v>
      </c>
      <c r="H71" s="332">
        <v>52869</v>
      </c>
      <c r="I71" s="356">
        <v>1800</v>
      </c>
      <c r="J71" s="356">
        <v>5776</v>
      </c>
      <c r="K71" s="356">
        <f t="shared" si="2"/>
        <v>26430</v>
      </c>
      <c r="L71" s="354">
        <v>136232</v>
      </c>
      <c r="M71" s="444">
        <v>8197</v>
      </c>
    </row>
    <row r="72" spans="1:13">
      <c r="A72" s="328">
        <v>39</v>
      </c>
      <c r="B72" s="319">
        <v>68</v>
      </c>
      <c r="C72" s="319">
        <v>9</v>
      </c>
      <c r="D72" s="333" t="s">
        <v>49</v>
      </c>
      <c r="E72" s="347" t="s">
        <v>225</v>
      </c>
      <c r="F72" s="333" t="s">
        <v>117</v>
      </c>
      <c r="G72" s="331">
        <v>52326</v>
      </c>
      <c r="H72" s="332">
        <v>37937</v>
      </c>
      <c r="I72" s="356">
        <v>2726</v>
      </c>
      <c r="J72" s="356">
        <v>4476</v>
      </c>
      <c r="K72" s="356">
        <f t="shared" si="2"/>
        <v>7187</v>
      </c>
      <c r="L72" s="354">
        <v>147966</v>
      </c>
      <c r="M72" s="444">
        <v>10440</v>
      </c>
    </row>
    <row r="73" spans="1:13">
      <c r="A73" s="328">
        <v>45</v>
      </c>
      <c r="B73" s="319">
        <v>69</v>
      </c>
      <c r="C73" s="319">
        <v>9</v>
      </c>
      <c r="D73" s="333" t="s">
        <v>49</v>
      </c>
      <c r="E73" s="347" t="s">
        <v>230</v>
      </c>
      <c r="F73" s="333" t="s">
        <v>119</v>
      </c>
      <c r="G73" s="331">
        <v>72086</v>
      </c>
      <c r="H73" s="332">
        <v>52329</v>
      </c>
      <c r="I73" s="356">
        <v>1951</v>
      </c>
      <c r="J73" s="356">
        <v>5711</v>
      </c>
      <c r="K73" s="356">
        <f t="shared" si="2"/>
        <v>12095</v>
      </c>
      <c r="L73" s="354">
        <v>172503</v>
      </c>
      <c r="M73" s="444">
        <v>7123</v>
      </c>
    </row>
    <row r="74" spans="1:13">
      <c r="A74" s="328">
        <v>8</v>
      </c>
      <c r="B74" s="319">
        <v>70</v>
      </c>
      <c r="C74" s="319">
        <v>9</v>
      </c>
      <c r="D74" s="333" t="s">
        <v>51</v>
      </c>
      <c r="E74" s="347" t="s">
        <v>243</v>
      </c>
      <c r="F74" s="333" t="s">
        <v>113</v>
      </c>
      <c r="G74" s="331">
        <v>69581</v>
      </c>
      <c r="H74" s="332">
        <v>52906</v>
      </c>
      <c r="I74" s="356">
        <v>1322</v>
      </c>
      <c r="J74" s="356">
        <v>4149</v>
      </c>
      <c r="K74" s="356">
        <f t="shared" si="2"/>
        <v>11204</v>
      </c>
      <c r="L74" s="354">
        <v>196368</v>
      </c>
      <c r="M74" s="444">
        <v>5746</v>
      </c>
    </row>
    <row r="75" spans="1:13">
      <c r="A75" s="328">
        <v>74</v>
      </c>
      <c r="B75" s="319">
        <v>71</v>
      </c>
      <c r="C75" s="319">
        <v>10</v>
      </c>
      <c r="D75" s="333" t="s">
        <v>45</v>
      </c>
      <c r="E75" s="347" t="s">
        <v>188</v>
      </c>
      <c r="F75" s="333" t="s">
        <v>124</v>
      </c>
      <c r="G75" s="331">
        <v>116249</v>
      </c>
      <c r="H75" s="332">
        <v>90398</v>
      </c>
      <c r="I75" s="356">
        <v>4714</v>
      </c>
      <c r="J75" s="356">
        <v>5997</v>
      </c>
      <c r="K75" s="356">
        <f t="shared" si="2"/>
        <v>15140</v>
      </c>
      <c r="L75" s="354">
        <v>217056</v>
      </c>
      <c r="M75" s="444">
        <v>16812</v>
      </c>
    </row>
    <row r="76" spans="1:13">
      <c r="A76" s="328">
        <v>79</v>
      </c>
      <c r="B76" s="336">
        <v>72</v>
      </c>
      <c r="C76" s="336">
        <v>10</v>
      </c>
      <c r="D76" s="337" t="s">
        <v>45</v>
      </c>
      <c r="E76" s="348" t="s">
        <v>193</v>
      </c>
      <c r="F76" s="337" t="s">
        <v>125</v>
      </c>
      <c r="G76" s="331">
        <v>109580</v>
      </c>
      <c r="H76" s="332">
        <v>85449</v>
      </c>
      <c r="I76" s="356">
        <v>4255</v>
      </c>
      <c r="J76" s="356">
        <v>6043</v>
      </c>
      <c r="K76" s="356">
        <f t="shared" si="2"/>
        <v>13833</v>
      </c>
      <c r="L76" s="354">
        <v>396709</v>
      </c>
      <c r="M76" s="444">
        <v>13972</v>
      </c>
    </row>
    <row r="77" spans="1:13">
      <c r="A77" s="328">
        <v>81</v>
      </c>
      <c r="B77" s="340">
        <v>73</v>
      </c>
      <c r="C77" s="340">
        <v>10</v>
      </c>
      <c r="D77" s="341" t="s">
        <v>45</v>
      </c>
      <c r="E77" s="350" t="s">
        <v>195</v>
      </c>
      <c r="F77" s="341" t="s">
        <v>122</v>
      </c>
      <c r="G77" s="331">
        <v>116147</v>
      </c>
      <c r="H77" s="332">
        <v>87744</v>
      </c>
      <c r="I77" s="356">
        <v>4744</v>
      </c>
      <c r="J77" s="356">
        <v>5584</v>
      </c>
      <c r="K77" s="356">
        <f t="shared" si="2"/>
        <v>18075</v>
      </c>
      <c r="L77" s="354">
        <v>222439</v>
      </c>
      <c r="M77" s="444">
        <v>9428</v>
      </c>
    </row>
    <row r="78" spans="1:13">
      <c r="A78" s="328">
        <v>28</v>
      </c>
      <c r="B78" s="319">
        <v>74</v>
      </c>
      <c r="C78" s="319">
        <v>10</v>
      </c>
      <c r="D78" s="333" t="s">
        <v>53</v>
      </c>
      <c r="E78" s="347" t="s">
        <v>207</v>
      </c>
      <c r="F78" s="333" t="s">
        <v>123</v>
      </c>
      <c r="G78" s="331">
        <v>110540</v>
      </c>
      <c r="H78" s="332">
        <v>84991</v>
      </c>
      <c r="I78" s="356">
        <v>4964</v>
      </c>
      <c r="J78" s="356">
        <v>7989</v>
      </c>
      <c r="K78" s="356">
        <f t="shared" si="2"/>
        <v>12596</v>
      </c>
      <c r="L78" s="354">
        <v>234222</v>
      </c>
      <c r="M78" s="444">
        <v>13210</v>
      </c>
    </row>
    <row r="79" spans="1:13">
      <c r="A79" s="328">
        <v>54</v>
      </c>
      <c r="B79" s="319">
        <v>75</v>
      </c>
      <c r="C79" s="319">
        <v>10</v>
      </c>
      <c r="D79" s="333" t="s">
        <v>47</v>
      </c>
      <c r="E79" s="347" t="s">
        <v>215</v>
      </c>
      <c r="F79" s="333" t="s">
        <v>120</v>
      </c>
      <c r="G79" s="331">
        <v>98135</v>
      </c>
      <c r="H79" s="332">
        <v>58977</v>
      </c>
      <c r="I79" s="356">
        <v>2765</v>
      </c>
      <c r="J79" s="356">
        <v>6160</v>
      </c>
      <c r="K79" s="356">
        <f t="shared" si="2"/>
        <v>30233</v>
      </c>
      <c r="L79" s="354">
        <v>168806</v>
      </c>
      <c r="M79" s="444">
        <v>9402</v>
      </c>
    </row>
    <row r="80" spans="1:13">
      <c r="A80" s="328">
        <v>86</v>
      </c>
      <c r="B80" s="319">
        <v>76</v>
      </c>
      <c r="C80" s="319">
        <v>10</v>
      </c>
      <c r="D80" s="333" t="s">
        <v>45</v>
      </c>
      <c r="E80" s="347" t="s">
        <v>200</v>
      </c>
      <c r="F80" s="333" t="s">
        <v>126</v>
      </c>
      <c r="G80" s="331">
        <v>126966</v>
      </c>
      <c r="H80" s="332">
        <v>96992</v>
      </c>
      <c r="I80" s="356">
        <v>4113</v>
      </c>
      <c r="J80" s="356">
        <v>6122</v>
      </c>
      <c r="K80" s="356">
        <f t="shared" si="2"/>
        <v>19739</v>
      </c>
      <c r="L80" s="354">
        <v>367464</v>
      </c>
      <c r="M80" s="444">
        <v>14694</v>
      </c>
    </row>
    <row r="81" spans="1:13">
      <c r="A81" s="328">
        <v>11</v>
      </c>
      <c r="B81" s="319">
        <v>77</v>
      </c>
      <c r="C81" s="319">
        <v>10</v>
      </c>
      <c r="D81" s="333" t="s">
        <v>51</v>
      </c>
      <c r="E81" s="347" t="s">
        <v>246</v>
      </c>
      <c r="F81" s="333" t="s">
        <v>102</v>
      </c>
      <c r="G81" s="331">
        <v>81715</v>
      </c>
      <c r="H81" s="332">
        <v>59978</v>
      </c>
      <c r="I81" s="356">
        <v>2527</v>
      </c>
      <c r="J81" s="356">
        <v>6163</v>
      </c>
      <c r="K81" s="356">
        <f t="shared" si="2"/>
        <v>13047</v>
      </c>
      <c r="L81" s="354">
        <v>214134</v>
      </c>
      <c r="M81" s="444">
        <v>14189</v>
      </c>
    </row>
    <row r="82" spans="1:13">
      <c r="A82" s="328">
        <v>71</v>
      </c>
      <c r="B82" s="319">
        <v>78</v>
      </c>
      <c r="C82" s="319">
        <v>11</v>
      </c>
      <c r="D82" s="333" t="s">
        <v>45</v>
      </c>
      <c r="E82" s="347" t="s">
        <v>186</v>
      </c>
      <c r="F82" s="333" t="s">
        <v>128</v>
      </c>
      <c r="G82" s="331">
        <v>127715</v>
      </c>
      <c r="H82" s="332">
        <v>82745</v>
      </c>
      <c r="I82" s="367">
        <v>7224</v>
      </c>
      <c r="J82" s="356">
        <v>8865</v>
      </c>
      <c r="K82" s="356">
        <f t="shared" si="2"/>
        <v>28881</v>
      </c>
      <c r="L82" s="354">
        <v>334759</v>
      </c>
      <c r="M82" s="444">
        <v>34104</v>
      </c>
    </row>
    <row r="83" spans="1:13">
      <c r="A83" s="328">
        <v>13</v>
      </c>
      <c r="B83" s="319">
        <v>79</v>
      </c>
      <c r="C83" s="319">
        <v>11</v>
      </c>
      <c r="D83" s="333" t="s">
        <v>55</v>
      </c>
      <c r="E83" s="348" t="s">
        <v>170</v>
      </c>
      <c r="F83" s="333" t="s">
        <v>55</v>
      </c>
      <c r="G83" s="331">
        <v>92913</v>
      </c>
      <c r="H83" s="332">
        <v>75286</v>
      </c>
      <c r="I83" s="356">
        <v>8631</v>
      </c>
      <c r="J83" s="356">
        <v>7778</v>
      </c>
      <c r="K83" s="356">
        <f t="shared" si="2"/>
        <v>1218</v>
      </c>
      <c r="L83" s="354">
        <v>291078</v>
      </c>
      <c r="M83" s="444">
        <v>29225</v>
      </c>
    </row>
    <row r="84" spans="1:13">
      <c r="A84" s="328">
        <v>42</v>
      </c>
      <c r="B84" s="319">
        <v>80</v>
      </c>
      <c r="C84" s="319">
        <v>11</v>
      </c>
      <c r="D84" s="333" t="s">
        <v>49</v>
      </c>
      <c r="E84" s="347" t="s">
        <v>227</v>
      </c>
      <c r="F84" s="333" t="s">
        <v>127</v>
      </c>
      <c r="G84" s="331">
        <v>126370</v>
      </c>
      <c r="H84" s="332">
        <v>91702</v>
      </c>
      <c r="I84" s="356">
        <v>3419</v>
      </c>
      <c r="J84" s="356">
        <v>8268</v>
      </c>
      <c r="K84" s="356">
        <f t="shared" si="2"/>
        <v>22981</v>
      </c>
      <c r="L84" s="354">
        <v>307814</v>
      </c>
      <c r="M84" s="444">
        <v>30684</v>
      </c>
    </row>
    <row r="85" spans="1:13">
      <c r="A85" s="328">
        <v>57</v>
      </c>
      <c r="B85" s="319">
        <v>81</v>
      </c>
      <c r="C85" s="319">
        <v>11</v>
      </c>
      <c r="D85" s="333" t="s">
        <v>47</v>
      </c>
      <c r="E85" s="347" t="s">
        <v>218</v>
      </c>
      <c r="F85" s="333" t="s">
        <v>130</v>
      </c>
      <c r="G85" s="331">
        <v>82021</v>
      </c>
      <c r="H85" s="332">
        <v>62328</v>
      </c>
      <c r="I85" s="356">
        <v>4095</v>
      </c>
      <c r="J85" s="356">
        <v>6572</v>
      </c>
      <c r="K85" s="356">
        <f t="shared" si="2"/>
        <v>9026</v>
      </c>
      <c r="L85" s="354">
        <v>273811</v>
      </c>
      <c r="M85" s="444">
        <v>28465</v>
      </c>
    </row>
    <row r="86" spans="1:13">
      <c r="A86" s="328">
        <v>51</v>
      </c>
      <c r="B86" s="319">
        <v>82</v>
      </c>
      <c r="C86" s="319">
        <v>11</v>
      </c>
      <c r="D86" s="333" t="s">
        <v>49</v>
      </c>
      <c r="E86" s="347" t="s">
        <v>235</v>
      </c>
      <c r="F86" s="333" t="s">
        <v>129</v>
      </c>
      <c r="G86" s="331">
        <v>150062</v>
      </c>
      <c r="H86" s="332">
        <v>112572</v>
      </c>
      <c r="I86" s="356">
        <v>5794</v>
      </c>
      <c r="J86" s="356">
        <v>9874</v>
      </c>
      <c r="K86" s="356">
        <f t="shared" si="2"/>
        <v>21822</v>
      </c>
      <c r="L86" s="354">
        <v>367809</v>
      </c>
      <c r="M86" s="444">
        <v>26414</v>
      </c>
    </row>
    <row r="87" spans="1:13">
      <c r="A87" s="328">
        <v>62</v>
      </c>
      <c r="B87" s="319">
        <v>83</v>
      </c>
      <c r="C87" s="319">
        <v>12</v>
      </c>
      <c r="D87" s="333" t="s">
        <v>88</v>
      </c>
      <c r="E87" s="348" t="s">
        <v>177</v>
      </c>
      <c r="F87" s="333" t="s">
        <v>88</v>
      </c>
      <c r="G87" s="331">
        <v>136641</v>
      </c>
      <c r="H87" s="332">
        <v>100956</v>
      </c>
      <c r="I87" s="356">
        <v>11342</v>
      </c>
      <c r="J87" s="356">
        <v>11255</v>
      </c>
      <c r="K87" s="356">
        <f t="shared" si="2"/>
        <v>13088</v>
      </c>
      <c r="L87" s="354">
        <v>350452</v>
      </c>
      <c r="M87" s="444">
        <v>39003</v>
      </c>
    </row>
    <row r="88" spans="1:13">
      <c r="A88" s="328">
        <v>21</v>
      </c>
      <c r="B88" s="319">
        <v>84</v>
      </c>
      <c r="C88" s="319">
        <v>12</v>
      </c>
      <c r="D88" s="333" t="s">
        <v>53</v>
      </c>
      <c r="E88" s="347" t="s">
        <v>201</v>
      </c>
      <c r="F88" s="333" t="s">
        <v>53</v>
      </c>
      <c r="G88" s="331">
        <v>123666</v>
      </c>
      <c r="H88" s="332">
        <v>91973</v>
      </c>
      <c r="I88" s="356">
        <v>6534</v>
      </c>
      <c r="J88" s="356">
        <v>12256</v>
      </c>
      <c r="K88" s="356">
        <f t="shared" si="2"/>
        <v>12903</v>
      </c>
      <c r="L88" s="354">
        <v>474725</v>
      </c>
      <c r="M88" s="444">
        <v>70407</v>
      </c>
    </row>
    <row r="89" spans="1:13">
      <c r="A89" s="328">
        <v>53</v>
      </c>
      <c r="B89" s="319">
        <v>85</v>
      </c>
      <c r="C89" s="319">
        <v>12</v>
      </c>
      <c r="D89" s="333" t="s">
        <v>47</v>
      </c>
      <c r="E89" s="347" t="s">
        <v>214</v>
      </c>
      <c r="F89" s="333" t="s">
        <v>47</v>
      </c>
      <c r="G89" s="331">
        <v>149652</v>
      </c>
      <c r="H89" s="332">
        <v>111946</v>
      </c>
      <c r="I89" s="356">
        <v>17478</v>
      </c>
      <c r="J89" s="356">
        <v>15023</v>
      </c>
      <c r="K89" s="356">
        <f t="shared" si="2"/>
        <v>5205</v>
      </c>
      <c r="L89" s="354">
        <v>499133</v>
      </c>
      <c r="M89" s="444">
        <v>62702</v>
      </c>
    </row>
    <row r="90" spans="1:13">
      <c r="A90" s="328">
        <v>1</v>
      </c>
      <c r="B90" s="319">
        <v>86</v>
      </c>
      <c r="C90" s="319">
        <v>12</v>
      </c>
      <c r="D90" s="333" t="s">
        <v>51</v>
      </c>
      <c r="E90" s="347" t="s">
        <v>237</v>
      </c>
      <c r="F90" s="333" t="s">
        <v>51</v>
      </c>
      <c r="G90" s="331">
        <v>143840</v>
      </c>
      <c r="H90" s="332">
        <v>106007</v>
      </c>
      <c r="I90" s="356">
        <v>6392</v>
      </c>
      <c r="J90" s="356">
        <v>8383</v>
      </c>
      <c r="K90" s="356">
        <f t="shared" si="2"/>
        <v>23058</v>
      </c>
      <c r="L90" s="354">
        <v>420371</v>
      </c>
      <c r="M90" s="444">
        <v>47477</v>
      </c>
    </row>
    <row r="91" spans="1:13">
      <c r="A91" s="328">
        <v>68</v>
      </c>
      <c r="B91" s="319">
        <v>87</v>
      </c>
      <c r="C91" s="319">
        <v>13</v>
      </c>
      <c r="D91" s="333" t="s">
        <v>45</v>
      </c>
      <c r="E91" s="347">
        <v>10671</v>
      </c>
      <c r="F91" s="333" t="s">
        <v>45</v>
      </c>
      <c r="G91" s="331">
        <v>399642</v>
      </c>
      <c r="H91" s="332">
        <v>259662</v>
      </c>
      <c r="I91" s="356">
        <v>55026</v>
      </c>
      <c r="J91" s="356">
        <v>52150</v>
      </c>
      <c r="K91" s="356">
        <f t="shared" si="2"/>
        <v>32804</v>
      </c>
      <c r="L91" s="354">
        <v>973047</v>
      </c>
      <c r="M91" s="444">
        <v>202720</v>
      </c>
    </row>
    <row r="92" spans="1:13">
      <c r="A92" s="328">
        <v>35</v>
      </c>
      <c r="B92" s="319">
        <v>88</v>
      </c>
      <c r="C92" s="319">
        <v>13</v>
      </c>
      <c r="D92" s="333" t="s">
        <v>49</v>
      </c>
      <c r="E92" s="347" t="s">
        <v>221</v>
      </c>
      <c r="F92" s="333" t="s">
        <v>49</v>
      </c>
      <c r="G92" s="331">
        <v>193882</v>
      </c>
      <c r="H92" s="342">
        <v>143786</v>
      </c>
      <c r="I92" s="361">
        <v>24166</v>
      </c>
      <c r="J92" s="361">
        <v>22663</v>
      </c>
      <c r="K92" s="356">
        <f t="shared" si="2"/>
        <v>3267</v>
      </c>
      <c r="L92" s="354">
        <v>981176</v>
      </c>
      <c r="M92" s="444">
        <v>126694</v>
      </c>
    </row>
    <row r="93" spans="1:13" ht="27.6" customHeight="1">
      <c r="A93" s="352" t="s">
        <v>1162</v>
      </c>
      <c r="B93" s="352"/>
      <c r="C93" s="352"/>
      <c r="D93" s="352"/>
      <c r="E93" s="352"/>
      <c r="F93" s="352"/>
      <c r="G93" s="320">
        <f t="shared" ref="G93:M93" si="3">SUM(G5:G92)</f>
        <v>5518351</v>
      </c>
      <c r="H93" s="304">
        <f t="shared" si="3"/>
        <v>4080432</v>
      </c>
      <c r="I93" s="357">
        <f t="shared" si="3"/>
        <v>274157</v>
      </c>
      <c r="J93" s="357">
        <f t="shared" si="3"/>
        <v>397941</v>
      </c>
      <c r="K93" s="357">
        <f t="shared" si="3"/>
        <v>765821</v>
      </c>
      <c r="L93" s="355">
        <f t="shared" si="3"/>
        <v>14157725</v>
      </c>
      <c r="M93" s="446">
        <f t="shared" si="3"/>
        <v>1012475</v>
      </c>
    </row>
    <row r="94" spans="1:13">
      <c r="A94" s="353" t="s">
        <v>1356</v>
      </c>
      <c r="B94" s="353"/>
      <c r="C94" s="353"/>
      <c r="D94" s="353"/>
      <c r="E94" s="353"/>
      <c r="F94" s="353"/>
      <c r="G94" s="353"/>
      <c r="H94" s="353"/>
      <c r="I94" s="362"/>
      <c r="J94" s="362"/>
      <c r="K94" s="353"/>
      <c r="L94" s="353"/>
      <c r="M94" s="447"/>
    </row>
  </sheetData>
  <autoFilter ref="A4:M94">
    <sortState ref="A6:M94">
      <sortCondition ref="B4:B94"/>
    </sortState>
  </autoFilter>
  <mergeCells count="9">
    <mergeCell ref="B1:M1"/>
    <mergeCell ref="A2:F2"/>
    <mergeCell ref="G3:K3"/>
    <mergeCell ref="A3:A4"/>
    <mergeCell ref="B3:B4"/>
    <mergeCell ref="C3:C4"/>
    <mergeCell ref="D3:D4"/>
    <mergeCell ref="E3:E4"/>
    <mergeCell ref="F3:F4"/>
  </mergeCells>
  <phoneticPr fontId="55" type="noConversion"/>
  <hyperlinks>
    <hyperlink ref="M2" r:id="rId1"/>
  </hyperlinks>
  <pageMargins left="0.70866141732283472" right="0.51181102362204722" top="0.35433070866141736" bottom="0.15748031496062992" header="0.31496062992125984" footer="0.31496062992125984"/>
  <pageSetup paperSize="9" scale="58" orientation="landscape" r:id="rId2"/>
  <rowBreaks count="1" manualBreakCount="1">
    <brk id="63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546"/>
  <sheetViews>
    <sheetView zoomScale="50" zoomScaleNormal="50" workbookViewId="0">
      <pane ySplit="3" topLeftCell="A16" activePane="bottomLeft" state="frozen"/>
      <selection pane="bottomLeft" activeCell="M32" sqref="M32"/>
    </sheetView>
  </sheetViews>
  <sheetFormatPr defaultColWidth="8.6640625" defaultRowHeight="25.95" customHeight="1"/>
  <cols>
    <col min="1" max="1" width="8.109375" style="114" customWidth="1"/>
    <col min="2" max="2" width="20.88671875" style="114" customWidth="1"/>
    <col min="3" max="3" width="71.6640625" style="114" customWidth="1"/>
    <col min="4" max="4" width="17.88671875" style="114" customWidth="1"/>
    <col min="5" max="5" width="15.5546875" style="114" customWidth="1"/>
    <col min="6" max="37" width="16.33203125" style="114" customWidth="1"/>
    <col min="38" max="38" width="19.88671875" style="114" customWidth="1"/>
    <col min="39" max="70" width="16.33203125" style="114" customWidth="1"/>
    <col min="71" max="71" width="18.6640625" style="114" customWidth="1"/>
    <col min="72" max="90" width="16.33203125" style="114" customWidth="1"/>
    <col min="91" max="91" width="21.88671875" style="114" customWidth="1"/>
    <col min="92" max="16384" width="8.6640625" style="114"/>
  </cols>
  <sheetData>
    <row r="1" spans="1:91" ht="25.95" customHeight="1">
      <c r="D1" s="115" t="s">
        <v>51</v>
      </c>
      <c r="E1" s="115" t="s">
        <v>51</v>
      </c>
      <c r="F1" s="115" t="s">
        <v>51</v>
      </c>
      <c r="G1" s="115" t="s">
        <v>51</v>
      </c>
      <c r="H1" s="115" t="s">
        <v>51</v>
      </c>
      <c r="I1" s="115" t="s">
        <v>51</v>
      </c>
      <c r="J1" s="115" t="s">
        <v>51</v>
      </c>
      <c r="K1" s="115" t="s">
        <v>51</v>
      </c>
      <c r="L1" s="115" t="s">
        <v>51</v>
      </c>
      <c r="M1" s="115" t="s">
        <v>51</v>
      </c>
      <c r="N1" s="115" t="s">
        <v>51</v>
      </c>
      <c r="O1" s="115" t="s">
        <v>51</v>
      </c>
      <c r="P1" s="115" t="s">
        <v>55</v>
      </c>
      <c r="Q1" s="115" t="s">
        <v>55</v>
      </c>
      <c r="R1" s="115" t="s">
        <v>55</v>
      </c>
      <c r="S1" s="115" t="s">
        <v>55</v>
      </c>
      <c r="T1" s="115" t="s">
        <v>55</v>
      </c>
      <c r="U1" s="115" t="s">
        <v>55</v>
      </c>
      <c r="V1" s="115" t="s">
        <v>55</v>
      </c>
      <c r="W1" s="115" t="s">
        <v>55</v>
      </c>
      <c r="X1" s="115" t="s">
        <v>53</v>
      </c>
      <c r="Y1" s="115" t="s">
        <v>53</v>
      </c>
      <c r="Z1" s="115" t="s">
        <v>53</v>
      </c>
      <c r="AA1" s="115" t="s">
        <v>53</v>
      </c>
      <c r="AB1" s="115" t="s">
        <v>53</v>
      </c>
      <c r="AC1" s="115" t="s">
        <v>53</v>
      </c>
      <c r="AD1" s="115" t="s">
        <v>53</v>
      </c>
      <c r="AE1" s="115" t="s">
        <v>53</v>
      </c>
      <c r="AF1" s="115" t="s">
        <v>53</v>
      </c>
      <c r="AG1" s="115" t="s">
        <v>53</v>
      </c>
      <c r="AH1" s="115" t="s">
        <v>53</v>
      </c>
      <c r="AI1" s="115" t="s">
        <v>53</v>
      </c>
      <c r="AJ1" s="115" t="s">
        <v>53</v>
      </c>
      <c r="AK1" s="115" t="s">
        <v>53</v>
      </c>
      <c r="AL1" s="115" t="s">
        <v>49</v>
      </c>
      <c r="AM1" s="115" t="s">
        <v>49</v>
      </c>
      <c r="AN1" s="115" t="s">
        <v>49</v>
      </c>
      <c r="AO1" s="115" t="s">
        <v>49</v>
      </c>
      <c r="AP1" s="115" t="s">
        <v>49</v>
      </c>
      <c r="AQ1" s="115" t="s">
        <v>49</v>
      </c>
      <c r="AR1" s="115" t="s">
        <v>49</v>
      </c>
      <c r="AS1" s="115" t="s">
        <v>49</v>
      </c>
      <c r="AT1" s="115" t="s">
        <v>49</v>
      </c>
      <c r="AU1" s="115" t="s">
        <v>49</v>
      </c>
      <c r="AV1" s="115" t="s">
        <v>49</v>
      </c>
      <c r="AW1" s="115" t="s">
        <v>49</v>
      </c>
      <c r="AX1" s="115" t="s">
        <v>49</v>
      </c>
      <c r="AY1" s="115" t="s">
        <v>49</v>
      </c>
      <c r="AZ1" s="115" t="s">
        <v>49</v>
      </c>
      <c r="BA1" s="115" t="s">
        <v>49</v>
      </c>
      <c r="BB1" s="115" t="s">
        <v>49</v>
      </c>
      <c r="BC1" s="115" t="s">
        <v>49</v>
      </c>
      <c r="BD1" s="115" t="s">
        <v>47</v>
      </c>
      <c r="BE1" s="115" t="s">
        <v>47</v>
      </c>
      <c r="BF1" s="115" t="s">
        <v>47</v>
      </c>
      <c r="BG1" s="115" t="s">
        <v>47</v>
      </c>
      <c r="BH1" s="115" t="s">
        <v>47</v>
      </c>
      <c r="BI1" s="115" t="s">
        <v>47</v>
      </c>
      <c r="BJ1" s="115" t="s">
        <v>47</v>
      </c>
      <c r="BK1" s="115" t="s">
        <v>47</v>
      </c>
      <c r="BL1" s="115" t="s">
        <v>47</v>
      </c>
      <c r="BM1" s="115" t="s">
        <v>88</v>
      </c>
      <c r="BN1" s="115" t="s">
        <v>88</v>
      </c>
      <c r="BO1" s="115" t="s">
        <v>88</v>
      </c>
      <c r="BP1" s="115" t="s">
        <v>88</v>
      </c>
      <c r="BQ1" s="115" t="s">
        <v>88</v>
      </c>
      <c r="BR1" s="115" t="s">
        <v>88</v>
      </c>
      <c r="BS1" s="115" t="s">
        <v>45</v>
      </c>
      <c r="BT1" s="115" t="s">
        <v>45</v>
      </c>
      <c r="BU1" s="115" t="s">
        <v>45</v>
      </c>
      <c r="BV1" s="115" t="s">
        <v>45</v>
      </c>
      <c r="BW1" s="115" t="s">
        <v>45</v>
      </c>
      <c r="BX1" s="115" t="s">
        <v>45</v>
      </c>
      <c r="BY1" s="115" t="s">
        <v>45</v>
      </c>
      <c r="BZ1" s="115" t="s">
        <v>45</v>
      </c>
      <c r="CA1" s="115" t="s">
        <v>45</v>
      </c>
      <c r="CB1" s="115" t="s">
        <v>45</v>
      </c>
      <c r="CC1" s="115" t="s">
        <v>45</v>
      </c>
      <c r="CD1" s="115" t="s">
        <v>45</v>
      </c>
      <c r="CE1" s="115" t="s">
        <v>45</v>
      </c>
      <c r="CF1" s="115" t="s">
        <v>45</v>
      </c>
      <c r="CG1" s="115" t="s">
        <v>45</v>
      </c>
      <c r="CH1" s="115" t="s">
        <v>45</v>
      </c>
      <c r="CI1" s="115" t="s">
        <v>45</v>
      </c>
      <c r="CJ1" s="115" t="s">
        <v>45</v>
      </c>
      <c r="CK1" s="115" t="s">
        <v>45</v>
      </c>
      <c r="CL1" s="115" t="s">
        <v>45</v>
      </c>
      <c r="CM1" s="115" t="s">
        <v>45</v>
      </c>
    </row>
    <row r="2" spans="1:91" ht="25.95" customHeight="1">
      <c r="B2" s="116"/>
      <c r="C2" s="117"/>
      <c r="D2" s="115" t="s">
        <v>237</v>
      </c>
      <c r="E2" s="115" t="s">
        <v>238</v>
      </c>
      <c r="F2" s="115" t="s">
        <v>239</v>
      </c>
      <c r="G2" s="115" t="s">
        <v>240</v>
      </c>
      <c r="H2" s="115" t="s">
        <v>169</v>
      </c>
      <c r="I2" s="115" t="s">
        <v>241</v>
      </c>
      <c r="J2" s="115" t="s">
        <v>242</v>
      </c>
      <c r="K2" s="115" t="s">
        <v>243</v>
      </c>
      <c r="L2" s="115" t="s">
        <v>244</v>
      </c>
      <c r="M2" s="115" t="s">
        <v>245</v>
      </c>
      <c r="N2" s="115" t="s">
        <v>246</v>
      </c>
      <c r="O2" s="115" t="s">
        <v>163</v>
      </c>
      <c r="P2" s="115" t="s">
        <v>170</v>
      </c>
      <c r="Q2" s="115" t="s">
        <v>171</v>
      </c>
      <c r="R2" s="115" t="s">
        <v>172</v>
      </c>
      <c r="S2" s="115" t="s">
        <v>173</v>
      </c>
      <c r="T2" s="115" t="s">
        <v>174</v>
      </c>
      <c r="U2" s="115" t="s">
        <v>175</v>
      </c>
      <c r="V2" s="115" t="s">
        <v>176</v>
      </c>
      <c r="W2" s="115" t="s">
        <v>158</v>
      </c>
      <c r="X2" s="115" t="s">
        <v>201</v>
      </c>
      <c r="Y2" s="115" t="s">
        <v>202</v>
      </c>
      <c r="Z2" s="115" t="s">
        <v>203</v>
      </c>
      <c r="AA2" s="115" t="s">
        <v>204</v>
      </c>
      <c r="AB2" s="115" t="s">
        <v>160</v>
      </c>
      <c r="AC2" s="115" t="s">
        <v>205</v>
      </c>
      <c r="AD2" s="115" t="s">
        <v>206</v>
      </c>
      <c r="AE2" s="115" t="s">
        <v>207</v>
      </c>
      <c r="AF2" s="115" t="s">
        <v>208</v>
      </c>
      <c r="AG2" s="115" t="s">
        <v>209</v>
      </c>
      <c r="AH2" s="115" t="s">
        <v>210</v>
      </c>
      <c r="AI2" s="115" t="s">
        <v>211</v>
      </c>
      <c r="AJ2" s="115" t="s">
        <v>212</v>
      </c>
      <c r="AK2" s="115" t="s">
        <v>213</v>
      </c>
      <c r="AL2" s="115" t="s">
        <v>221</v>
      </c>
      <c r="AM2" s="115" t="s">
        <v>222</v>
      </c>
      <c r="AN2" s="115" t="s">
        <v>223</v>
      </c>
      <c r="AO2" s="115" t="s">
        <v>224</v>
      </c>
      <c r="AP2" s="115" t="s">
        <v>225</v>
      </c>
      <c r="AQ2" s="115" t="s">
        <v>226</v>
      </c>
      <c r="AR2" s="115" t="s">
        <v>162</v>
      </c>
      <c r="AS2" s="115" t="s">
        <v>227</v>
      </c>
      <c r="AT2" s="115" t="s">
        <v>228</v>
      </c>
      <c r="AU2" s="115" t="s">
        <v>229</v>
      </c>
      <c r="AV2" s="115" t="s">
        <v>230</v>
      </c>
      <c r="AW2" s="115" t="s">
        <v>231</v>
      </c>
      <c r="AX2" s="115" t="s">
        <v>168</v>
      </c>
      <c r="AY2" s="115" t="s">
        <v>232</v>
      </c>
      <c r="AZ2" s="115" t="s">
        <v>233</v>
      </c>
      <c r="BA2" s="115" t="s">
        <v>234</v>
      </c>
      <c r="BB2" s="115" t="s">
        <v>235</v>
      </c>
      <c r="BC2" s="115" t="s">
        <v>236</v>
      </c>
      <c r="BD2" s="115" t="s">
        <v>214</v>
      </c>
      <c r="BE2" s="115" t="s">
        <v>215</v>
      </c>
      <c r="BF2" s="115" t="s">
        <v>216</v>
      </c>
      <c r="BG2" s="115" t="s">
        <v>217</v>
      </c>
      <c r="BH2" s="115" t="s">
        <v>218</v>
      </c>
      <c r="BI2" s="115" t="s">
        <v>167</v>
      </c>
      <c r="BJ2" s="115" t="s">
        <v>161</v>
      </c>
      <c r="BK2" s="115" t="s">
        <v>219</v>
      </c>
      <c r="BL2" s="115" t="s">
        <v>220</v>
      </c>
      <c r="BM2" s="115" t="s">
        <v>177</v>
      </c>
      <c r="BN2" s="115" t="s">
        <v>178</v>
      </c>
      <c r="BO2" s="115" t="s">
        <v>179</v>
      </c>
      <c r="BP2" s="115" t="s">
        <v>180</v>
      </c>
      <c r="BQ2" s="115" t="s">
        <v>181</v>
      </c>
      <c r="BR2" s="115" t="s">
        <v>182</v>
      </c>
      <c r="BS2" s="115" t="s">
        <v>183</v>
      </c>
      <c r="BT2" s="115" t="s">
        <v>184</v>
      </c>
      <c r="BU2" s="115" t="s">
        <v>185</v>
      </c>
      <c r="BV2" s="115" t="s">
        <v>186</v>
      </c>
      <c r="BW2" s="115" t="s">
        <v>159</v>
      </c>
      <c r="BX2" s="115" t="s">
        <v>187</v>
      </c>
      <c r="BY2" s="115" t="s">
        <v>188</v>
      </c>
      <c r="BZ2" s="115" t="s">
        <v>189</v>
      </c>
      <c r="CA2" s="115" t="s">
        <v>190</v>
      </c>
      <c r="CB2" s="115" t="s">
        <v>191</v>
      </c>
      <c r="CC2" s="115" t="s">
        <v>192</v>
      </c>
      <c r="CD2" s="115" t="s">
        <v>193</v>
      </c>
      <c r="CE2" s="115" t="s">
        <v>194</v>
      </c>
      <c r="CF2" s="115" t="s">
        <v>195</v>
      </c>
      <c r="CG2" s="115" t="s">
        <v>196</v>
      </c>
      <c r="CH2" s="115" t="s">
        <v>197</v>
      </c>
      <c r="CI2" s="115" t="s">
        <v>198</v>
      </c>
      <c r="CJ2" s="115" t="s">
        <v>199</v>
      </c>
      <c r="CK2" s="115" t="s">
        <v>200</v>
      </c>
      <c r="CL2" s="115" t="s">
        <v>165</v>
      </c>
      <c r="CM2" s="115" t="s">
        <v>166</v>
      </c>
    </row>
    <row r="3" spans="1:91" ht="25.95" customHeight="1">
      <c r="B3" s="118" t="s">
        <v>293</v>
      </c>
      <c r="C3" s="118" t="s">
        <v>294</v>
      </c>
      <c r="D3" s="119" t="s">
        <v>371</v>
      </c>
      <c r="E3" s="119" t="s">
        <v>372</v>
      </c>
      <c r="F3" s="119" t="s">
        <v>373</v>
      </c>
      <c r="G3" s="119" t="s">
        <v>374</v>
      </c>
      <c r="H3" s="119" t="s">
        <v>375</v>
      </c>
      <c r="I3" s="119" t="s">
        <v>376</v>
      </c>
      <c r="J3" s="119" t="s">
        <v>377</v>
      </c>
      <c r="K3" s="119" t="s">
        <v>378</v>
      </c>
      <c r="L3" s="119" t="s">
        <v>379</v>
      </c>
      <c r="M3" s="119" t="s">
        <v>380</v>
      </c>
      <c r="N3" s="119" t="s">
        <v>381</v>
      </c>
      <c r="O3" s="119" t="s">
        <v>382</v>
      </c>
      <c r="P3" s="119" t="s">
        <v>295</v>
      </c>
      <c r="Q3" s="119" t="s">
        <v>296</v>
      </c>
      <c r="R3" s="119" t="s">
        <v>297</v>
      </c>
      <c r="S3" s="119" t="s">
        <v>298</v>
      </c>
      <c r="T3" s="119" t="s">
        <v>299</v>
      </c>
      <c r="U3" s="119" t="s">
        <v>300</v>
      </c>
      <c r="V3" s="119" t="s">
        <v>301</v>
      </c>
      <c r="W3" s="119" t="s">
        <v>302</v>
      </c>
      <c r="X3" s="119" t="s">
        <v>330</v>
      </c>
      <c r="Y3" s="119" t="s">
        <v>331</v>
      </c>
      <c r="Z3" s="119" t="s">
        <v>332</v>
      </c>
      <c r="AA3" s="119" t="s">
        <v>333</v>
      </c>
      <c r="AB3" s="119" t="s">
        <v>334</v>
      </c>
      <c r="AC3" s="119" t="s">
        <v>335</v>
      </c>
      <c r="AD3" s="119" t="s">
        <v>336</v>
      </c>
      <c r="AE3" s="119" t="s">
        <v>337</v>
      </c>
      <c r="AF3" s="119" t="s">
        <v>338</v>
      </c>
      <c r="AG3" s="119" t="s">
        <v>339</v>
      </c>
      <c r="AH3" s="119" t="s">
        <v>340</v>
      </c>
      <c r="AI3" s="119" t="s">
        <v>341</v>
      </c>
      <c r="AJ3" s="119" t="s">
        <v>342</v>
      </c>
      <c r="AK3" s="119" t="s">
        <v>343</v>
      </c>
      <c r="AL3" s="119" t="s">
        <v>353</v>
      </c>
      <c r="AM3" s="119" t="s">
        <v>354</v>
      </c>
      <c r="AN3" s="119" t="s">
        <v>355</v>
      </c>
      <c r="AO3" s="119" t="s">
        <v>356</v>
      </c>
      <c r="AP3" s="119" t="s">
        <v>357</v>
      </c>
      <c r="AQ3" s="119" t="s">
        <v>358</v>
      </c>
      <c r="AR3" s="119" t="s">
        <v>359</v>
      </c>
      <c r="AS3" s="119" t="s">
        <v>360</v>
      </c>
      <c r="AT3" s="119" t="s">
        <v>361</v>
      </c>
      <c r="AU3" s="119" t="s">
        <v>1353</v>
      </c>
      <c r="AV3" s="119" t="s">
        <v>363</v>
      </c>
      <c r="AW3" s="119" t="s">
        <v>1352</v>
      </c>
      <c r="AX3" s="119" t="s">
        <v>365</v>
      </c>
      <c r="AY3" s="119" t="s">
        <v>366</v>
      </c>
      <c r="AZ3" s="119" t="s">
        <v>367</v>
      </c>
      <c r="BA3" s="119" t="s">
        <v>368</v>
      </c>
      <c r="BB3" s="119" t="s">
        <v>369</v>
      </c>
      <c r="BC3" s="119" t="s">
        <v>370</v>
      </c>
      <c r="BD3" s="119" t="s">
        <v>344</v>
      </c>
      <c r="BE3" s="119" t="s">
        <v>345</v>
      </c>
      <c r="BF3" s="119" t="s">
        <v>346</v>
      </c>
      <c r="BG3" s="119" t="s">
        <v>347</v>
      </c>
      <c r="BH3" s="119" t="s">
        <v>348</v>
      </c>
      <c r="BI3" s="119" t="s">
        <v>349</v>
      </c>
      <c r="BJ3" s="119" t="s">
        <v>350</v>
      </c>
      <c r="BK3" s="119" t="s">
        <v>351</v>
      </c>
      <c r="BL3" s="119" t="s">
        <v>352</v>
      </c>
      <c r="BM3" s="119" t="s">
        <v>303</v>
      </c>
      <c r="BN3" s="119" t="s">
        <v>304</v>
      </c>
      <c r="BO3" s="119" t="s">
        <v>305</v>
      </c>
      <c r="BP3" s="119" t="s">
        <v>306</v>
      </c>
      <c r="BQ3" s="119" t="s">
        <v>307</v>
      </c>
      <c r="BR3" s="119" t="s">
        <v>308</v>
      </c>
      <c r="BS3" s="119" t="s">
        <v>309</v>
      </c>
      <c r="BT3" s="119" t="s">
        <v>310</v>
      </c>
      <c r="BU3" s="119" t="s">
        <v>311</v>
      </c>
      <c r="BV3" s="119" t="s">
        <v>312</v>
      </c>
      <c r="BW3" s="119" t="s">
        <v>313</v>
      </c>
      <c r="BX3" s="119" t="s">
        <v>314</v>
      </c>
      <c r="BY3" s="119" t="s">
        <v>315</v>
      </c>
      <c r="BZ3" s="119" t="s">
        <v>316</v>
      </c>
      <c r="CA3" s="119" t="s">
        <v>317</v>
      </c>
      <c r="CB3" s="119" t="s">
        <v>318</v>
      </c>
      <c r="CC3" s="119" t="s">
        <v>319</v>
      </c>
      <c r="CD3" s="119" t="s">
        <v>320</v>
      </c>
      <c r="CE3" s="119" t="s">
        <v>321</v>
      </c>
      <c r="CF3" s="119" t="s">
        <v>322</v>
      </c>
      <c r="CG3" s="119" t="s">
        <v>323</v>
      </c>
      <c r="CH3" s="119" t="s">
        <v>324</v>
      </c>
      <c r="CI3" s="119" t="s">
        <v>325</v>
      </c>
      <c r="CJ3" s="119" t="s">
        <v>326</v>
      </c>
      <c r="CK3" s="119" t="s">
        <v>327</v>
      </c>
      <c r="CL3" s="119" t="s">
        <v>328</v>
      </c>
      <c r="CM3" s="119" t="s">
        <v>329</v>
      </c>
    </row>
    <row r="4" spans="1:91" ht="49.2">
      <c r="A4" s="120"/>
      <c r="B4" s="220" t="s">
        <v>722</v>
      </c>
      <c r="C4" s="121" t="s">
        <v>1187</v>
      </c>
      <c r="D4" s="184">
        <v>150000</v>
      </c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>
        <v>2250974</v>
      </c>
      <c r="Q4" s="184"/>
      <c r="R4" s="184"/>
      <c r="S4" s="184"/>
      <c r="T4" s="184"/>
      <c r="U4" s="184"/>
      <c r="V4" s="184"/>
      <c r="W4" s="184"/>
      <c r="X4" s="184">
        <v>1311064.02</v>
      </c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</row>
    <row r="5" spans="1:91" ht="24.6">
      <c r="A5" s="120"/>
      <c r="B5" s="220" t="s">
        <v>723</v>
      </c>
      <c r="C5" s="121" t="s">
        <v>1188</v>
      </c>
      <c r="D5" s="184">
        <v>35386.82</v>
      </c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>
        <v>48600</v>
      </c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6">
        <v>702822.52</v>
      </c>
      <c r="BT5" s="186"/>
      <c r="BU5" s="186"/>
      <c r="BV5" s="186"/>
      <c r="BW5" s="186"/>
      <c r="BX5" s="186"/>
      <c r="BY5" s="186"/>
      <c r="BZ5" s="186"/>
      <c r="CA5" s="186"/>
      <c r="CB5" s="186"/>
      <c r="CC5" s="186"/>
      <c r="CD5" s="186"/>
      <c r="CE5" s="186"/>
      <c r="CF5" s="186"/>
      <c r="CG5" s="186"/>
      <c r="CH5" s="186"/>
      <c r="CI5" s="186"/>
      <c r="CJ5" s="186"/>
      <c r="CK5" s="186"/>
      <c r="CL5" s="186"/>
      <c r="CM5" s="186"/>
    </row>
    <row r="6" spans="1:91" ht="24.6">
      <c r="A6" s="120"/>
      <c r="B6" s="220" t="s">
        <v>724</v>
      </c>
      <c r="C6" s="121" t="s">
        <v>383</v>
      </c>
      <c r="D6" s="184">
        <v>1800</v>
      </c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>
        <v>9800</v>
      </c>
      <c r="Q6" s="184"/>
      <c r="R6" s="184"/>
      <c r="S6" s="184"/>
      <c r="T6" s="184"/>
      <c r="U6" s="184"/>
      <c r="V6" s="184"/>
      <c r="W6" s="184"/>
      <c r="X6" s="184">
        <v>13800</v>
      </c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>
        <v>5200</v>
      </c>
      <c r="AM6" s="184"/>
      <c r="AN6" s="184"/>
      <c r="AO6" s="184"/>
      <c r="AP6" s="184"/>
      <c r="AQ6" s="184"/>
      <c r="AR6" s="184"/>
      <c r="AS6" s="184">
        <v>1400</v>
      </c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>
        <v>8200</v>
      </c>
      <c r="BE6" s="184"/>
      <c r="BF6" s="184"/>
      <c r="BG6" s="184"/>
      <c r="BH6" s="184"/>
      <c r="BI6" s="184"/>
      <c r="BJ6" s="184"/>
      <c r="BK6" s="184"/>
      <c r="BL6" s="184"/>
      <c r="BM6" s="184">
        <v>11800</v>
      </c>
      <c r="BN6" s="184"/>
      <c r="BO6" s="184"/>
      <c r="BP6" s="184"/>
      <c r="BQ6" s="184"/>
      <c r="BR6" s="184"/>
      <c r="BS6" s="186">
        <v>30100</v>
      </c>
      <c r="BT6" s="186"/>
      <c r="BU6" s="186"/>
      <c r="BV6" s="186"/>
      <c r="BW6" s="184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>
        <v>9879</v>
      </c>
      <c r="CI6" s="186"/>
      <c r="CJ6" s="186"/>
      <c r="CK6" s="186"/>
      <c r="CL6" s="186"/>
      <c r="CM6" s="186"/>
    </row>
    <row r="7" spans="1:91" ht="24.6">
      <c r="A7" s="120"/>
      <c r="B7" s="220" t="s">
        <v>725</v>
      </c>
      <c r="C7" s="121" t="s">
        <v>384</v>
      </c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>
        <v>96000</v>
      </c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>
        <v>18000</v>
      </c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4"/>
      <c r="CG7" s="184"/>
      <c r="CH7" s="186"/>
      <c r="CI7" s="186"/>
      <c r="CJ7" s="186"/>
      <c r="CK7" s="186"/>
      <c r="CL7" s="184"/>
      <c r="CM7" s="184"/>
    </row>
    <row r="8" spans="1:91" ht="24.6">
      <c r="A8" s="120"/>
      <c r="B8" s="220" t="s">
        <v>726</v>
      </c>
      <c r="C8" s="121" t="s">
        <v>385</v>
      </c>
      <c r="D8" s="184">
        <v>370117.5</v>
      </c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>
        <v>335193</v>
      </c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>
        <v>13000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6">
        <v>455452</v>
      </c>
      <c r="BT8" s="186"/>
      <c r="BU8" s="186"/>
      <c r="BV8" s="186"/>
      <c r="BW8" s="184"/>
      <c r="BX8" s="186"/>
      <c r="BY8" s="186"/>
      <c r="BZ8" s="186"/>
      <c r="CA8" s="186"/>
      <c r="CB8" s="186"/>
      <c r="CC8" s="186"/>
      <c r="CD8" s="186"/>
      <c r="CE8" s="186"/>
      <c r="CF8" s="184"/>
      <c r="CG8" s="184"/>
      <c r="CH8" s="186"/>
      <c r="CI8" s="186"/>
      <c r="CJ8" s="186"/>
      <c r="CK8" s="186"/>
      <c r="CL8" s="184"/>
      <c r="CM8" s="186"/>
    </row>
    <row r="9" spans="1:91" ht="24.6">
      <c r="A9" s="120"/>
      <c r="B9" s="220" t="s">
        <v>727</v>
      </c>
      <c r="C9" s="121" t="s">
        <v>386</v>
      </c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>
        <v>1239.42</v>
      </c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>
        <v>4508.4799999999996</v>
      </c>
      <c r="AM9" s="184"/>
      <c r="AN9" s="184"/>
      <c r="AO9" s="184"/>
      <c r="AP9" s="184"/>
      <c r="AQ9" s="184"/>
      <c r="AR9" s="184"/>
      <c r="AS9" s="184">
        <v>1643.18</v>
      </c>
      <c r="AT9" s="184">
        <v>32925.699999999997</v>
      </c>
      <c r="AU9" s="184"/>
      <c r="AV9" s="184"/>
      <c r="AW9" s="184"/>
      <c r="AX9" s="184"/>
      <c r="AY9" s="184"/>
      <c r="AZ9" s="184"/>
      <c r="BA9" s="184"/>
      <c r="BB9" s="184">
        <v>618.28</v>
      </c>
      <c r="BC9" s="184"/>
      <c r="BD9" s="184">
        <v>12121.71</v>
      </c>
      <c r="BE9" s="184"/>
      <c r="BF9" s="184"/>
      <c r="BG9" s="184"/>
      <c r="BH9" s="184">
        <v>7774.74</v>
      </c>
      <c r="BI9" s="184"/>
      <c r="BJ9" s="184"/>
      <c r="BK9" s="184"/>
      <c r="BL9" s="184"/>
      <c r="BM9" s="184">
        <v>1144.1400000000001</v>
      </c>
      <c r="BN9" s="184"/>
      <c r="BO9" s="184"/>
      <c r="BP9" s="184"/>
      <c r="BQ9" s="184"/>
      <c r="BR9" s="184"/>
      <c r="BS9" s="186">
        <v>125204.12</v>
      </c>
      <c r="BT9" s="186">
        <v>867.92</v>
      </c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</row>
    <row r="10" spans="1:91" ht="24.6">
      <c r="A10" s="120"/>
      <c r="B10" s="220" t="s">
        <v>728</v>
      </c>
      <c r="C10" s="121" t="s">
        <v>387</v>
      </c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>
        <v>7500</v>
      </c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6"/>
      <c r="BT10" s="186"/>
      <c r="BU10" s="186"/>
      <c r="BV10" s="186"/>
      <c r="BW10" s="184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</row>
    <row r="11" spans="1:91" ht="24.6">
      <c r="A11" s="120"/>
      <c r="B11" s="220" t="s">
        <v>729</v>
      </c>
      <c r="C11" s="121" t="s">
        <v>388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>
        <v>141640</v>
      </c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>
        <v>1300</v>
      </c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>
        <v>71500</v>
      </c>
      <c r="BC11" s="184"/>
      <c r="BD11" s="184">
        <v>514000</v>
      </c>
      <c r="BE11" s="184"/>
      <c r="BF11" s="184"/>
      <c r="BG11" s="184"/>
      <c r="BH11" s="184"/>
      <c r="BI11" s="184">
        <v>20000</v>
      </c>
      <c r="BJ11" s="184"/>
      <c r="BK11" s="184"/>
      <c r="BL11" s="184"/>
      <c r="BM11" s="184"/>
      <c r="BN11" s="184"/>
      <c r="BO11" s="184"/>
      <c r="BP11" s="184"/>
      <c r="BQ11" s="184"/>
      <c r="BR11" s="184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</row>
    <row r="12" spans="1:91" ht="24.6">
      <c r="A12" s="120"/>
      <c r="B12" s="220" t="s">
        <v>730</v>
      </c>
      <c r="C12" s="121" t="s">
        <v>389</v>
      </c>
      <c r="D12" s="184">
        <v>24521.74</v>
      </c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>
        <v>52153.74</v>
      </c>
      <c r="Q12" s="184"/>
      <c r="R12" s="184"/>
      <c r="S12" s="184"/>
      <c r="T12" s="184"/>
      <c r="U12" s="184"/>
      <c r="V12" s="184"/>
      <c r="W12" s="184"/>
      <c r="X12" s="184">
        <v>48456.76</v>
      </c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>
        <v>4559677.03</v>
      </c>
      <c r="AM12" s="184"/>
      <c r="AN12" s="184"/>
      <c r="AO12" s="184"/>
      <c r="AP12" s="184"/>
      <c r="AQ12" s="184"/>
      <c r="AR12" s="184"/>
      <c r="AS12" s="184">
        <v>12335.23</v>
      </c>
      <c r="AT12" s="184"/>
      <c r="AU12" s="184"/>
      <c r="AV12" s="184"/>
      <c r="AW12" s="184"/>
      <c r="AX12" s="184"/>
      <c r="AY12" s="184"/>
      <c r="AZ12" s="184"/>
      <c r="BA12" s="184"/>
      <c r="BB12" s="184">
        <v>7576.99</v>
      </c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>
        <v>10714.07</v>
      </c>
      <c r="BN12" s="184"/>
      <c r="BO12" s="184"/>
      <c r="BP12" s="184"/>
      <c r="BQ12" s="184"/>
      <c r="BR12" s="184"/>
      <c r="BS12" s="186">
        <v>667084.01</v>
      </c>
      <c r="BT12" s="186"/>
      <c r="BU12" s="186"/>
      <c r="BV12" s="186"/>
      <c r="BW12" s="184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</row>
    <row r="13" spans="1:91" ht="24.6">
      <c r="A13" s="120"/>
      <c r="B13" s="220" t="s">
        <v>731</v>
      </c>
      <c r="C13" s="121" t="s">
        <v>390</v>
      </c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>
        <v>392508.5</v>
      </c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184"/>
      <c r="BS13" s="186"/>
      <c r="BT13" s="186"/>
      <c r="BU13" s="186"/>
      <c r="BV13" s="184"/>
      <c r="BW13" s="184"/>
      <c r="BX13" s="184"/>
      <c r="BY13" s="186"/>
      <c r="BZ13" s="184"/>
      <c r="CA13" s="184"/>
      <c r="CB13" s="186"/>
      <c r="CC13" s="186"/>
      <c r="CD13" s="186"/>
      <c r="CE13" s="186"/>
      <c r="CF13" s="184"/>
      <c r="CG13" s="184"/>
      <c r="CH13" s="184"/>
      <c r="CI13" s="186"/>
      <c r="CJ13" s="184"/>
      <c r="CK13" s="186"/>
      <c r="CL13" s="184"/>
      <c r="CM13" s="186"/>
    </row>
    <row r="14" spans="1:91" ht="24.6">
      <c r="A14" s="120"/>
      <c r="B14" s="220" t="s">
        <v>732</v>
      </c>
      <c r="C14" s="121" t="s">
        <v>391</v>
      </c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6"/>
      <c r="BT14" s="186"/>
      <c r="BU14" s="184"/>
      <c r="BV14" s="184"/>
      <c r="BW14" s="184"/>
      <c r="BX14" s="184"/>
      <c r="BY14" s="186"/>
      <c r="BZ14" s="184"/>
      <c r="CA14" s="184"/>
      <c r="CB14" s="186"/>
      <c r="CC14" s="184"/>
      <c r="CD14" s="186"/>
      <c r="CE14" s="186"/>
      <c r="CF14" s="184"/>
      <c r="CG14" s="184"/>
      <c r="CH14" s="186"/>
      <c r="CI14" s="186"/>
      <c r="CJ14" s="184"/>
      <c r="CK14" s="186"/>
      <c r="CL14" s="184"/>
      <c r="CM14" s="184"/>
    </row>
    <row r="15" spans="1:91" ht="24.6">
      <c r="A15" s="120">
        <v>15</v>
      </c>
      <c r="B15" s="220" t="s">
        <v>733</v>
      </c>
      <c r="C15" s="122" t="s">
        <v>1189</v>
      </c>
      <c r="D15" s="184"/>
      <c r="E15" s="184"/>
      <c r="F15" s="184"/>
      <c r="G15" s="184"/>
      <c r="H15" s="184"/>
      <c r="I15" s="184">
        <v>174654.75</v>
      </c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>
        <v>566414</v>
      </c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>
        <v>129820</v>
      </c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  <c r="BT15" s="184"/>
      <c r="BU15" s="184"/>
      <c r="BV15" s="186"/>
      <c r="BW15" s="184"/>
      <c r="BX15" s="184"/>
      <c r="BY15" s="186"/>
      <c r="BZ15" s="184"/>
      <c r="CA15" s="184"/>
      <c r="CB15" s="184"/>
      <c r="CC15" s="184"/>
      <c r="CD15" s="186"/>
      <c r="CE15" s="184"/>
      <c r="CF15" s="184"/>
      <c r="CG15" s="184"/>
      <c r="CH15" s="184"/>
      <c r="CI15" s="184"/>
      <c r="CJ15" s="186"/>
      <c r="CK15" s="184"/>
      <c r="CL15" s="186"/>
      <c r="CM15" s="184"/>
    </row>
    <row r="16" spans="1:91" ht="24.6">
      <c r="A16" s="120">
        <v>15</v>
      </c>
      <c r="B16" s="220" t="s">
        <v>734</v>
      </c>
      <c r="C16" s="122" t="s">
        <v>1190</v>
      </c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>
        <v>1200</v>
      </c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>
        <v>0</v>
      </c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6"/>
      <c r="BW16" s="184"/>
      <c r="BX16" s="184"/>
      <c r="BY16" s="184"/>
      <c r="BZ16" s="184"/>
      <c r="CA16" s="184"/>
      <c r="CB16" s="184"/>
      <c r="CC16" s="184"/>
      <c r="CD16" s="186"/>
      <c r="CE16" s="184"/>
      <c r="CF16" s="184"/>
      <c r="CG16" s="184"/>
      <c r="CH16" s="184"/>
      <c r="CI16" s="184"/>
      <c r="CJ16" s="186"/>
      <c r="CK16" s="184"/>
      <c r="CL16" s="186"/>
      <c r="CM16" s="184"/>
    </row>
    <row r="17" spans="1:91" ht="24.6">
      <c r="A17" s="120">
        <v>15</v>
      </c>
      <c r="B17" s="220" t="s">
        <v>735</v>
      </c>
      <c r="C17" s="122" t="s">
        <v>1191</v>
      </c>
      <c r="D17" s="184"/>
      <c r="E17" s="184"/>
      <c r="F17" s="184"/>
      <c r="G17" s="184"/>
      <c r="H17" s="184"/>
      <c r="I17" s="184">
        <v>12000</v>
      </c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>
        <v>22351533</v>
      </c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>
        <v>1188192.1499999999</v>
      </c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>
        <v>2096010</v>
      </c>
      <c r="BX17" s="186"/>
      <c r="BY17" s="184"/>
      <c r="BZ17" s="184"/>
      <c r="CA17" s="184"/>
      <c r="CB17" s="184"/>
      <c r="CC17" s="184"/>
      <c r="CD17" s="186"/>
      <c r="CE17" s="184"/>
      <c r="CF17" s="184"/>
      <c r="CG17" s="184"/>
      <c r="CH17" s="184"/>
      <c r="CI17" s="184"/>
      <c r="CJ17" s="184"/>
      <c r="CK17" s="184"/>
      <c r="CL17" s="184"/>
      <c r="CM17" s="184"/>
    </row>
    <row r="18" spans="1:91" ht="24.6">
      <c r="A18" s="120">
        <v>15</v>
      </c>
      <c r="B18" s="220" t="s">
        <v>736</v>
      </c>
      <c r="C18" s="122" t="s">
        <v>1192</v>
      </c>
      <c r="D18" s="184"/>
      <c r="E18" s="184"/>
      <c r="F18" s="184"/>
      <c r="G18" s="184"/>
      <c r="H18" s="184">
        <v>351708</v>
      </c>
      <c r="I18" s="184"/>
      <c r="J18" s="184"/>
      <c r="K18" s="184">
        <v>302422.09999999998</v>
      </c>
      <c r="L18" s="184"/>
      <c r="M18" s="184"/>
      <c r="N18" s="184"/>
      <c r="O18" s="184"/>
      <c r="P18" s="184"/>
      <c r="Q18" s="184"/>
      <c r="R18" s="184"/>
      <c r="S18" s="184">
        <v>6360</v>
      </c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>
        <v>20500</v>
      </c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>
        <v>716387.37</v>
      </c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</row>
    <row r="19" spans="1:91" ht="24.6">
      <c r="A19" s="120">
        <v>15</v>
      </c>
      <c r="B19" s="220" t="s">
        <v>737</v>
      </c>
      <c r="C19" s="122" t="s">
        <v>392</v>
      </c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>
        <v>64440</v>
      </c>
      <c r="S19" s="184"/>
      <c r="T19" s="184"/>
      <c r="U19" s="184"/>
      <c r="V19" s="184"/>
      <c r="W19" s="184"/>
      <c r="X19" s="184">
        <v>97850</v>
      </c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>
        <v>58450</v>
      </c>
      <c r="BC19" s="184"/>
      <c r="BD19" s="184">
        <v>1518123</v>
      </c>
      <c r="BE19" s="184">
        <v>17360</v>
      </c>
      <c r="BF19" s="184">
        <v>47700</v>
      </c>
      <c r="BG19" s="184"/>
      <c r="BH19" s="184">
        <v>30033.5</v>
      </c>
      <c r="BI19" s="184"/>
      <c r="BJ19" s="184"/>
      <c r="BK19" s="184"/>
      <c r="BL19" s="184"/>
      <c r="BM19" s="184"/>
      <c r="BN19" s="184"/>
      <c r="BO19" s="184"/>
      <c r="BP19" s="184"/>
      <c r="BQ19" s="184"/>
      <c r="BR19" s="184"/>
      <c r="BS19" s="186">
        <v>491150</v>
      </c>
      <c r="BT19" s="186"/>
      <c r="BU19" s="186"/>
      <c r="BV19" s="186">
        <v>279280</v>
      </c>
      <c r="BW19" s="186"/>
      <c r="BX19" s="186"/>
      <c r="BY19" s="186">
        <v>59970</v>
      </c>
      <c r="BZ19" s="186">
        <v>15000</v>
      </c>
      <c r="CA19" s="186"/>
      <c r="CB19" s="186"/>
      <c r="CC19" s="186"/>
      <c r="CD19" s="186"/>
      <c r="CE19" s="186">
        <v>294490</v>
      </c>
      <c r="CF19" s="186">
        <v>151563.17000000001</v>
      </c>
      <c r="CG19" s="186"/>
      <c r="CH19" s="186"/>
      <c r="CI19" s="186"/>
      <c r="CJ19" s="186"/>
      <c r="CK19" s="186"/>
      <c r="CL19" s="186"/>
      <c r="CM19" s="186"/>
    </row>
    <row r="20" spans="1:91" ht="24.6">
      <c r="A20" s="120">
        <v>15</v>
      </c>
      <c r="B20" s="220" t="s">
        <v>738</v>
      </c>
      <c r="C20" s="122" t="s">
        <v>393</v>
      </c>
      <c r="D20" s="184">
        <v>573311</v>
      </c>
      <c r="E20" s="184"/>
      <c r="F20" s="184"/>
      <c r="G20" s="184"/>
      <c r="H20" s="184">
        <v>6000</v>
      </c>
      <c r="I20" s="184"/>
      <c r="J20" s="184"/>
      <c r="K20" s="184">
        <v>7360</v>
      </c>
      <c r="L20" s="184"/>
      <c r="M20" s="184"/>
      <c r="N20" s="184">
        <v>23800</v>
      </c>
      <c r="O20" s="184"/>
      <c r="P20" s="184">
        <v>1720547.45</v>
      </c>
      <c r="Q20" s="184">
        <v>2800</v>
      </c>
      <c r="R20" s="184"/>
      <c r="S20" s="184"/>
      <c r="T20" s="184"/>
      <c r="U20" s="184"/>
      <c r="V20" s="184"/>
      <c r="W20" s="184"/>
      <c r="X20" s="184">
        <v>1310749</v>
      </c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>
        <v>13533135.75</v>
      </c>
      <c r="AM20" s="184">
        <v>78710</v>
      </c>
      <c r="AN20" s="184">
        <v>13240</v>
      </c>
      <c r="AO20" s="184"/>
      <c r="AP20" s="184">
        <v>228170</v>
      </c>
      <c r="AQ20" s="184"/>
      <c r="AR20" s="184"/>
      <c r="AS20" s="184">
        <v>32600</v>
      </c>
      <c r="AT20" s="184"/>
      <c r="AU20" s="184"/>
      <c r="AV20" s="184">
        <v>19400</v>
      </c>
      <c r="AW20" s="184"/>
      <c r="AX20" s="184"/>
      <c r="AY20" s="184"/>
      <c r="AZ20" s="184"/>
      <c r="BA20" s="184"/>
      <c r="BB20" s="184"/>
      <c r="BC20" s="184"/>
      <c r="BD20" s="184">
        <v>1937587.5</v>
      </c>
      <c r="BE20" s="184">
        <v>42000</v>
      </c>
      <c r="BF20" s="184">
        <v>28940</v>
      </c>
      <c r="BG20" s="184">
        <v>46500</v>
      </c>
      <c r="BH20" s="184">
        <v>95904</v>
      </c>
      <c r="BI20" s="184"/>
      <c r="BJ20" s="184"/>
      <c r="BK20" s="184"/>
      <c r="BL20" s="184"/>
      <c r="BM20" s="184">
        <v>145145</v>
      </c>
      <c r="BN20" s="184"/>
      <c r="BO20" s="184">
        <v>13465</v>
      </c>
      <c r="BP20" s="184"/>
      <c r="BQ20" s="184"/>
      <c r="BR20" s="184">
        <v>33870</v>
      </c>
      <c r="BS20" s="186">
        <v>62275</v>
      </c>
      <c r="BT20" s="186">
        <v>43400</v>
      </c>
      <c r="BU20" s="186"/>
      <c r="BV20" s="186">
        <v>264990</v>
      </c>
      <c r="BW20" s="184"/>
      <c r="BX20" s="186"/>
      <c r="BY20" s="186">
        <v>180000</v>
      </c>
      <c r="BZ20" s="186">
        <v>3560</v>
      </c>
      <c r="CA20" s="186"/>
      <c r="CB20" s="186"/>
      <c r="CC20" s="186"/>
      <c r="CD20" s="186">
        <v>29520</v>
      </c>
      <c r="CE20" s="186">
        <v>13235</v>
      </c>
      <c r="CF20" s="186"/>
      <c r="CG20" s="186"/>
      <c r="CH20" s="186">
        <v>10350</v>
      </c>
      <c r="CI20" s="186"/>
      <c r="CJ20" s="186"/>
      <c r="CK20" s="186">
        <v>23865</v>
      </c>
      <c r="CL20" s="186"/>
      <c r="CM20" s="186"/>
    </row>
    <row r="21" spans="1:91" ht="24.6">
      <c r="A21" s="120">
        <v>15</v>
      </c>
      <c r="B21" s="220" t="s">
        <v>739</v>
      </c>
      <c r="C21" s="122" t="s">
        <v>394</v>
      </c>
      <c r="D21" s="184">
        <v>24991271</v>
      </c>
      <c r="E21" s="184">
        <v>14500</v>
      </c>
      <c r="F21" s="184"/>
      <c r="G21" s="184"/>
      <c r="H21" s="184"/>
      <c r="I21" s="184"/>
      <c r="J21" s="184"/>
      <c r="K21" s="184">
        <v>19000</v>
      </c>
      <c r="L21" s="184"/>
      <c r="M21" s="184"/>
      <c r="N21" s="184">
        <v>32390</v>
      </c>
      <c r="O21" s="184"/>
      <c r="P21" s="184">
        <v>62775</v>
      </c>
      <c r="Q21" s="184"/>
      <c r="R21" s="184"/>
      <c r="S21" s="184">
        <v>3790</v>
      </c>
      <c r="T21" s="184"/>
      <c r="U21" s="184">
        <v>2700</v>
      </c>
      <c r="V21" s="184"/>
      <c r="W21" s="184"/>
      <c r="X21" s="184">
        <v>9908298</v>
      </c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>
        <v>39180</v>
      </c>
      <c r="AJ21" s="184"/>
      <c r="AK21" s="184">
        <v>64500</v>
      </c>
      <c r="AL21" s="184">
        <v>3326640</v>
      </c>
      <c r="AM21" s="184"/>
      <c r="AN21" s="184"/>
      <c r="AO21" s="184"/>
      <c r="AP21" s="184"/>
      <c r="AQ21" s="184"/>
      <c r="AR21" s="184">
        <v>400</v>
      </c>
      <c r="AS21" s="184">
        <v>19950</v>
      </c>
      <c r="AT21" s="184"/>
      <c r="AU21" s="184">
        <v>7975</v>
      </c>
      <c r="AV21" s="184">
        <v>5775</v>
      </c>
      <c r="AW21" s="184"/>
      <c r="AX21" s="184"/>
      <c r="AY21" s="184"/>
      <c r="AZ21" s="184"/>
      <c r="BA21" s="184">
        <v>6567.75</v>
      </c>
      <c r="BB21" s="184">
        <v>444275</v>
      </c>
      <c r="BC21" s="184"/>
      <c r="BD21" s="184">
        <v>773825</v>
      </c>
      <c r="BE21" s="184">
        <v>71455</v>
      </c>
      <c r="BF21" s="184"/>
      <c r="BG21" s="184">
        <v>17000</v>
      </c>
      <c r="BH21" s="184">
        <v>102355</v>
      </c>
      <c r="BI21" s="184"/>
      <c r="BJ21" s="184">
        <v>7000</v>
      </c>
      <c r="BK21" s="184"/>
      <c r="BL21" s="184"/>
      <c r="BM21" s="184">
        <v>6391905.7999999998</v>
      </c>
      <c r="BN21" s="184"/>
      <c r="BO21" s="184"/>
      <c r="BP21" s="184"/>
      <c r="BQ21" s="184"/>
      <c r="BR21" s="184"/>
      <c r="BS21" s="186">
        <v>5495498.5800000001</v>
      </c>
      <c r="BT21" s="186"/>
      <c r="BU21" s="186"/>
      <c r="BV21" s="186">
        <v>615515</v>
      </c>
      <c r="BW21" s="186"/>
      <c r="BX21" s="186"/>
      <c r="BY21" s="186">
        <v>166895</v>
      </c>
      <c r="BZ21" s="186"/>
      <c r="CA21" s="186"/>
      <c r="CB21" s="186"/>
      <c r="CC21" s="186">
        <v>17000</v>
      </c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</row>
    <row r="22" spans="1:91" ht="24.6">
      <c r="A22" s="120">
        <v>15</v>
      </c>
      <c r="B22" s="220" t="s">
        <v>740</v>
      </c>
      <c r="C22" s="122" t="s">
        <v>395</v>
      </c>
      <c r="D22" s="184">
        <v>1225999</v>
      </c>
      <c r="E22" s="184"/>
      <c r="F22" s="184">
        <v>38920</v>
      </c>
      <c r="G22" s="184">
        <v>2960</v>
      </c>
      <c r="H22" s="184">
        <v>595</v>
      </c>
      <c r="I22" s="184">
        <v>36950</v>
      </c>
      <c r="J22" s="184"/>
      <c r="K22" s="184">
        <v>50260</v>
      </c>
      <c r="L22" s="184">
        <v>63684.5</v>
      </c>
      <c r="M22" s="184">
        <v>83847</v>
      </c>
      <c r="N22" s="184">
        <v>125010</v>
      </c>
      <c r="O22" s="184"/>
      <c r="P22" s="184">
        <v>630660</v>
      </c>
      <c r="Q22" s="184">
        <v>74810</v>
      </c>
      <c r="R22" s="184">
        <v>95010</v>
      </c>
      <c r="S22" s="184">
        <v>98631</v>
      </c>
      <c r="T22" s="184">
        <v>74850</v>
      </c>
      <c r="U22" s="184">
        <v>83282</v>
      </c>
      <c r="V22" s="184">
        <v>107330</v>
      </c>
      <c r="W22" s="184">
        <v>54870</v>
      </c>
      <c r="X22" s="184">
        <v>1619548.5</v>
      </c>
      <c r="Y22" s="184">
        <v>129380</v>
      </c>
      <c r="Z22" s="184">
        <v>82020</v>
      </c>
      <c r="AA22" s="184">
        <v>61197</v>
      </c>
      <c r="AB22" s="184"/>
      <c r="AC22" s="184">
        <v>50840</v>
      </c>
      <c r="AD22" s="184">
        <v>32721</v>
      </c>
      <c r="AE22" s="184">
        <v>237813</v>
      </c>
      <c r="AF22" s="184">
        <v>42428</v>
      </c>
      <c r="AG22" s="184">
        <v>50200</v>
      </c>
      <c r="AH22" s="184">
        <v>54289.48</v>
      </c>
      <c r="AI22" s="184">
        <v>107425</v>
      </c>
      <c r="AJ22" s="184">
        <v>53450</v>
      </c>
      <c r="AK22" s="184">
        <v>5020</v>
      </c>
      <c r="AL22" s="184">
        <v>3125400.25</v>
      </c>
      <c r="AM22" s="184">
        <v>47270</v>
      </c>
      <c r="AN22" s="184">
        <v>40120</v>
      </c>
      <c r="AO22" s="184">
        <v>90950</v>
      </c>
      <c r="AP22" s="184"/>
      <c r="AQ22" s="184">
        <v>52930</v>
      </c>
      <c r="AR22" s="184">
        <v>30800</v>
      </c>
      <c r="AS22" s="184">
        <v>231090</v>
      </c>
      <c r="AT22" s="184"/>
      <c r="AU22" s="184"/>
      <c r="AV22" s="184">
        <v>70750</v>
      </c>
      <c r="AW22" s="184">
        <v>42020</v>
      </c>
      <c r="AX22" s="184">
        <v>56145</v>
      </c>
      <c r="AY22" s="184">
        <v>108250</v>
      </c>
      <c r="AZ22" s="184">
        <v>4250</v>
      </c>
      <c r="BA22" s="184"/>
      <c r="BB22" s="184">
        <v>632695</v>
      </c>
      <c r="BC22" s="184">
        <v>86730</v>
      </c>
      <c r="BD22" s="184">
        <v>1556872.5</v>
      </c>
      <c r="BE22" s="184">
        <v>207625</v>
      </c>
      <c r="BF22" s="184">
        <v>49360</v>
      </c>
      <c r="BG22" s="184">
        <v>81741.5</v>
      </c>
      <c r="BH22" s="184">
        <v>1857880</v>
      </c>
      <c r="BI22" s="184">
        <v>76680</v>
      </c>
      <c r="BJ22" s="184">
        <v>82050</v>
      </c>
      <c r="BK22" s="184">
        <v>218364</v>
      </c>
      <c r="BL22" s="184">
        <v>58280</v>
      </c>
      <c r="BM22" s="184">
        <v>501835</v>
      </c>
      <c r="BN22" s="184">
        <v>89285</v>
      </c>
      <c r="BO22" s="184">
        <v>80808.5</v>
      </c>
      <c r="BP22" s="184">
        <v>102609</v>
      </c>
      <c r="BQ22" s="184">
        <v>129110</v>
      </c>
      <c r="BR22" s="184"/>
      <c r="BS22" s="186">
        <v>1458175</v>
      </c>
      <c r="BT22" s="184">
        <v>47940</v>
      </c>
      <c r="BU22" s="184"/>
      <c r="BV22" s="184">
        <v>2490</v>
      </c>
      <c r="BW22" s="184">
        <v>60860</v>
      </c>
      <c r="BX22" s="186">
        <v>70300</v>
      </c>
      <c r="BY22" s="184">
        <v>217192</v>
      </c>
      <c r="BZ22" s="184">
        <v>310</v>
      </c>
      <c r="CA22" s="184"/>
      <c r="CB22" s="184"/>
      <c r="CC22" s="184"/>
      <c r="CD22" s="184">
        <v>35610</v>
      </c>
      <c r="CE22" s="184"/>
      <c r="CF22" s="184">
        <v>140875</v>
      </c>
      <c r="CG22" s="184"/>
      <c r="CH22" s="184">
        <v>34390</v>
      </c>
      <c r="CI22" s="186"/>
      <c r="CJ22" s="184"/>
      <c r="CK22" s="186">
        <v>111495</v>
      </c>
      <c r="CL22" s="184"/>
      <c r="CM22" s="184"/>
    </row>
    <row r="23" spans="1:91" ht="24.6">
      <c r="A23" s="120">
        <v>4</v>
      </c>
      <c r="B23" s="220" t="s">
        <v>741</v>
      </c>
      <c r="C23" s="123" t="s">
        <v>396</v>
      </c>
      <c r="D23" s="184">
        <v>1220450</v>
      </c>
      <c r="E23" s="184">
        <v>157300</v>
      </c>
      <c r="F23" s="184">
        <v>226050</v>
      </c>
      <c r="G23" s="184">
        <v>72200</v>
      </c>
      <c r="H23" s="184">
        <v>110700</v>
      </c>
      <c r="I23" s="184">
        <v>142450</v>
      </c>
      <c r="J23" s="184">
        <v>237450</v>
      </c>
      <c r="K23" s="184">
        <v>381200</v>
      </c>
      <c r="L23" s="184">
        <v>188150</v>
      </c>
      <c r="M23" s="184">
        <v>236950</v>
      </c>
      <c r="N23" s="184">
        <v>462100</v>
      </c>
      <c r="O23" s="184">
        <v>40500</v>
      </c>
      <c r="P23" s="184">
        <v>783550</v>
      </c>
      <c r="Q23" s="184">
        <v>283450</v>
      </c>
      <c r="R23" s="184">
        <v>213300</v>
      </c>
      <c r="S23" s="184">
        <v>181250</v>
      </c>
      <c r="T23" s="184">
        <v>110700</v>
      </c>
      <c r="U23" s="184">
        <v>126650</v>
      </c>
      <c r="V23" s="184">
        <v>251900</v>
      </c>
      <c r="W23" s="184">
        <v>109200</v>
      </c>
      <c r="X23" s="184">
        <v>1707050</v>
      </c>
      <c r="Y23" s="184">
        <v>329000</v>
      </c>
      <c r="Z23" s="184">
        <v>944520</v>
      </c>
      <c r="AA23" s="184">
        <v>558650</v>
      </c>
      <c r="AB23" s="184">
        <v>220200</v>
      </c>
      <c r="AC23" s="184">
        <v>159550</v>
      </c>
      <c r="AD23" s="184">
        <v>797350</v>
      </c>
      <c r="AE23" s="184">
        <v>875300</v>
      </c>
      <c r="AF23" s="184">
        <v>381450</v>
      </c>
      <c r="AG23" s="184">
        <v>135200</v>
      </c>
      <c r="AH23" s="184">
        <v>460100</v>
      </c>
      <c r="AI23" s="184">
        <v>372300</v>
      </c>
      <c r="AJ23" s="184">
        <v>205800</v>
      </c>
      <c r="AK23" s="184">
        <v>726350</v>
      </c>
      <c r="AL23" s="184">
        <v>1329500</v>
      </c>
      <c r="AM23" s="184">
        <v>127650</v>
      </c>
      <c r="AN23" s="184">
        <v>127900</v>
      </c>
      <c r="AO23" s="184">
        <v>237000</v>
      </c>
      <c r="AP23" s="184">
        <v>530300</v>
      </c>
      <c r="AQ23" s="184">
        <v>530850</v>
      </c>
      <c r="AR23" s="184">
        <v>179200</v>
      </c>
      <c r="AS23" s="184">
        <v>1524350</v>
      </c>
      <c r="AT23" s="184">
        <v>290800</v>
      </c>
      <c r="AU23" s="184">
        <v>347300</v>
      </c>
      <c r="AV23" s="184">
        <v>583650</v>
      </c>
      <c r="AW23" s="184">
        <v>548800</v>
      </c>
      <c r="AX23" s="184">
        <v>75950</v>
      </c>
      <c r="AY23" s="184">
        <v>72650</v>
      </c>
      <c r="AZ23" s="184">
        <v>154750</v>
      </c>
      <c r="BA23" s="184">
        <v>80200</v>
      </c>
      <c r="BB23" s="184">
        <v>978275</v>
      </c>
      <c r="BC23" s="184">
        <v>194000</v>
      </c>
      <c r="BD23" s="184">
        <v>595470</v>
      </c>
      <c r="BE23" s="184">
        <v>206700</v>
      </c>
      <c r="BF23" s="184">
        <v>129600</v>
      </c>
      <c r="BG23" s="184">
        <v>20350</v>
      </c>
      <c r="BH23" s="184">
        <v>235550</v>
      </c>
      <c r="BI23" s="184">
        <v>65650</v>
      </c>
      <c r="BJ23" s="184">
        <v>10250</v>
      </c>
      <c r="BK23" s="184">
        <v>167450</v>
      </c>
      <c r="BL23" s="184">
        <v>107800</v>
      </c>
      <c r="BM23" s="184">
        <v>1196350</v>
      </c>
      <c r="BN23" s="184">
        <v>477450</v>
      </c>
      <c r="BO23" s="184">
        <v>299850</v>
      </c>
      <c r="BP23" s="184">
        <v>369300</v>
      </c>
      <c r="BQ23" s="184">
        <v>199800</v>
      </c>
      <c r="BR23" s="184">
        <v>108950</v>
      </c>
      <c r="BS23" s="186">
        <v>2754550</v>
      </c>
      <c r="BT23" s="184">
        <v>201300</v>
      </c>
      <c r="BU23" s="184">
        <v>187000</v>
      </c>
      <c r="BV23" s="184">
        <v>1034550</v>
      </c>
      <c r="BW23" s="184"/>
      <c r="BX23" s="184">
        <v>145600</v>
      </c>
      <c r="BY23" s="184">
        <v>706330</v>
      </c>
      <c r="BZ23" s="184">
        <v>218350</v>
      </c>
      <c r="CA23" s="184">
        <v>177850</v>
      </c>
      <c r="CB23" s="186">
        <v>67300</v>
      </c>
      <c r="CC23" s="184">
        <v>110800</v>
      </c>
      <c r="CD23" s="186">
        <v>518250</v>
      </c>
      <c r="CE23" s="184">
        <v>88800</v>
      </c>
      <c r="CF23" s="186">
        <v>328100</v>
      </c>
      <c r="CG23" s="184">
        <v>261450</v>
      </c>
      <c r="CH23" s="184">
        <v>44800</v>
      </c>
      <c r="CI23" s="184">
        <v>164800</v>
      </c>
      <c r="CJ23" s="184">
        <v>59700</v>
      </c>
      <c r="CK23" s="186">
        <v>220650</v>
      </c>
      <c r="CL23" s="184">
        <v>56700</v>
      </c>
      <c r="CM23" s="186">
        <v>68050</v>
      </c>
    </row>
    <row r="24" spans="1:91" ht="24.6">
      <c r="A24" s="120">
        <v>19</v>
      </c>
      <c r="B24" s="220" t="s">
        <v>742</v>
      </c>
      <c r="C24" s="124" t="s">
        <v>1342</v>
      </c>
      <c r="D24" s="184">
        <v>13870575</v>
      </c>
      <c r="E24" s="184">
        <v>2371812.2599999998</v>
      </c>
      <c r="F24" s="184">
        <v>381358.25</v>
      </c>
      <c r="G24" s="184">
        <v>489997.41</v>
      </c>
      <c r="H24" s="184">
        <v>758724.95</v>
      </c>
      <c r="I24" s="184">
        <v>2840483.99</v>
      </c>
      <c r="J24" s="184">
        <v>271658.11</v>
      </c>
      <c r="K24" s="184">
        <v>5098867.22</v>
      </c>
      <c r="L24" s="184">
        <v>3450497.76</v>
      </c>
      <c r="M24" s="184">
        <v>1691055.99</v>
      </c>
      <c r="N24" s="184">
        <v>5195007.29</v>
      </c>
      <c r="O24" s="184">
        <v>792047.33</v>
      </c>
      <c r="P24" s="184">
        <v>36467.72</v>
      </c>
      <c r="Q24" s="184">
        <v>278678.38</v>
      </c>
      <c r="R24" s="184">
        <v>305530.95</v>
      </c>
      <c r="S24" s="184">
        <v>4980476.32</v>
      </c>
      <c r="T24" s="184">
        <v>65420.42</v>
      </c>
      <c r="U24" s="184">
        <v>226242.02</v>
      </c>
      <c r="V24" s="184">
        <v>811941.48</v>
      </c>
      <c r="W24" s="184">
        <v>145665.54999999999</v>
      </c>
      <c r="X24" s="184">
        <v>1202525.26</v>
      </c>
      <c r="Y24" s="184">
        <v>263350.98</v>
      </c>
      <c r="Z24" s="184">
        <v>2230622.35</v>
      </c>
      <c r="AA24" s="184">
        <v>77337.919999999998</v>
      </c>
      <c r="AB24" s="184">
        <v>15963.08</v>
      </c>
      <c r="AC24" s="184">
        <v>126733.41</v>
      </c>
      <c r="AD24" s="184">
        <v>28150</v>
      </c>
      <c r="AE24" s="184">
        <v>4220952.58</v>
      </c>
      <c r="AF24" s="184"/>
      <c r="AG24" s="184">
        <v>225733.31</v>
      </c>
      <c r="AH24" s="184">
        <v>198057.87</v>
      </c>
      <c r="AI24" s="184">
        <v>398640.63</v>
      </c>
      <c r="AJ24" s="184">
        <v>0</v>
      </c>
      <c r="AK24" s="184">
        <v>32768</v>
      </c>
      <c r="AL24" s="184">
        <v>2620770.5</v>
      </c>
      <c r="AM24" s="184">
        <v>1290980.3899999999</v>
      </c>
      <c r="AN24" s="184">
        <v>131559.4</v>
      </c>
      <c r="AO24" s="184">
        <v>4409060.62</v>
      </c>
      <c r="AP24" s="184">
        <v>3334112.64</v>
      </c>
      <c r="AQ24" s="184">
        <v>2336342.86</v>
      </c>
      <c r="AR24" s="184">
        <v>687529.02</v>
      </c>
      <c r="AS24" s="184">
        <v>4853380.96</v>
      </c>
      <c r="AT24" s="184">
        <v>108311</v>
      </c>
      <c r="AU24" s="184">
        <v>1276412.67</v>
      </c>
      <c r="AV24" s="184">
        <v>272787.51</v>
      </c>
      <c r="AW24" s="184">
        <v>1925010.66</v>
      </c>
      <c r="AX24" s="184">
        <v>60452.9</v>
      </c>
      <c r="AY24" s="184">
        <v>1532600.95</v>
      </c>
      <c r="AZ24" s="184">
        <v>2233015.96</v>
      </c>
      <c r="BA24" s="184">
        <v>2012183.72</v>
      </c>
      <c r="BB24" s="184">
        <v>14820063.32</v>
      </c>
      <c r="BC24" s="184">
        <v>627618.92000000004</v>
      </c>
      <c r="BD24" s="184">
        <v>20909092.73</v>
      </c>
      <c r="BE24" s="184"/>
      <c r="BF24" s="184"/>
      <c r="BG24" s="184"/>
      <c r="BH24" s="184"/>
      <c r="BI24" s="184">
        <v>1112119.8700000001</v>
      </c>
      <c r="BJ24" s="184"/>
      <c r="BK24" s="184"/>
      <c r="BL24" s="184">
        <v>112148.7</v>
      </c>
      <c r="BM24" s="184"/>
      <c r="BN24" s="184">
        <v>254922.64</v>
      </c>
      <c r="BO24" s="184">
        <v>398888.67</v>
      </c>
      <c r="BP24" s="184"/>
      <c r="BQ24" s="184"/>
      <c r="BR24" s="184"/>
      <c r="BS24" s="184">
        <v>116104352.15000001</v>
      </c>
      <c r="BT24" s="184"/>
      <c r="BU24" s="184"/>
      <c r="BV24" s="184">
        <v>2988601.48</v>
      </c>
      <c r="BW24" s="184">
        <v>979445</v>
      </c>
      <c r="BX24" s="184">
        <v>196885.35</v>
      </c>
      <c r="BY24" s="184"/>
      <c r="BZ24" s="184">
        <v>526104.42000000004</v>
      </c>
      <c r="CA24" s="184">
        <v>34180</v>
      </c>
      <c r="CB24" s="184">
        <v>1396113.88</v>
      </c>
      <c r="CC24" s="184">
        <v>1515679.9</v>
      </c>
      <c r="CD24" s="184">
        <v>417856.38</v>
      </c>
      <c r="CE24" s="184">
        <v>87699.12</v>
      </c>
      <c r="CF24" s="184">
        <v>69076.100000000006</v>
      </c>
      <c r="CG24" s="184">
        <v>1525395.03</v>
      </c>
      <c r="CH24" s="184">
        <v>468655.99</v>
      </c>
      <c r="CI24" s="184"/>
      <c r="CJ24" s="184">
        <v>66930</v>
      </c>
      <c r="CK24" s="184">
        <v>387612.1</v>
      </c>
      <c r="CL24" s="184">
        <v>5000</v>
      </c>
      <c r="CM24" s="184"/>
    </row>
    <row r="25" spans="1:91" ht="24.6">
      <c r="A25" s="120">
        <v>8</v>
      </c>
      <c r="B25" s="220" t="s">
        <v>743</v>
      </c>
      <c r="C25" s="125" t="s">
        <v>397</v>
      </c>
      <c r="D25" s="184">
        <v>2980.5</v>
      </c>
      <c r="E25" s="184"/>
      <c r="F25" s="184"/>
      <c r="G25" s="184"/>
      <c r="H25" s="184"/>
      <c r="I25" s="184"/>
      <c r="J25" s="184"/>
      <c r="K25" s="184">
        <v>50000</v>
      </c>
      <c r="L25" s="184"/>
      <c r="M25" s="184"/>
      <c r="N25" s="184">
        <v>9890</v>
      </c>
      <c r="O25" s="184"/>
      <c r="P25" s="184">
        <v>26727.25</v>
      </c>
      <c r="Q25" s="184"/>
      <c r="R25" s="184"/>
      <c r="S25" s="184"/>
      <c r="T25" s="184">
        <v>3773.25</v>
      </c>
      <c r="U25" s="184">
        <v>5282</v>
      </c>
      <c r="V25" s="184">
        <v>386</v>
      </c>
      <c r="W25" s="184"/>
      <c r="X25" s="184">
        <v>57986.5</v>
      </c>
      <c r="Y25" s="184"/>
      <c r="Z25" s="184">
        <v>27140</v>
      </c>
      <c r="AA25" s="184">
        <v>216409.01</v>
      </c>
      <c r="AB25" s="184"/>
      <c r="AC25" s="184">
        <v>3820</v>
      </c>
      <c r="AD25" s="184">
        <v>2650</v>
      </c>
      <c r="AE25" s="184">
        <v>387</v>
      </c>
      <c r="AF25" s="184">
        <v>10963</v>
      </c>
      <c r="AG25" s="184">
        <v>15000</v>
      </c>
      <c r="AH25" s="184">
        <v>1135</v>
      </c>
      <c r="AI25" s="184">
        <v>42352</v>
      </c>
      <c r="AJ25" s="184">
        <v>400</v>
      </c>
      <c r="AK25" s="184">
        <v>6038</v>
      </c>
      <c r="AL25" s="184">
        <v>1156752.25</v>
      </c>
      <c r="AM25" s="184"/>
      <c r="AN25" s="184"/>
      <c r="AO25" s="184"/>
      <c r="AP25" s="184">
        <v>214</v>
      </c>
      <c r="AQ25" s="184"/>
      <c r="AR25" s="184"/>
      <c r="AS25" s="184"/>
      <c r="AT25" s="184">
        <v>53230</v>
      </c>
      <c r="AU25" s="184">
        <v>4525</v>
      </c>
      <c r="AV25" s="184">
        <v>7541</v>
      </c>
      <c r="AW25" s="184"/>
      <c r="AX25" s="184">
        <v>470</v>
      </c>
      <c r="AY25" s="184"/>
      <c r="AZ25" s="184">
        <v>2940</v>
      </c>
      <c r="BA25" s="184">
        <v>21390</v>
      </c>
      <c r="BB25" s="184">
        <v>84943.25</v>
      </c>
      <c r="BC25" s="184">
        <v>5643.25</v>
      </c>
      <c r="BD25" s="184">
        <v>1539766</v>
      </c>
      <c r="BE25" s="184">
        <v>10600.5</v>
      </c>
      <c r="BF25" s="184"/>
      <c r="BG25" s="184">
        <v>1860</v>
      </c>
      <c r="BH25" s="184">
        <v>150327.5</v>
      </c>
      <c r="BI25" s="184">
        <v>0</v>
      </c>
      <c r="BJ25" s="184"/>
      <c r="BK25" s="184"/>
      <c r="BL25" s="184">
        <v>38529</v>
      </c>
      <c r="BM25" s="184">
        <v>21943</v>
      </c>
      <c r="BN25" s="184">
        <v>2200</v>
      </c>
      <c r="BO25" s="184"/>
      <c r="BP25" s="184"/>
      <c r="BQ25" s="184"/>
      <c r="BR25" s="184"/>
      <c r="BS25" s="184">
        <v>1468983.8</v>
      </c>
      <c r="BT25" s="186"/>
      <c r="BU25" s="186"/>
      <c r="BV25" s="186">
        <v>388</v>
      </c>
      <c r="BW25" s="184"/>
      <c r="BX25" s="186">
        <v>5439.5</v>
      </c>
      <c r="BY25" s="186"/>
      <c r="BZ25" s="186">
        <v>2626</v>
      </c>
      <c r="CA25" s="186"/>
      <c r="CB25" s="186"/>
      <c r="CC25" s="184"/>
      <c r="CD25" s="186"/>
      <c r="CE25" s="186">
        <v>4860</v>
      </c>
      <c r="CF25" s="186"/>
      <c r="CG25" s="184"/>
      <c r="CH25" s="184"/>
      <c r="CI25" s="186"/>
      <c r="CJ25" s="184"/>
      <c r="CK25" s="186">
        <v>600</v>
      </c>
      <c r="CL25" s="186"/>
      <c r="CM25" s="184"/>
    </row>
    <row r="26" spans="1:91" ht="24.6">
      <c r="A26" s="120">
        <v>8</v>
      </c>
      <c r="B26" s="220" t="s">
        <v>744</v>
      </c>
      <c r="C26" s="125" t="s">
        <v>398</v>
      </c>
      <c r="D26" s="184">
        <v>2337404.5</v>
      </c>
      <c r="E26" s="184"/>
      <c r="F26" s="184"/>
      <c r="G26" s="184">
        <v>102204</v>
      </c>
      <c r="H26" s="184"/>
      <c r="I26" s="184">
        <v>42282</v>
      </c>
      <c r="J26" s="184">
        <v>65961.25</v>
      </c>
      <c r="K26" s="184">
        <v>42189.5</v>
      </c>
      <c r="L26" s="184">
        <v>4469</v>
      </c>
      <c r="M26" s="184"/>
      <c r="N26" s="184">
        <v>303724</v>
      </c>
      <c r="O26" s="184"/>
      <c r="P26" s="184">
        <v>1264647.5</v>
      </c>
      <c r="Q26" s="184"/>
      <c r="R26" s="184">
        <v>36272</v>
      </c>
      <c r="S26" s="184">
        <v>393224.75</v>
      </c>
      <c r="T26" s="184">
        <v>30462</v>
      </c>
      <c r="U26" s="184">
        <v>148869</v>
      </c>
      <c r="V26" s="184"/>
      <c r="W26" s="184"/>
      <c r="X26" s="184">
        <v>3630625.94</v>
      </c>
      <c r="Y26" s="184">
        <v>21782.5</v>
      </c>
      <c r="Z26" s="184">
        <v>20569</v>
      </c>
      <c r="AA26" s="184">
        <v>132821.12</v>
      </c>
      <c r="AB26" s="184">
        <v>21119.75</v>
      </c>
      <c r="AC26" s="184">
        <v>26061</v>
      </c>
      <c r="AD26" s="184">
        <v>50009</v>
      </c>
      <c r="AE26" s="184">
        <v>221134</v>
      </c>
      <c r="AF26" s="184">
        <v>74649.5</v>
      </c>
      <c r="AG26" s="184">
        <v>49008</v>
      </c>
      <c r="AH26" s="184">
        <v>7753.16</v>
      </c>
      <c r="AI26" s="184">
        <v>58594</v>
      </c>
      <c r="AJ26" s="184">
        <v>45987</v>
      </c>
      <c r="AK26" s="184"/>
      <c r="AL26" s="184">
        <v>11686356.880000001</v>
      </c>
      <c r="AM26" s="184"/>
      <c r="AN26" s="184">
        <v>5941</v>
      </c>
      <c r="AO26" s="184">
        <v>159762.75</v>
      </c>
      <c r="AP26" s="184">
        <v>344196</v>
      </c>
      <c r="AQ26" s="184">
        <v>4926</v>
      </c>
      <c r="AR26" s="184">
        <v>16304</v>
      </c>
      <c r="AS26" s="184">
        <v>790914.03</v>
      </c>
      <c r="AT26" s="184">
        <v>12082.25</v>
      </c>
      <c r="AU26" s="184">
        <v>27749</v>
      </c>
      <c r="AV26" s="184">
        <v>12039.5</v>
      </c>
      <c r="AW26" s="184"/>
      <c r="AX26" s="184">
        <v>37267</v>
      </c>
      <c r="AY26" s="184">
        <v>48331.25</v>
      </c>
      <c r="AZ26" s="184"/>
      <c r="BA26" s="184">
        <v>6993</v>
      </c>
      <c r="BB26" s="184">
        <v>485766.5</v>
      </c>
      <c r="BC26" s="184">
        <v>40072.269999999997</v>
      </c>
      <c r="BD26" s="184">
        <v>11010637</v>
      </c>
      <c r="BE26" s="184">
        <v>142805.44</v>
      </c>
      <c r="BF26" s="184"/>
      <c r="BG26" s="184">
        <v>90194.67</v>
      </c>
      <c r="BH26" s="184">
        <v>4357700.82</v>
      </c>
      <c r="BI26" s="184"/>
      <c r="BJ26" s="184"/>
      <c r="BK26" s="184"/>
      <c r="BL26" s="184">
        <v>24530</v>
      </c>
      <c r="BM26" s="184">
        <v>1413965.81</v>
      </c>
      <c r="BN26" s="184"/>
      <c r="BO26" s="184">
        <v>0</v>
      </c>
      <c r="BP26" s="184">
        <v>77908</v>
      </c>
      <c r="BQ26" s="184">
        <v>4415</v>
      </c>
      <c r="BR26" s="184"/>
      <c r="BS26" s="184">
        <v>21957244.120000001</v>
      </c>
      <c r="BT26" s="184"/>
      <c r="BU26" s="184">
        <v>95145.02</v>
      </c>
      <c r="BV26" s="184">
        <v>670866</v>
      </c>
      <c r="BW26" s="184"/>
      <c r="BX26" s="184">
        <v>6177</v>
      </c>
      <c r="BY26" s="184">
        <v>166015.38</v>
      </c>
      <c r="BZ26" s="184">
        <v>16154</v>
      </c>
      <c r="CA26" s="184"/>
      <c r="CB26" s="184">
        <v>23900</v>
      </c>
      <c r="CC26" s="184">
        <v>99502</v>
      </c>
      <c r="CD26" s="184">
        <v>234214</v>
      </c>
      <c r="CE26" s="184">
        <v>20452</v>
      </c>
      <c r="CF26" s="184">
        <v>189164</v>
      </c>
      <c r="CG26" s="184">
        <v>38844</v>
      </c>
      <c r="CH26" s="184"/>
      <c r="CI26" s="184"/>
      <c r="CJ26" s="184">
        <v>4502</v>
      </c>
      <c r="CK26" s="186">
        <v>172676</v>
      </c>
      <c r="CL26" s="184"/>
      <c r="CM26" s="184"/>
    </row>
    <row r="27" spans="1:91" ht="24.6">
      <c r="A27" s="120">
        <v>11</v>
      </c>
      <c r="B27" s="220" t="s">
        <v>745</v>
      </c>
      <c r="C27" s="126" t="s">
        <v>399</v>
      </c>
      <c r="D27" s="184">
        <v>35372530.75</v>
      </c>
      <c r="E27" s="184">
        <v>1116547</v>
      </c>
      <c r="F27" s="184">
        <v>1678131.5</v>
      </c>
      <c r="G27" s="184">
        <v>3316799</v>
      </c>
      <c r="H27" s="184">
        <v>672124.5</v>
      </c>
      <c r="I27" s="184">
        <v>1595998.08</v>
      </c>
      <c r="J27" s="184">
        <v>1926636.65</v>
      </c>
      <c r="K27" s="184">
        <v>3962063.22</v>
      </c>
      <c r="L27" s="184">
        <v>1518561</v>
      </c>
      <c r="M27" s="184">
        <v>1287216.6000000001</v>
      </c>
      <c r="N27" s="184">
        <v>8586290.5</v>
      </c>
      <c r="O27" s="184">
        <v>227537</v>
      </c>
      <c r="P27" s="184">
        <v>9848258</v>
      </c>
      <c r="Q27" s="184">
        <v>2145173.29</v>
      </c>
      <c r="R27" s="184">
        <v>1743020.87</v>
      </c>
      <c r="S27" s="184">
        <v>3339930</v>
      </c>
      <c r="T27" s="184">
        <v>2070461.25</v>
      </c>
      <c r="U27" s="184">
        <v>4514503.87</v>
      </c>
      <c r="V27" s="184">
        <v>1590951.9</v>
      </c>
      <c r="W27" s="184">
        <v>1078023.5</v>
      </c>
      <c r="X27" s="184">
        <v>34887018.939999998</v>
      </c>
      <c r="Y27" s="184">
        <v>1427598.47</v>
      </c>
      <c r="Z27" s="184">
        <v>6064211</v>
      </c>
      <c r="AA27" s="184">
        <v>3318411</v>
      </c>
      <c r="AB27" s="184">
        <v>928843</v>
      </c>
      <c r="AC27" s="184">
        <v>1392176</v>
      </c>
      <c r="AD27" s="184">
        <v>4872799</v>
      </c>
      <c r="AE27" s="184">
        <v>5241732</v>
      </c>
      <c r="AF27" s="184">
        <v>1045120</v>
      </c>
      <c r="AG27" s="184">
        <v>1105123.25</v>
      </c>
      <c r="AH27" s="184">
        <v>1118886</v>
      </c>
      <c r="AI27" s="184">
        <v>5760303.5</v>
      </c>
      <c r="AJ27" s="184">
        <v>1459014</v>
      </c>
      <c r="AK27" s="184">
        <v>1571712.5</v>
      </c>
      <c r="AL27" s="184">
        <v>57835134.369999997</v>
      </c>
      <c r="AM27" s="184">
        <v>852345</v>
      </c>
      <c r="AN27" s="184">
        <v>894477</v>
      </c>
      <c r="AO27" s="184">
        <v>3015027.74</v>
      </c>
      <c r="AP27" s="184">
        <v>2883161.9</v>
      </c>
      <c r="AQ27" s="184">
        <v>1906086.75</v>
      </c>
      <c r="AR27" s="184">
        <v>362586</v>
      </c>
      <c r="AS27" s="184">
        <v>13316898.75</v>
      </c>
      <c r="AT27" s="184">
        <v>1884303.5</v>
      </c>
      <c r="AU27" s="184">
        <v>3068519.76</v>
      </c>
      <c r="AV27" s="184">
        <v>2229492.9700000002</v>
      </c>
      <c r="AW27" s="184">
        <v>1887301.9</v>
      </c>
      <c r="AX27" s="184">
        <v>1299741.25</v>
      </c>
      <c r="AY27" s="184">
        <v>1848474.05</v>
      </c>
      <c r="AZ27" s="184">
        <v>1056189.5</v>
      </c>
      <c r="BA27" s="184">
        <v>1209741.5</v>
      </c>
      <c r="BB27" s="184">
        <v>11986932.27</v>
      </c>
      <c r="BC27" s="184">
        <v>1311189</v>
      </c>
      <c r="BD27" s="184">
        <v>53596728.899999999</v>
      </c>
      <c r="BE27" s="184">
        <v>6824618.3700000001</v>
      </c>
      <c r="BF27" s="184">
        <v>1622437.75</v>
      </c>
      <c r="BG27" s="184">
        <v>1630828.5</v>
      </c>
      <c r="BH27" s="184">
        <v>25519503.440000001</v>
      </c>
      <c r="BI27" s="184">
        <v>762219.5</v>
      </c>
      <c r="BJ27" s="184">
        <v>736190</v>
      </c>
      <c r="BK27" s="184">
        <v>1784261</v>
      </c>
      <c r="BL27" s="184">
        <v>931571.75</v>
      </c>
      <c r="BM27" s="184">
        <v>14111265.560000001</v>
      </c>
      <c r="BN27" s="184">
        <v>3092541</v>
      </c>
      <c r="BO27" s="184">
        <v>1625080.55</v>
      </c>
      <c r="BP27" s="184">
        <v>3408740.5</v>
      </c>
      <c r="BQ27" s="184">
        <v>1458508.45</v>
      </c>
      <c r="BR27" s="184">
        <v>1931546.03</v>
      </c>
      <c r="BS27" s="184">
        <v>162956467.84999999</v>
      </c>
      <c r="BT27" s="184">
        <v>1966564.18</v>
      </c>
      <c r="BU27" s="184">
        <v>1979313.27</v>
      </c>
      <c r="BV27" s="184">
        <v>10160253.75</v>
      </c>
      <c r="BW27" s="184">
        <v>185029</v>
      </c>
      <c r="BX27" s="184">
        <v>1861948.45</v>
      </c>
      <c r="BY27" s="184">
        <v>5314879.67</v>
      </c>
      <c r="BZ27" s="184">
        <v>814806</v>
      </c>
      <c r="CA27" s="184">
        <v>1871633.92</v>
      </c>
      <c r="CB27" s="184">
        <v>1200628</v>
      </c>
      <c r="CC27" s="184">
        <v>2701704.47</v>
      </c>
      <c r="CD27" s="184">
        <v>4780824.5</v>
      </c>
      <c r="CE27" s="184">
        <v>2330287.1</v>
      </c>
      <c r="CF27" s="184">
        <v>4269956.5</v>
      </c>
      <c r="CG27" s="184">
        <v>970823.3</v>
      </c>
      <c r="CH27" s="184">
        <v>1259227.5</v>
      </c>
      <c r="CI27" s="184">
        <v>829651.11</v>
      </c>
      <c r="CJ27" s="184">
        <v>893658</v>
      </c>
      <c r="CK27" s="186">
        <v>5536390.0499999998</v>
      </c>
      <c r="CL27" s="184">
        <v>768608</v>
      </c>
      <c r="CM27" s="184">
        <v>1043574.8</v>
      </c>
    </row>
    <row r="28" spans="1:91" ht="24.6">
      <c r="A28" s="120">
        <v>11</v>
      </c>
      <c r="B28" s="220" t="s">
        <v>746</v>
      </c>
      <c r="C28" s="126" t="s">
        <v>400</v>
      </c>
      <c r="D28" s="184">
        <v>50164478.719999999</v>
      </c>
      <c r="E28" s="184">
        <v>210835</v>
      </c>
      <c r="F28" s="184">
        <v>633562.5</v>
      </c>
      <c r="G28" s="184">
        <v>3442734.75</v>
      </c>
      <c r="H28" s="184">
        <v>207609</v>
      </c>
      <c r="I28" s="184">
        <v>511120.5</v>
      </c>
      <c r="J28" s="184">
        <v>662164.75</v>
      </c>
      <c r="K28" s="184">
        <v>3741219.5</v>
      </c>
      <c r="L28" s="184">
        <v>345881</v>
      </c>
      <c r="M28" s="184">
        <v>411833.5</v>
      </c>
      <c r="N28" s="184">
        <v>14124984.199999999</v>
      </c>
      <c r="O28" s="184">
        <v>274179</v>
      </c>
      <c r="P28" s="184">
        <v>29118903.949999999</v>
      </c>
      <c r="Q28" s="184">
        <v>1355648.13</v>
      </c>
      <c r="R28" s="184">
        <v>1526948</v>
      </c>
      <c r="S28" s="184">
        <v>6484699.25</v>
      </c>
      <c r="T28" s="184">
        <v>1223481.75</v>
      </c>
      <c r="U28" s="184">
        <v>3007852.61</v>
      </c>
      <c r="V28" s="184">
        <v>1000200</v>
      </c>
      <c r="W28" s="184">
        <v>763304.5</v>
      </c>
      <c r="X28" s="184">
        <v>64117199.259999998</v>
      </c>
      <c r="Y28" s="184">
        <v>904538.5</v>
      </c>
      <c r="Z28" s="184">
        <v>4080114</v>
      </c>
      <c r="AA28" s="184">
        <v>2869289</v>
      </c>
      <c r="AB28" s="184">
        <v>333476</v>
      </c>
      <c r="AC28" s="184">
        <v>863279</v>
      </c>
      <c r="AD28" s="184">
        <v>4732169</v>
      </c>
      <c r="AE28" s="184">
        <v>5829581</v>
      </c>
      <c r="AF28" s="184">
        <v>910975</v>
      </c>
      <c r="AG28" s="184">
        <v>1506747.8</v>
      </c>
      <c r="AH28" s="184">
        <v>988421.73</v>
      </c>
      <c r="AI28" s="184">
        <v>5916927</v>
      </c>
      <c r="AJ28" s="184">
        <v>754473</v>
      </c>
      <c r="AK28" s="184">
        <v>771138</v>
      </c>
      <c r="AL28" s="184">
        <v>66707010.640000001</v>
      </c>
      <c r="AM28" s="184">
        <v>333516</v>
      </c>
      <c r="AN28" s="184">
        <v>333148.23</v>
      </c>
      <c r="AO28" s="184">
        <v>1273356.5</v>
      </c>
      <c r="AP28" s="184">
        <v>7289476.0999999996</v>
      </c>
      <c r="AQ28" s="184">
        <v>1077993</v>
      </c>
      <c r="AR28" s="184">
        <v>304311</v>
      </c>
      <c r="AS28" s="184">
        <v>23752484.329999998</v>
      </c>
      <c r="AT28" s="184">
        <v>1095577.5</v>
      </c>
      <c r="AU28" s="184">
        <v>1609694</v>
      </c>
      <c r="AV28" s="184">
        <v>1590559.97</v>
      </c>
      <c r="AW28" s="184">
        <v>1003027.25</v>
      </c>
      <c r="AX28" s="184">
        <v>402600.25</v>
      </c>
      <c r="AY28" s="184">
        <v>592960.25</v>
      </c>
      <c r="AZ28" s="184">
        <v>523259.1</v>
      </c>
      <c r="BA28" s="184">
        <v>336687</v>
      </c>
      <c r="BB28" s="184">
        <v>17401156.609999999</v>
      </c>
      <c r="BC28" s="184">
        <v>599361</v>
      </c>
      <c r="BD28" s="184">
        <v>102156590.8</v>
      </c>
      <c r="BE28" s="184">
        <v>7721800.2999999998</v>
      </c>
      <c r="BF28" s="184">
        <v>1440834.5</v>
      </c>
      <c r="BG28" s="184">
        <v>716226.5</v>
      </c>
      <c r="BH28" s="184">
        <v>67239324.150000006</v>
      </c>
      <c r="BI28" s="184">
        <v>767158.5</v>
      </c>
      <c r="BJ28" s="184">
        <v>571602</v>
      </c>
      <c r="BK28" s="184">
        <v>741689</v>
      </c>
      <c r="BL28" s="184">
        <v>988739</v>
      </c>
      <c r="BM28" s="184">
        <v>36033177.789999999</v>
      </c>
      <c r="BN28" s="184">
        <v>2560951.5</v>
      </c>
      <c r="BO28" s="184">
        <v>665315</v>
      </c>
      <c r="BP28" s="184">
        <v>3016428</v>
      </c>
      <c r="BQ28" s="184">
        <v>479082</v>
      </c>
      <c r="BR28" s="184">
        <v>1081876.08</v>
      </c>
      <c r="BS28" s="186">
        <v>159078062.44999999</v>
      </c>
      <c r="BT28" s="186">
        <v>756157</v>
      </c>
      <c r="BU28" s="186">
        <v>631085.19999999995</v>
      </c>
      <c r="BV28" s="186">
        <v>19549278.559999999</v>
      </c>
      <c r="BW28" s="186">
        <v>520350</v>
      </c>
      <c r="BX28" s="184">
        <v>592729</v>
      </c>
      <c r="BY28" s="186">
        <v>13284756.65</v>
      </c>
      <c r="BZ28" s="186">
        <v>380243</v>
      </c>
      <c r="CA28" s="184">
        <v>91508</v>
      </c>
      <c r="CB28" s="184">
        <v>184717</v>
      </c>
      <c r="CC28" s="184">
        <v>1216420.02</v>
      </c>
      <c r="CD28" s="184">
        <v>7601595</v>
      </c>
      <c r="CE28" s="186">
        <v>1519910.8</v>
      </c>
      <c r="CF28" s="186">
        <v>5564317</v>
      </c>
      <c r="CG28" s="184">
        <v>420153</v>
      </c>
      <c r="CH28" s="184">
        <v>374659</v>
      </c>
      <c r="CI28" s="186">
        <v>413879</v>
      </c>
      <c r="CJ28" s="186">
        <v>372377</v>
      </c>
      <c r="CK28" s="186">
        <v>12349092.9</v>
      </c>
      <c r="CL28" s="186">
        <v>260865.9</v>
      </c>
      <c r="CM28" s="186">
        <v>286457</v>
      </c>
    </row>
    <row r="29" spans="1:91" ht="24.6">
      <c r="A29" s="120">
        <v>6</v>
      </c>
      <c r="B29" s="220" t="s">
        <v>747</v>
      </c>
      <c r="C29" s="127" t="s">
        <v>1193</v>
      </c>
      <c r="D29" s="184">
        <v>225778.5</v>
      </c>
      <c r="E29" s="184">
        <v>5495.25</v>
      </c>
      <c r="F29" s="184"/>
      <c r="G29" s="184">
        <v>3450.5</v>
      </c>
      <c r="H29" s="184">
        <v>4872</v>
      </c>
      <c r="I29" s="184">
        <v>2580</v>
      </c>
      <c r="J29" s="184"/>
      <c r="K29" s="184">
        <v>8027</v>
      </c>
      <c r="L29" s="184"/>
      <c r="M29" s="184">
        <v>20316.25</v>
      </c>
      <c r="N29" s="184">
        <v>43334</v>
      </c>
      <c r="O29" s="184"/>
      <c r="P29" s="184">
        <v>66298</v>
      </c>
      <c r="Q29" s="184">
        <v>6152</v>
      </c>
      <c r="R29" s="184"/>
      <c r="S29" s="184">
        <v>34996</v>
      </c>
      <c r="T29" s="184"/>
      <c r="U29" s="184">
        <v>12776.5</v>
      </c>
      <c r="V29" s="184">
        <v>5305.33</v>
      </c>
      <c r="W29" s="184"/>
      <c r="X29" s="184">
        <v>181109.5</v>
      </c>
      <c r="Y29" s="184">
        <v>313</v>
      </c>
      <c r="Z29" s="184">
        <v>5719</v>
      </c>
      <c r="AA29" s="184"/>
      <c r="AB29" s="184"/>
      <c r="AC29" s="184"/>
      <c r="AD29" s="184"/>
      <c r="AE29" s="184">
        <v>3733</v>
      </c>
      <c r="AF29" s="184"/>
      <c r="AG29" s="184">
        <v>7902</v>
      </c>
      <c r="AH29" s="184">
        <v>15409.78</v>
      </c>
      <c r="AI29" s="184"/>
      <c r="AJ29" s="184"/>
      <c r="AK29" s="184"/>
      <c r="AL29" s="184">
        <v>108029.5</v>
      </c>
      <c r="AM29" s="184">
        <v>7409</v>
      </c>
      <c r="AN29" s="184"/>
      <c r="AO29" s="184">
        <v>63743</v>
      </c>
      <c r="AP29" s="184">
        <v>24859.7</v>
      </c>
      <c r="AQ29" s="184">
        <v>9471</v>
      </c>
      <c r="AR29" s="184"/>
      <c r="AS29" s="184">
        <v>2482</v>
      </c>
      <c r="AT29" s="184"/>
      <c r="AU29" s="184"/>
      <c r="AV29" s="184">
        <v>24741.75</v>
      </c>
      <c r="AW29" s="184">
        <v>5280.5</v>
      </c>
      <c r="AX29" s="184"/>
      <c r="AY29" s="184"/>
      <c r="AZ29" s="184">
        <v>14567.75</v>
      </c>
      <c r="BA29" s="184"/>
      <c r="BB29" s="184">
        <v>52230.5</v>
      </c>
      <c r="BC29" s="184">
        <v>258</v>
      </c>
      <c r="BD29" s="184">
        <v>716377.75</v>
      </c>
      <c r="BE29" s="184">
        <v>49636.5</v>
      </c>
      <c r="BF29" s="184">
        <v>812.5</v>
      </c>
      <c r="BG29" s="184"/>
      <c r="BH29" s="184">
        <v>60761.5</v>
      </c>
      <c r="BI29" s="184"/>
      <c r="BJ29" s="184"/>
      <c r="BK29" s="184">
        <v>9989.5</v>
      </c>
      <c r="BL29" s="184"/>
      <c r="BM29" s="184">
        <v>37834.5</v>
      </c>
      <c r="BN29" s="184"/>
      <c r="BO29" s="184">
        <v>2414</v>
      </c>
      <c r="BP29" s="184"/>
      <c r="BQ29" s="184"/>
      <c r="BR29" s="184"/>
      <c r="BS29" s="186">
        <v>112840</v>
      </c>
      <c r="BT29" s="186"/>
      <c r="BU29" s="186">
        <v>8926.0499999999993</v>
      </c>
      <c r="BV29" s="186">
        <v>4177</v>
      </c>
      <c r="BW29" s="184"/>
      <c r="BX29" s="184"/>
      <c r="BY29" s="184">
        <v>26076</v>
      </c>
      <c r="BZ29" s="186"/>
      <c r="CA29" s="184"/>
      <c r="CB29" s="186"/>
      <c r="CC29" s="186"/>
      <c r="CD29" s="186"/>
      <c r="CE29" s="186"/>
      <c r="CF29" s="186">
        <v>5943.5</v>
      </c>
      <c r="CG29" s="184"/>
      <c r="CH29" s="184"/>
      <c r="CI29" s="184"/>
      <c r="CJ29" s="186"/>
      <c r="CK29" s="186">
        <v>18352.5</v>
      </c>
      <c r="CL29" s="184"/>
      <c r="CM29" s="184"/>
    </row>
    <row r="30" spans="1:91" ht="24.6">
      <c r="A30" s="120">
        <v>6</v>
      </c>
      <c r="B30" s="220" t="s">
        <v>748</v>
      </c>
      <c r="C30" s="127" t="s">
        <v>1194</v>
      </c>
      <c r="D30" s="184">
        <v>689671.75</v>
      </c>
      <c r="E30" s="184"/>
      <c r="F30" s="184"/>
      <c r="G30" s="184"/>
      <c r="H30" s="184"/>
      <c r="I30" s="184"/>
      <c r="J30" s="184"/>
      <c r="K30" s="184"/>
      <c r="L30" s="184"/>
      <c r="M30" s="184">
        <v>3090.25</v>
      </c>
      <c r="N30" s="184">
        <v>122295</v>
      </c>
      <c r="O30" s="184"/>
      <c r="P30" s="184">
        <v>102476.08</v>
      </c>
      <c r="Q30" s="184">
        <v>6548</v>
      </c>
      <c r="R30" s="184"/>
      <c r="S30" s="184">
        <v>7660.75</v>
      </c>
      <c r="T30" s="184"/>
      <c r="U30" s="184">
        <v>2991.5</v>
      </c>
      <c r="V30" s="184"/>
      <c r="W30" s="184"/>
      <c r="X30" s="184">
        <v>17867.5</v>
      </c>
      <c r="Y30" s="184"/>
      <c r="Z30" s="184">
        <v>1082.4100000000001</v>
      </c>
      <c r="AA30" s="184"/>
      <c r="AB30" s="184"/>
      <c r="AC30" s="184"/>
      <c r="AD30" s="184"/>
      <c r="AE30" s="184"/>
      <c r="AF30" s="184"/>
      <c r="AG30" s="184">
        <v>2583</v>
      </c>
      <c r="AH30" s="184"/>
      <c r="AI30" s="184"/>
      <c r="AJ30" s="184"/>
      <c r="AK30" s="184"/>
      <c r="AL30" s="184">
        <v>203249.78</v>
      </c>
      <c r="AM30" s="184"/>
      <c r="AN30" s="184"/>
      <c r="AO30" s="184">
        <v>60228.14</v>
      </c>
      <c r="AP30" s="184">
        <v>28930</v>
      </c>
      <c r="AQ30" s="184">
        <v>4897.25</v>
      </c>
      <c r="AR30" s="184"/>
      <c r="AS30" s="184"/>
      <c r="AT30" s="184">
        <v>2421</v>
      </c>
      <c r="AU30" s="184"/>
      <c r="AV30" s="184">
        <v>13065.75</v>
      </c>
      <c r="AW30" s="184">
        <v>16927.84</v>
      </c>
      <c r="AX30" s="184"/>
      <c r="AY30" s="184"/>
      <c r="AZ30" s="184"/>
      <c r="BA30" s="184"/>
      <c r="BB30" s="184">
        <v>78214</v>
      </c>
      <c r="BC30" s="184"/>
      <c r="BD30" s="184">
        <v>117149.75</v>
      </c>
      <c r="BE30" s="184">
        <v>26883.66</v>
      </c>
      <c r="BF30" s="184">
        <v>7514</v>
      </c>
      <c r="BG30" s="184"/>
      <c r="BH30" s="184">
        <v>209282.5</v>
      </c>
      <c r="BI30" s="184"/>
      <c r="BJ30" s="184"/>
      <c r="BK30" s="184">
        <v>8681.39</v>
      </c>
      <c r="BL30" s="184"/>
      <c r="BM30" s="184">
        <v>157884.13</v>
      </c>
      <c r="BN30" s="184"/>
      <c r="BO30" s="184">
        <v>26460.22</v>
      </c>
      <c r="BP30" s="184"/>
      <c r="BQ30" s="184"/>
      <c r="BR30" s="184"/>
      <c r="BS30" s="186">
        <v>323448</v>
      </c>
      <c r="BT30" s="184"/>
      <c r="BU30" s="186"/>
      <c r="BV30" s="184">
        <v>5805</v>
      </c>
      <c r="BW30" s="186"/>
      <c r="BX30" s="186"/>
      <c r="BY30" s="186">
        <v>4059.5</v>
      </c>
      <c r="BZ30" s="186"/>
      <c r="CA30" s="184"/>
      <c r="CB30" s="186"/>
      <c r="CC30" s="186"/>
      <c r="CD30" s="184"/>
      <c r="CE30" s="186"/>
      <c r="CF30" s="186"/>
      <c r="CG30" s="184"/>
      <c r="CH30" s="186"/>
      <c r="CI30" s="186"/>
      <c r="CJ30" s="186"/>
      <c r="CK30" s="184"/>
      <c r="CL30" s="186"/>
      <c r="CM30" s="184"/>
    </row>
    <row r="31" spans="1:91" ht="49.2">
      <c r="A31" s="120">
        <v>6</v>
      </c>
      <c r="B31" s="220" t="s">
        <v>749</v>
      </c>
      <c r="C31" s="127" t="s">
        <v>1195</v>
      </c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>
        <v>-3049.92</v>
      </c>
      <c r="O31" s="184"/>
      <c r="P31" s="184">
        <v>-50551.56</v>
      </c>
      <c r="Q31" s="184"/>
      <c r="R31" s="184"/>
      <c r="S31" s="184">
        <v>-9302.7099999999991</v>
      </c>
      <c r="T31" s="184"/>
      <c r="U31" s="184">
        <v>-58.43</v>
      </c>
      <c r="V31" s="184"/>
      <c r="W31" s="184"/>
      <c r="X31" s="184">
        <v>-75654.55</v>
      </c>
      <c r="Y31" s="184"/>
      <c r="Z31" s="184">
        <v>-2506.84</v>
      </c>
      <c r="AA31" s="184"/>
      <c r="AB31" s="184"/>
      <c r="AC31" s="184"/>
      <c r="AD31" s="184"/>
      <c r="AE31" s="184"/>
      <c r="AF31" s="184"/>
      <c r="AG31" s="184">
        <v>-114</v>
      </c>
      <c r="AH31" s="184"/>
      <c r="AI31" s="184"/>
      <c r="AJ31" s="184"/>
      <c r="AK31" s="184"/>
      <c r="AL31" s="184"/>
      <c r="AM31" s="184">
        <v>-5007.58</v>
      </c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>
        <v>-26167.05</v>
      </c>
      <c r="BC31" s="184"/>
      <c r="BD31" s="184">
        <v>-14627.46</v>
      </c>
      <c r="BE31" s="184">
        <v>-12839.2</v>
      </c>
      <c r="BF31" s="184">
        <v>-1753.56</v>
      </c>
      <c r="BG31" s="184"/>
      <c r="BH31" s="184">
        <v>-55843.24</v>
      </c>
      <c r="BI31" s="184"/>
      <c r="BJ31" s="184"/>
      <c r="BK31" s="184">
        <v>-1918.93</v>
      </c>
      <c r="BL31" s="184"/>
      <c r="BM31" s="184"/>
      <c r="BN31" s="184"/>
      <c r="BO31" s="184"/>
      <c r="BP31" s="184"/>
      <c r="BQ31" s="184"/>
      <c r="BR31" s="184"/>
      <c r="BS31" s="186">
        <v>-34714</v>
      </c>
      <c r="BT31" s="186"/>
      <c r="BU31" s="186"/>
      <c r="BV31" s="186"/>
      <c r="BW31" s="186"/>
      <c r="BX31" s="186"/>
      <c r="BY31" s="186"/>
      <c r="BZ31" s="184"/>
      <c r="CA31" s="186">
        <v>-749.45</v>
      </c>
      <c r="CB31" s="184"/>
      <c r="CC31" s="184"/>
      <c r="CD31" s="186"/>
      <c r="CE31" s="186"/>
      <c r="CF31" s="186"/>
      <c r="CG31" s="186"/>
      <c r="CH31" s="186"/>
      <c r="CI31" s="186"/>
      <c r="CJ31" s="184"/>
      <c r="CK31" s="186"/>
      <c r="CL31" s="184"/>
      <c r="CM31" s="186"/>
    </row>
    <row r="32" spans="1:91" ht="49.2">
      <c r="A32" s="120">
        <v>6</v>
      </c>
      <c r="B32" s="220" t="s">
        <v>750</v>
      </c>
      <c r="C32" s="127" t="s">
        <v>1196</v>
      </c>
      <c r="D32" s="184"/>
      <c r="E32" s="184">
        <v>925.12</v>
      </c>
      <c r="F32" s="184"/>
      <c r="G32" s="184"/>
      <c r="H32" s="184"/>
      <c r="I32" s="184"/>
      <c r="J32" s="184"/>
      <c r="K32" s="184"/>
      <c r="L32" s="184"/>
      <c r="M32" s="184"/>
      <c r="N32" s="184">
        <v>44297.71</v>
      </c>
      <c r="O32" s="184"/>
      <c r="P32" s="184">
        <v>8849.7800000000007</v>
      </c>
      <c r="Q32" s="184">
        <v>4400.17</v>
      </c>
      <c r="R32" s="184"/>
      <c r="S32" s="184"/>
      <c r="T32" s="184"/>
      <c r="U32" s="184"/>
      <c r="V32" s="184"/>
      <c r="W32" s="184"/>
      <c r="X32" s="184">
        <v>11284</v>
      </c>
      <c r="Y32" s="184"/>
      <c r="Z32" s="184">
        <v>3081.67</v>
      </c>
      <c r="AA32" s="184"/>
      <c r="AB32" s="184"/>
      <c r="AC32" s="184"/>
      <c r="AD32" s="184"/>
      <c r="AE32" s="184"/>
      <c r="AF32" s="184"/>
      <c r="AG32" s="184">
        <v>2588.85</v>
      </c>
      <c r="AH32" s="184"/>
      <c r="AI32" s="184"/>
      <c r="AJ32" s="184"/>
      <c r="AK32" s="184"/>
      <c r="AL32" s="184"/>
      <c r="AM32" s="184"/>
      <c r="AN32" s="184"/>
      <c r="AO32" s="184">
        <v>2306.58</v>
      </c>
      <c r="AP32" s="184">
        <v>3452.02</v>
      </c>
      <c r="AQ32" s="184"/>
      <c r="AR32" s="184"/>
      <c r="AS32" s="184"/>
      <c r="AT32" s="184"/>
      <c r="AU32" s="184"/>
      <c r="AV32" s="184">
        <v>6700.54</v>
      </c>
      <c r="AW32" s="184"/>
      <c r="AX32" s="184"/>
      <c r="AY32" s="184"/>
      <c r="AZ32" s="184">
        <v>1591.61</v>
      </c>
      <c r="BA32" s="184"/>
      <c r="BB32" s="184">
        <v>2270.7800000000002</v>
      </c>
      <c r="BC32" s="184"/>
      <c r="BD32" s="184">
        <v>4873.49</v>
      </c>
      <c r="BE32" s="184"/>
      <c r="BF32" s="184"/>
      <c r="BG32" s="184"/>
      <c r="BH32" s="184">
        <v>10937.96</v>
      </c>
      <c r="BI32" s="184">
        <v>128.02000000000001</v>
      </c>
      <c r="BJ32" s="184"/>
      <c r="BK32" s="184">
        <v>119.92</v>
      </c>
      <c r="BL32" s="184"/>
      <c r="BM32" s="184">
        <v>44729.94</v>
      </c>
      <c r="BN32" s="184"/>
      <c r="BO32" s="184">
        <v>9358.58</v>
      </c>
      <c r="BP32" s="184"/>
      <c r="BQ32" s="184"/>
      <c r="BR32" s="184"/>
      <c r="BS32" s="184">
        <v>4924.7</v>
      </c>
      <c r="BT32" s="184"/>
      <c r="BU32" s="184"/>
      <c r="BV32" s="184">
        <v>5335.23</v>
      </c>
      <c r="BW32" s="184"/>
      <c r="BX32" s="184"/>
      <c r="BY32" s="184">
        <v>815.95</v>
      </c>
      <c r="BZ32" s="184"/>
      <c r="CA32" s="184">
        <v>1324.79</v>
      </c>
      <c r="CB32" s="184"/>
      <c r="CC32" s="184"/>
      <c r="CD32" s="184"/>
      <c r="CE32" s="184"/>
      <c r="CF32" s="184"/>
      <c r="CG32" s="184"/>
      <c r="CH32" s="184"/>
      <c r="CI32" s="184">
        <v>939</v>
      </c>
      <c r="CJ32" s="184">
        <v>6343.93</v>
      </c>
      <c r="CK32" s="184"/>
      <c r="CL32" s="184"/>
      <c r="CM32" s="184"/>
    </row>
    <row r="33" spans="1:91" ht="24.6">
      <c r="A33" s="120">
        <v>6</v>
      </c>
      <c r="B33" s="220" t="s">
        <v>751</v>
      </c>
      <c r="C33" s="127" t="s">
        <v>401</v>
      </c>
      <c r="D33" s="184">
        <v>112129944.25</v>
      </c>
      <c r="E33" s="184">
        <v>8333569.5</v>
      </c>
      <c r="F33" s="184">
        <v>6448603.5</v>
      </c>
      <c r="G33" s="184">
        <v>6250414.5300000003</v>
      </c>
      <c r="H33" s="184">
        <v>2822307.4</v>
      </c>
      <c r="I33" s="184">
        <v>18159074.91</v>
      </c>
      <c r="J33" s="184">
        <v>6275280.0499999998</v>
      </c>
      <c r="K33" s="184">
        <v>19313615.280000001</v>
      </c>
      <c r="L33" s="184">
        <v>5234717.49</v>
      </c>
      <c r="M33" s="184">
        <v>5950400.9000000004</v>
      </c>
      <c r="N33" s="184">
        <v>37711288.380000003</v>
      </c>
      <c r="O33" s="184">
        <v>2248940.2799999998</v>
      </c>
      <c r="P33" s="184">
        <v>55376487.5</v>
      </c>
      <c r="Q33" s="184">
        <v>8537904.7699999996</v>
      </c>
      <c r="R33" s="184">
        <v>19493339.489999998</v>
      </c>
      <c r="S33" s="184">
        <v>23678542.68</v>
      </c>
      <c r="T33" s="184">
        <v>7626004.04</v>
      </c>
      <c r="U33" s="184">
        <v>7800189.4000000004</v>
      </c>
      <c r="V33" s="184">
        <v>7517191.4800000004</v>
      </c>
      <c r="W33" s="184">
        <v>3871523</v>
      </c>
      <c r="X33" s="184">
        <v>114652645.27</v>
      </c>
      <c r="Y33" s="184">
        <v>3810503.78</v>
      </c>
      <c r="Z33" s="184">
        <v>8259399</v>
      </c>
      <c r="AA33" s="184">
        <v>7364833.3600000003</v>
      </c>
      <c r="AB33" s="184">
        <v>2999864.75</v>
      </c>
      <c r="AC33" s="184">
        <v>4075735.9</v>
      </c>
      <c r="AD33" s="184">
        <v>5139651.6399999997</v>
      </c>
      <c r="AE33" s="184">
        <v>20695573.399999999</v>
      </c>
      <c r="AF33" s="184">
        <v>3171649.68</v>
      </c>
      <c r="AG33" s="184">
        <v>3926606.82</v>
      </c>
      <c r="AH33" s="184">
        <v>3624084.32</v>
      </c>
      <c r="AI33" s="184">
        <v>15159141.52</v>
      </c>
      <c r="AJ33" s="184">
        <v>3933048.35</v>
      </c>
      <c r="AK33" s="184">
        <v>5430997.5499999998</v>
      </c>
      <c r="AL33" s="184">
        <v>352161749.42000002</v>
      </c>
      <c r="AM33" s="184">
        <v>4278923.17</v>
      </c>
      <c r="AN33" s="184">
        <v>7869984.5</v>
      </c>
      <c r="AO33" s="184">
        <v>28000862.649999999</v>
      </c>
      <c r="AP33" s="184">
        <v>15115742</v>
      </c>
      <c r="AQ33" s="184">
        <v>10816709.439999999</v>
      </c>
      <c r="AR33" s="184">
        <v>3937042</v>
      </c>
      <c r="AS33" s="184">
        <v>57240457.549999997</v>
      </c>
      <c r="AT33" s="184">
        <v>7785915.7000000002</v>
      </c>
      <c r="AU33" s="184">
        <v>20792008.170000002</v>
      </c>
      <c r="AV33" s="184">
        <v>19768740.329999998</v>
      </c>
      <c r="AW33" s="184">
        <v>4851161.0999999996</v>
      </c>
      <c r="AX33" s="184">
        <v>2981433</v>
      </c>
      <c r="AY33" s="184">
        <v>9893452.2699999996</v>
      </c>
      <c r="AZ33" s="184">
        <v>13224188.6</v>
      </c>
      <c r="BA33" s="184">
        <v>4890366</v>
      </c>
      <c r="BB33" s="184">
        <v>59221459.75</v>
      </c>
      <c r="BC33" s="184">
        <v>4305217.75</v>
      </c>
      <c r="BD33" s="184">
        <v>183929517.59999999</v>
      </c>
      <c r="BE33" s="184">
        <v>21627242.73</v>
      </c>
      <c r="BF33" s="184">
        <v>5931213.5</v>
      </c>
      <c r="BG33" s="184">
        <v>6451234.1500000004</v>
      </c>
      <c r="BH33" s="184">
        <v>60866680.5</v>
      </c>
      <c r="BI33" s="184">
        <v>2077164</v>
      </c>
      <c r="BJ33" s="184">
        <v>2647012.38</v>
      </c>
      <c r="BK33" s="184">
        <v>3319048.15</v>
      </c>
      <c r="BL33" s="184">
        <v>4541466.5</v>
      </c>
      <c r="BM33" s="184">
        <v>72469779.700000003</v>
      </c>
      <c r="BN33" s="184">
        <v>8258057.1699999999</v>
      </c>
      <c r="BO33" s="184">
        <v>7014104.6500000004</v>
      </c>
      <c r="BP33" s="184">
        <v>9118695</v>
      </c>
      <c r="BQ33" s="184">
        <v>6313115.8399999999</v>
      </c>
      <c r="BR33" s="184">
        <v>4046831.1</v>
      </c>
      <c r="BS33" s="184">
        <v>485181066.64999998</v>
      </c>
      <c r="BT33" s="184">
        <v>9303292</v>
      </c>
      <c r="BU33" s="184">
        <v>4453293.96</v>
      </c>
      <c r="BV33" s="184">
        <v>46096816.25</v>
      </c>
      <c r="BW33" s="184">
        <v>6822042</v>
      </c>
      <c r="BX33" s="186">
        <v>6377186.5</v>
      </c>
      <c r="BY33" s="184">
        <v>26644909.16</v>
      </c>
      <c r="BZ33" s="184">
        <v>4031323.01</v>
      </c>
      <c r="CA33" s="184">
        <v>3151478.54</v>
      </c>
      <c r="CB33" s="184">
        <v>8277392</v>
      </c>
      <c r="CC33" s="184">
        <v>14268207.5</v>
      </c>
      <c r="CD33" s="184">
        <v>27787518.75</v>
      </c>
      <c r="CE33" s="184">
        <v>5667764</v>
      </c>
      <c r="CF33" s="184">
        <v>20715103.52</v>
      </c>
      <c r="CG33" s="184">
        <v>6876397.1500000004</v>
      </c>
      <c r="CH33" s="184">
        <v>5163819</v>
      </c>
      <c r="CI33" s="184">
        <v>3004397.03</v>
      </c>
      <c r="CJ33" s="184">
        <v>5461499.7000000002</v>
      </c>
      <c r="CK33" s="184">
        <v>21886003</v>
      </c>
      <c r="CL33" s="184">
        <v>2482963.06</v>
      </c>
      <c r="CM33" s="184">
        <v>3390421.78</v>
      </c>
    </row>
    <row r="34" spans="1:91" ht="24.6">
      <c r="A34" s="120">
        <v>6</v>
      </c>
      <c r="B34" s="220" t="s">
        <v>752</v>
      </c>
      <c r="C34" s="127" t="s">
        <v>402</v>
      </c>
      <c r="D34" s="184">
        <v>68213591.700000003</v>
      </c>
      <c r="E34" s="184">
        <v>977770.5</v>
      </c>
      <c r="F34" s="184">
        <v>1307256.5</v>
      </c>
      <c r="G34" s="184">
        <v>1477643.78</v>
      </c>
      <c r="H34" s="184">
        <v>970550.63</v>
      </c>
      <c r="I34" s="184">
        <v>2355015.61</v>
      </c>
      <c r="J34" s="184">
        <v>2253162.5</v>
      </c>
      <c r="K34" s="184">
        <v>4268780.1399999997</v>
      </c>
      <c r="L34" s="184">
        <v>1393933.59</v>
      </c>
      <c r="M34" s="184">
        <v>1252297.98</v>
      </c>
      <c r="N34" s="184">
        <v>17320588.780000001</v>
      </c>
      <c r="O34" s="184">
        <v>661235.05000000005</v>
      </c>
      <c r="P34" s="184">
        <v>29811729.350000001</v>
      </c>
      <c r="Q34" s="184">
        <v>1385499.67</v>
      </c>
      <c r="R34" s="184">
        <v>3649624.02</v>
      </c>
      <c r="S34" s="184">
        <v>11469794.039999999</v>
      </c>
      <c r="T34" s="184">
        <v>1434366.39</v>
      </c>
      <c r="U34" s="184">
        <v>2405951.79</v>
      </c>
      <c r="V34" s="184">
        <v>1621522.5</v>
      </c>
      <c r="W34" s="184">
        <v>720892</v>
      </c>
      <c r="X34" s="184">
        <v>90168875.180000007</v>
      </c>
      <c r="Y34" s="184">
        <v>1021234.84</v>
      </c>
      <c r="Z34" s="184">
        <v>2698658.38</v>
      </c>
      <c r="AA34" s="184">
        <v>1470009.93</v>
      </c>
      <c r="AB34" s="184">
        <v>707007.5</v>
      </c>
      <c r="AC34" s="184">
        <v>990960</v>
      </c>
      <c r="AD34" s="184">
        <v>1859370.5</v>
      </c>
      <c r="AE34" s="184">
        <v>9870631.75</v>
      </c>
      <c r="AF34" s="184">
        <v>1534280.08</v>
      </c>
      <c r="AG34" s="184">
        <v>1513928.47</v>
      </c>
      <c r="AH34" s="184">
        <v>1637204.98</v>
      </c>
      <c r="AI34" s="184">
        <v>3451395.44</v>
      </c>
      <c r="AJ34" s="184">
        <v>1537414.33</v>
      </c>
      <c r="AK34" s="184">
        <v>1738112.64</v>
      </c>
      <c r="AL34" s="184">
        <v>268726269.22000003</v>
      </c>
      <c r="AM34" s="184">
        <v>904805</v>
      </c>
      <c r="AN34" s="184">
        <v>1314496.6599999999</v>
      </c>
      <c r="AO34" s="184">
        <v>9680123</v>
      </c>
      <c r="AP34" s="184">
        <v>10239174.449999999</v>
      </c>
      <c r="AQ34" s="184">
        <v>2933999</v>
      </c>
      <c r="AR34" s="184">
        <v>826723</v>
      </c>
      <c r="AS34" s="184">
        <v>33625008.700000003</v>
      </c>
      <c r="AT34" s="184">
        <v>2071086.43</v>
      </c>
      <c r="AU34" s="184">
        <v>2913011.28</v>
      </c>
      <c r="AV34" s="184">
        <v>5221957.6500000004</v>
      </c>
      <c r="AW34" s="184">
        <v>1536918</v>
      </c>
      <c r="AX34" s="184">
        <v>1164866</v>
      </c>
      <c r="AY34" s="184">
        <v>2509737.91</v>
      </c>
      <c r="AZ34" s="184">
        <v>593140.5</v>
      </c>
      <c r="BA34" s="184">
        <v>830610</v>
      </c>
      <c r="BB34" s="184">
        <v>28635833.440000001</v>
      </c>
      <c r="BC34" s="184">
        <v>1352928.31</v>
      </c>
      <c r="BD34" s="184">
        <v>90683486.290000007</v>
      </c>
      <c r="BE34" s="184">
        <v>11166483.289999999</v>
      </c>
      <c r="BF34" s="184">
        <v>1317390.5</v>
      </c>
      <c r="BG34" s="184">
        <v>1884421.54</v>
      </c>
      <c r="BH34" s="184">
        <v>47486436.5</v>
      </c>
      <c r="BI34" s="184">
        <v>938467.3</v>
      </c>
      <c r="BJ34" s="184">
        <v>797206.71</v>
      </c>
      <c r="BK34" s="184">
        <v>447034.01</v>
      </c>
      <c r="BL34" s="184">
        <v>1154260.75</v>
      </c>
      <c r="BM34" s="184">
        <v>31550215.390000001</v>
      </c>
      <c r="BN34" s="184">
        <v>3034063.18</v>
      </c>
      <c r="BO34" s="184">
        <v>1997254.78</v>
      </c>
      <c r="BP34" s="184">
        <v>5543088.7300000004</v>
      </c>
      <c r="BQ34" s="184">
        <v>1389549.31</v>
      </c>
      <c r="BR34" s="184">
        <v>1829641.73</v>
      </c>
      <c r="BS34" s="186">
        <v>328893245.44</v>
      </c>
      <c r="BT34" s="184">
        <v>1127020.8999999999</v>
      </c>
      <c r="BU34" s="184">
        <v>1763793.15</v>
      </c>
      <c r="BV34" s="184">
        <v>26598309.440000001</v>
      </c>
      <c r="BW34" s="186">
        <v>5229263</v>
      </c>
      <c r="BX34" s="184">
        <v>1425146.5</v>
      </c>
      <c r="BY34" s="184">
        <v>11903144.960000001</v>
      </c>
      <c r="BZ34" s="186">
        <v>820763.24</v>
      </c>
      <c r="CA34" s="186">
        <v>704795.2</v>
      </c>
      <c r="CB34" s="184">
        <v>2030693</v>
      </c>
      <c r="CC34" s="186">
        <v>3663689.79</v>
      </c>
      <c r="CD34" s="184">
        <v>8377572.25</v>
      </c>
      <c r="CE34" s="184">
        <v>2319021.9300000002</v>
      </c>
      <c r="CF34" s="184">
        <v>5493093.0700000003</v>
      </c>
      <c r="CG34" s="184">
        <v>940707.8</v>
      </c>
      <c r="CH34" s="184">
        <v>980387.75</v>
      </c>
      <c r="CI34" s="184">
        <v>751963.7</v>
      </c>
      <c r="CJ34" s="186">
        <v>868838.75</v>
      </c>
      <c r="CK34" s="186">
        <v>11149991.210000001</v>
      </c>
      <c r="CL34" s="186">
        <v>798807.31</v>
      </c>
      <c r="CM34" s="186">
        <v>635325.55000000005</v>
      </c>
    </row>
    <row r="35" spans="1:91" ht="49.2">
      <c r="A35" s="120">
        <v>6</v>
      </c>
      <c r="B35" s="220" t="s">
        <v>753</v>
      </c>
      <c r="C35" s="127" t="s">
        <v>1197</v>
      </c>
      <c r="D35" s="184">
        <v>-9301726.5800000001</v>
      </c>
      <c r="E35" s="184">
        <v>-140395.59</v>
      </c>
      <c r="F35" s="184">
        <v>-167315.85999999999</v>
      </c>
      <c r="G35" s="184">
        <v>-301491.27</v>
      </c>
      <c r="H35" s="184">
        <v>-179343.64</v>
      </c>
      <c r="I35" s="184">
        <v>-413233.84</v>
      </c>
      <c r="J35" s="184">
        <v>-385997.22</v>
      </c>
      <c r="K35" s="184">
        <v>-620000.34</v>
      </c>
      <c r="L35" s="184">
        <v>-252771.82</v>
      </c>
      <c r="M35" s="184">
        <v>-332021.73</v>
      </c>
      <c r="N35" s="184">
        <v>-3116782.08</v>
      </c>
      <c r="O35" s="184">
        <v>-164843.07</v>
      </c>
      <c r="P35" s="184">
        <v>-4745559.22</v>
      </c>
      <c r="Q35" s="184">
        <v>-243935.35999999999</v>
      </c>
      <c r="R35" s="184">
        <v>-1259557.1599999999</v>
      </c>
      <c r="S35" s="184">
        <v>-3793543.38</v>
      </c>
      <c r="T35" s="184">
        <v>-212514.99</v>
      </c>
      <c r="U35" s="184">
        <v>-509985.88</v>
      </c>
      <c r="V35" s="184">
        <v>-332492.68</v>
      </c>
      <c r="W35" s="184">
        <v>-97311.53</v>
      </c>
      <c r="X35" s="184">
        <v>-23511584.449999999</v>
      </c>
      <c r="Y35" s="184">
        <v>-113147.43</v>
      </c>
      <c r="Z35" s="184">
        <v>-396827.2</v>
      </c>
      <c r="AA35" s="184">
        <v>-265477.87</v>
      </c>
      <c r="AB35" s="184">
        <v>-115139.38</v>
      </c>
      <c r="AC35" s="184">
        <v>-66003.05</v>
      </c>
      <c r="AD35" s="184">
        <v>-75095.11</v>
      </c>
      <c r="AE35" s="184">
        <v>-1917287.53</v>
      </c>
      <c r="AF35" s="184">
        <v>-199316.21</v>
      </c>
      <c r="AG35" s="184">
        <v>-89359.46</v>
      </c>
      <c r="AH35" s="184">
        <v>-84520.49</v>
      </c>
      <c r="AI35" s="184">
        <v>-421409.2</v>
      </c>
      <c r="AJ35" s="184">
        <v>-196158.93</v>
      </c>
      <c r="AK35" s="184">
        <v>-337746.66</v>
      </c>
      <c r="AL35" s="184">
        <v>-48874401.219999999</v>
      </c>
      <c r="AM35" s="184">
        <v>-144876.44</v>
      </c>
      <c r="AN35" s="184">
        <v>-172533.35</v>
      </c>
      <c r="AO35" s="184">
        <v>-3274483.91</v>
      </c>
      <c r="AP35" s="184">
        <v>-2294456.4500000002</v>
      </c>
      <c r="AQ35" s="184">
        <v>-502194.23</v>
      </c>
      <c r="AR35" s="184">
        <v>-121565.33</v>
      </c>
      <c r="AS35" s="184">
        <v>-4403050.33</v>
      </c>
      <c r="AT35" s="184">
        <v>-655160.24</v>
      </c>
      <c r="AU35" s="184">
        <v>-1251556.5900000001</v>
      </c>
      <c r="AV35" s="184">
        <v>-551073.31999999995</v>
      </c>
      <c r="AW35" s="184">
        <v>-160165.20000000001</v>
      </c>
      <c r="AX35" s="184">
        <v>-208713.79</v>
      </c>
      <c r="AY35" s="184">
        <v>-335691.76</v>
      </c>
      <c r="AZ35" s="184">
        <v>-192768.58</v>
      </c>
      <c r="BA35" s="184">
        <v>-311281.78000000003</v>
      </c>
      <c r="BB35" s="184">
        <v>-4112764</v>
      </c>
      <c r="BC35" s="184">
        <v>-269950.09000000003</v>
      </c>
      <c r="BD35" s="184">
        <v>-18398704.239999998</v>
      </c>
      <c r="BE35" s="184">
        <v>-3844015.02</v>
      </c>
      <c r="BF35" s="184">
        <v>-255354.79</v>
      </c>
      <c r="BG35" s="184">
        <v>-639064.37</v>
      </c>
      <c r="BH35" s="184">
        <v>-8221155.9299999997</v>
      </c>
      <c r="BI35" s="184">
        <v>-67673.94</v>
      </c>
      <c r="BJ35" s="184">
        <v>-136759.79</v>
      </c>
      <c r="BK35" s="184">
        <v>-93200.31</v>
      </c>
      <c r="BL35" s="184">
        <v>-241900.81</v>
      </c>
      <c r="BM35" s="184">
        <v>-949159.19</v>
      </c>
      <c r="BN35" s="184">
        <v>-381358.76</v>
      </c>
      <c r="BO35" s="184">
        <v>-488023.77</v>
      </c>
      <c r="BP35" s="184">
        <v>-1016069.91</v>
      </c>
      <c r="BQ35" s="184">
        <v>-321295.08</v>
      </c>
      <c r="BR35" s="184">
        <v>-159377.46</v>
      </c>
      <c r="BS35" s="186">
        <v>-42321378.950000003</v>
      </c>
      <c r="BT35" s="186">
        <v>-142535.76999999999</v>
      </c>
      <c r="BU35" s="186">
        <v>-219900.43</v>
      </c>
      <c r="BV35" s="184">
        <v>-2321784.9</v>
      </c>
      <c r="BW35" s="186">
        <v>-73018.429999999993</v>
      </c>
      <c r="BX35" s="186">
        <v>-155581</v>
      </c>
      <c r="BY35" s="184">
        <v>-2059333.49</v>
      </c>
      <c r="BZ35" s="186">
        <v>-185002.35</v>
      </c>
      <c r="CA35" s="186">
        <v>-133919.99</v>
      </c>
      <c r="CB35" s="184">
        <v>-269590.40999999997</v>
      </c>
      <c r="CC35" s="186">
        <v>-557172.87</v>
      </c>
      <c r="CD35" s="184">
        <v>-1574868.68</v>
      </c>
      <c r="CE35" s="184">
        <v>-274137.61</v>
      </c>
      <c r="CF35" s="184">
        <v>-1081456.76</v>
      </c>
      <c r="CG35" s="186">
        <v>-58470.720000000001</v>
      </c>
      <c r="CH35" s="186">
        <v>-89068.64</v>
      </c>
      <c r="CI35" s="184">
        <v>-63892.45</v>
      </c>
      <c r="CJ35" s="186">
        <v>-64057.02</v>
      </c>
      <c r="CK35" s="186">
        <v>-2236771.54</v>
      </c>
      <c r="CL35" s="186">
        <v>-70852.72</v>
      </c>
      <c r="CM35" s="186">
        <v>-52592.29</v>
      </c>
    </row>
    <row r="36" spans="1:91" ht="49.2">
      <c r="A36" s="120">
        <v>6</v>
      </c>
      <c r="B36" s="220" t="s">
        <v>754</v>
      </c>
      <c r="C36" s="127" t="s">
        <v>1198</v>
      </c>
      <c r="D36" s="184">
        <v>12224254.91</v>
      </c>
      <c r="E36" s="184">
        <v>128303</v>
      </c>
      <c r="F36" s="184">
        <v>143854.21</v>
      </c>
      <c r="G36" s="184">
        <v>183699.19</v>
      </c>
      <c r="H36" s="184">
        <v>115885.98</v>
      </c>
      <c r="I36" s="184">
        <v>297528.98</v>
      </c>
      <c r="J36" s="184">
        <v>377896.73</v>
      </c>
      <c r="K36" s="184">
        <v>745587.54</v>
      </c>
      <c r="L36" s="184">
        <v>113167.83</v>
      </c>
      <c r="M36" s="184">
        <v>89262.42</v>
      </c>
      <c r="N36" s="184">
        <v>2752624.66</v>
      </c>
      <c r="O36" s="184">
        <v>91166.75</v>
      </c>
      <c r="P36" s="184">
        <v>6237810.2400000002</v>
      </c>
      <c r="Q36" s="184">
        <v>211428.56</v>
      </c>
      <c r="R36" s="184">
        <v>273569.34000000003</v>
      </c>
      <c r="S36" s="184">
        <v>455850.2</v>
      </c>
      <c r="T36" s="184">
        <v>204330.23</v>
      </c>
      <c r="U36" s="184">
        <v>206674.64</v>
      </c>
      <c r="V36" s="184">
        <v>197117.94</v>
      </c>
      <c r="W36" s="184">
        <v>128136.54</v>
      </c>
      <c r="X36" s="184">
        <v>11208200.02</v>
      </c>
      <c r="Y36" s="184">
        <v>509482.58</v>
      </c>
      <c r="Z36" s="184">
        <v>605706.55000000005</v>
      </c>
      <c r="AA36" s="184">
        <v>333581.88</v>
      </c>
      <c r="AB36" s="184">
        <v>109657.84</v>
      </c>
      <c r="AC36" s="184">
        <v>366721.15</v>
      </c>
      <c r="AD36" s="184">
        <v>110315.09</v>
      </c>
      <c r="AE36" s="184">
        <v>1751155.62</v>
      </c>
      <c r="AF36" s="184">
        <v>265452.93</v>
      </c>
      <c r="AG36" s="184">
        <v>420396.66</v>
      </c>
      <c r="AH36" s="184">
        <v>546658.06000000006</v>
      </c>
      <c r="AI36" s="184">
        <v>1033412.99</v>
      </c>
      <c r="AJ36" s="184">
        <v>267220.11</v>
      </c>
      <c r="AK36" s="184">
        <v>377575.72</v>
      </c>
      <c r="AL36" s="184">
        <v>31173981.489999998</v>
      </c>
      <c r="AM36" s="184">
        <v>106913.98</v>
      </c>
      <c r="AN36" s="184">
        <v>207436.15</v>
      </c>
      <c r="AO36" s="184">
        <v>440800.86</v>
      </c>
      <c r="AP36" s="184">
        <v>1580383.36</v>
      </c>
      <c r="AQ36" s="184">
        <v>373604.82</v>
      </c>
      <c r="AR36" s="184">
        <v>108004.94</v>
      </c>
      <c r="AS36" s="184">
        <v>5091649.74</v>
      </c>
      <c r="AT36" s="184">
        <v>135794.5</v>
      </c>
      <c r="AU36" s="184">
        <v>262485.92</v>
      </c>
      <c r="AV36" s="184">
        <v>1349409.65</v>
      </c>
      <c r="AW36" s="184">
        <v>418369.33</v>
      </c>
      <c r="AX36" s="184">
        <v>313545.92</v>
      </c>
      <c r="AY36" s="184">
        <v>710318.77</v>
      </c>
      <c r="AZ36" s="184">
        <v>64649.93</v>
      </c>
      <c r="BA36" s="184">
        <v>240705.47</v>
      </c>
      <c r="BB36" s="184">
        <v>6869019.4500000002</v>
      </c>
      <c r="BC36" s="184">
        <v>132848.66</v>
      </c>
      <c r="BD36" s="184">
        <v>19278858.710000001</v>
      </c>
      <c r="BE36" s="184">
        <v>689797.01</v>
      </c>
      <c r="BF36" s="184">
        <v>272287.68</v>
      </c>
      <c r="BG36" s="184">
        <v>261576.64</v>
      </c>
      <c r="BH36" s="184">
        <v>6939713.4500000002</v>
      </c>
      <c r="BI36" s="184">
        <v>328816.7</v>
      </c>
      <c r="BJ36" s="184">
        <v>89658.83</v>
      </c>
      <c r="BK36" s="184">
        <v>48384.2</v>
      </c>
      <c r="BL36" s="184">
        <v>196012.17</v>
      </c>
      <c r="BM36" s="184">
        <v>11294928.609999999</v>
      </c>
      <c r="BN36" s="184">
        <v>664003.56000000006</v>
      </c>
      <c r="BO36" s="184">
        <v>178994.92</v>
      </c>
      <c r="BP36" s="184">
        <v>921520.09</v>
      </c>
      <c r="BQ36" s="184">
        <v>106378.2</v>
      </c>
      <c r="BR36" s="184">
        <v>415787.3</v>
      </c>
      <c r="BS36" s="186">
        <v>59985856.920000002</v>
      </c>
      <c r="BT36" s="186">
        <v>246870.85</v>
      </c>
      <c r="BU36" s="184">
        <v>305382.13</v>
      </c>
      <c r="BV36" s="186">
        <v>10584579.33</v>
      </c>
      <c r="BW36" s="184">
        <v>1085702.1200000001</v>
      </c>
      <c r="BX36" s="186">
        <v>304908.32</v>
      </c>
      <c r="BY36" s="186">
        <v>1928300.05</v>
      </c>
      <c r="BZ36" s="186">
        <v>192280.88</v>
      </c>
      <c r="CA36" s="186">
        <v>124189.43</v>
      </c>
      <c r="CB36" s="186">
        <v>543982.12</v>
      </c>
      <c r="CC36" s="186">
        <v>254237.74</v>
      </c>
      <c r="CD36" s="186">
        <v>1612112.07</v>
      </c>
      <c r="CE36" s="186">
        <v>380814.01</v>
      </c>
      <c r="CF36" s="186">
        <v>952132.48</v>
      </c>
      <c r="CG36" s="186">
        <v>236956.37</v>
      </c>
      <c r="CH36" s="186">
        <v>231527.71</v>
      </c>
      <c r="CI36" s="186">
        <v>155750.06</v>
      </c>
      <c r="CJ36" s="186">
        <v>210815.19</v>
      </c>
      <c r="CK36" s="186">
        <v>2408450.25</v>
      </c>
      <c r="CL36" s="186">
        <v>167058.89000000001</v>
      </c>
      <c r="CM36" s="186">
        <v>182766.89</v>
      </c>
    </row>
    <row r="37" spans="1:91" ht="24.6">
      <c r="A37" s="120">
        <v>7</v>
      </c>
      <c r="B37" s="220" t="s">
        <v>755</v>
      </c>
      <c r="C37" s="128" t="s">
        <v>403</v>
      </c>
      <c r="D37" s="184">
        <v>619725</v>
      </c>
      <c r="E37" s="184">
        <v>187276</v>
      </c>
      <c r="F37" s="184">
        <v>94859</v>
      </c>
      <c r="G37" s="184">
        <v>95073</v>
      </c>
      <c r="H37" s="184">
        <v>206365.5</v>
      </c>
      <c r="I37" s="184">
        <v>380285.5</v>
      </c>
      <c r="J37" s="184">
        <v>710283.25</v>
      </c>
      <c r="K37" s="184">
        <v>391191</v>
      </c>
      <c r="L37" s="184">
        <v>255390.97</v>
      </c>
      <c r="M37" s="184">
        <v>677561</v>
      </c>
      <c r="N37" s="184">
        <v>734596</v>
      </c>
      <c r="O37" s="184">
        <v>128801</v>
      </c>
      <c r="P37" s="184">
        <v>620590.11</v>
      </c>
      <c r="Q37" s="184">
        <v>422012.05</v>
      </c>
      <c r="R37" s="184">
        <v>738965.75</v>
      </c>
      <c r="S37" s="184">
        <v>222950</v>
      </c>
      <c r="T37" s="184">
        <v>424783.75</v>
      </c>
      <c r="U37" s="184">
        <v>267548</v>
      </c>
      <c r="V37" s="184">
        <v>159836</v>
      </c>
      <c r="W37" s="184">
        <v>84245.5</v>
      </c>
      <c r="X37" s="184">
        <v>849787.75</v>
      </c>
      <c r="Y37" s="184">
        <v>311500</v>
      </c>
      <c r="Z37" s="184">
        <v>777103.25</v>
      </c>
      <c r="AA37" s="184">
        <v>191662</v>
      </c>
      <c r="AB37" s="184">
        <v>163754.5</v>
      </c>
      <c r="AC37" s="184">
        <v>237671</v>
      </c>
      <c r="AD37" s="184">
        <v>129859</v>
      </c>
      <c r="AE37" s="184">
        <v>959478</v>
      </c>
      <c r="AF37" s="184">
        <v>231446</v>
      </c>
      <c r="AG37" s="184">
        <v>189351</v>
      </c>
      <c r="AH37" s="184">
        <v>368394</v>
      </c>
      <c r="AI37" s="184">
        <v>543939</v>
      </c>
      <c r="AJ37" s="184">
        <v>280681</v>
      </c>
      <c r="AK37" s="184">
        <v>251215</v>
      </c>
      <c r="AL37" s="184">
        <v>857813.15</v>
      </c>
      <c r="AM37" s="184">
        <v>401757</v>
      </c>
      <c r="AN37" s="184">
        <v>398063.2</v>
      </c>
      <c r="AO37" s="184">
        <v>995522.57</v>
      </c>
      <c r="AP37" s="184">
        <v>882830</v>
      </c>
      <c r="AQ37" s="184">
        <v>1232508</v>
      </c>
      <c r="AR37" s="184">
        <v>197857</v>
      </c>
      <c r="AS37" s="184">
        <v>1585025.64</v>
      </c>
      <c r="AT37" s="184">
        <v>532461.75</v>
      </c>
      <c r="AU37" s="184">
        <v>818991</v>
      </c>
      <c r="AV37" s="184">
        <v>641728</v>
      </c>
      <c r="AW37" s="184">
        <v>159836.5</v>
      </c>
      <c r="AX37" s="184">
        <v>331421.25</v>
      </c>
      <c r="AY37" s="184">
        <v>408103.45</v>
      </c>
      <c r="AZ37" s="184">
        <v>342863</v>
      </c>
      <c r="BA37" s="184">
        <v>387392</v>
      </c>
      <c r="BB37" s="184">
        <v>2449145.75</v>
      </c>
      <c r="BC37" s="184">
        <v>219356</v>
      </c>
      <c r="BD37" s="184">
        <v>1632503.25</v>
      </c>
      <c r="BE37" s="184">
        <v>707007.6</v>
      </c>
      <c r="BF37" s="184">
        <v>270693.75</v>
      </c>
      <c r="BG37" s="184">
        <v>274856</v>
      </c>
      <c r="BH37" s="184">
        <v>511779.7</v>
      </c>
      <c r="BI37" s="184">
        <v>252519</v>
      </c>
      <c r="BJ37" s="184">
        <v>163786</v>
      </c>
      <c r="BK37" s="184">
        <v>545290</v>
      </c>
      <c r="BL37" s="184">
        <v>424068</v>
      </c>
      <c r="BM37" s="184">
        <v>389636.5</v>
      </c>
      <c r="BN37" s="184">
        <v>202711.25</v>
      </c>
      <c r="BO37" s="184">
        <v>114035.25</v>
      </c>
      <c r="BP37" s="184">
        <v>473170.5</v>
      </c>
      <c r="BQ37" s="184">
        <v>324994</v>
      </c>
      <c r="BR37" s="184">
        <v>115809.5</v>
      </c>
      <c r="BS37" s="184">
        <v>2104350.75</v>
      </c>
      <c r="BT37" s="184">
        <v>773744.5</v>
      </c>
      <c r="BU37" s="184">
        <v>235296</v>
      </c>
      <c r="BV37" s="184">
        <v>1249022</v>
      </c>
      <c r="BW37" s="184">
        <v>102001</v>
      </c>
      <c r="BX37" s="184">
        <v>366078</v>
      </c>
      <c r="BY37" s="184">
        <v>863993</v>
      </c>
      <c r="BZ37" s="184">
        <v>189665</v>
      </c>
      <c r="CA37" s="184">
        <v>162805</v>
      </c>
      <c r="CB37" s="184">
        <v>368359</v>
      </c>
      <c r="CC37" s="184">
        <v>624870</v>
      </c>
      <c r="CD37" s="184">
        <v>1350047</v>
      </c>
      <c r="CE37" s="184">
        <v>379142</v>
      </c>
      <c r="CF37" s="184">
        <v>955534</v>
      </c>
      <c r="CG37" s="184">
        <v>140938</v>
      </c>
      <c r="CH37" s="184">
        <v>293023.5</v>
      </c>
      <c r="CI37" s="184">
        <v>283373</v>
      </c>
      <c r="CJ37" s="184">
        <v>274619</v>
      </c>
      <c r="CK37" s="184">
        <v>1062917.5</v>
      </c>
      <c r="CL37" s="184">
        <v>275985.62</v>
      </c>
      <c r="CM37" s="184">
        <v>269466.59999999998</v>
      </c>
    </row>
    <row r="38" spans="1:91" ht="24.6">
      <c r="A38" s="120">
        <v>7</v>
      </c>
      <c r="B38" s="220" t="s">
        <v>756</v>
      </c>
      <c r="C38" s="128" t="s">
        <v>404</v>
      </c>
      <c r="D38" s="184">
        <v>12354670</v>
      </c>
      <c r="E38" s="184">
        <v>29267</v>
      </c>
      <c r="F38" s="184">
        <v>17105</v>
      </c>
      <c r="G38" s="184">
        <v>93684</v>
      </c>
      <c r="H38" s="184">
        <v>46370</v>
      </c>
      <c r="I38" s="184">
        <v>68105.25</v>
      </c>
      <c r="J38" s="184">
        <v>267532.5</v>
      </c>
      <c r="K38" s="184">
        <v>224924</v>
      </c>
      <c r="L38" s="184">
        <v>92177.85</v>
      </c>
      <c r="M38" s="184">
        <v>160532</v>
      </c>
      <c r="N38" s="184">
        <v>1334503</v>
      </c>
      <c r="O38" s="184">
        <v>66190</v>
      </c>
      <c r="P38" s="184">
        <v>8103623.0899999999</v>
      </c>
      <c r="Q38" s="184">
        <v>590960.31000000006</v>
      </c>
      <c r="R38" s="184">
        <v>729958</v>
      </c>
      <c r="S38" s="184">
        <v>1350912.25</v>
      </c>
      <c r="T38" s="184">
        <v>277998.25</v>
      </c>
      <c r="U38" s="184">
        <v>346377.58</v>
      </c>
      <c r="V38" s="184">
        <v>386760</v>
      </c>
      <c r="W38" s="184">
        <v>39655</v>
      </c>
      <c r="X38" s="184">
        <v>22676854.449999999</v>
      </c>
      <c r="Y38" s="184">
        <v>87980.5</v>
      </c>
      <c r="Z38" s="184">
        <v>1052185</v>
      </c>
      <c r="AA38" s="184">
        <v>190213</v>
      </c>
      <c r="AB38" s="184">
        <v>125688.5</v>
      </c>
      <c r="AC38" s="184">
        <v>137456</v>
      </c>
      <c r="AD38" s="184">
        <v>156008</v>
      </c>
      <c r="AE38" s="184">
        <v>1162972</v>
      </c>
      <c r="AF38" s="184">
        <v>174531</v>
      </c>
      <c r="AG38" s="184">
        <v>220868</v>
      </c>
      <c r="AH38" s="184">
        <v>173390</v>
      </c>
      <c r="AI38" s="184">
        <v>419313.5</v>
      </c>
      <c r="AJ38" s="184">
        <v>135170</v>
      </c>
      <c r="AK38" s="184">
        <v>305472</v>
      </c>
      <c r="AL38" s="184">
        <v>37354804.460000001</v>
      </c>
      <c r="AM38" s="184">
        <v>31036</v>
      </c>
      <c r="AN38" s="184">
        <v>59699</v>
      </c>
      <c r="AO38" s="184">
        <v>131498.76999999999</v>
      </c>
      <c r="AP38" s="184">
        <v>1414431.5</v>
      </c>
      <c r="AQ38" s="184">
        <v>96281</v>
      </c>
      <c r="AR38" s="184">
        <v>63316</v>
      </c>
      <c r="AS38" s="184">
        <v>7453354.2300000004</v>
      </c>
      <c r="AT38" s="184">
        <v>412199</v>
      </c>
      <c r="AU38" s="184">
        <v>955631</v>
      </c>
      <c r="AV38" s="184">
        <v>332867</v>
      </c>
      <c r="AW38" s="184">
        <v>272916</v>
      </c>
      <c r="AX38" s="184">
        <v>69241.25</v>
      </c>
      <c r="AY38" s="184">
        <v>61962</v>
      </c>
      <c r="AZ38" s="184">
        <v>329366</v>
      </c>
      <c r="BA38" s="184">
        <v>24106</v>
      </c>
      <c r="BB38" s="184">
        <v>5064418.5</v>
      </c>
      <c r="BC38" s="184">
        <v>56557</v>
      </c>
      <c r="BD38" s="184">
        <v>18238965.32</v>
      </c>
      <c r="BE38" s="184">
        <v>1136632.3999999999</v>
      </c>
      <c r="BF38" s="184">
        <v>627801.25</v>
      </c>
      <c r="BG38" s="184">
        <v>324638.5</v>
      </c>
      <c r="BH38" s="184">
        <v>2561756.34</v>
      </c>
      <c r="BI38" s="184">
        <v>220861.5</v>
      </c>
      <c r="BJ38" s="184">
        <v>398534</v>
      </c>
      <c r="BK38" s="184">
        <v>445232</v>
      </c>
      <c r="BL38" s="184">
        <v>421052</v>
      </c>
      <c r="BM38" s="184">
        <v>9787015.9100000001</v>
      </c>
      <c r="BN38" s="184">
        <v>212531.32</v>
      </c>
      <c r="BO38" s="184">
        <v>109178.5</v>
      </c>
      <c r="BP38" s="184">
        <v>620116.5</v>
      </c>
      <c r="BQ38" s="184">
        <v>73533</v>
      </c>
      <c r="BR38" s="184">
        <v>147373</v>
      </c>
      <c r="BS38" s="184">
        <v>53639457.310000002</v>
      </c>
      <c r="BT38" s="184">
        <v>513959.77</v>
      </c>
      <c r="BU38" s="184">
        <v>112722</v>
      </c>
      <c r="BV38" s="184">
        <v>8098494</v>
      </c>
      <c r="BW38" s="184"/>
      <c r="BX38" s="186">
        <v>179348.5</v>
      </c>
      <c r="BY38" s="184">
        <v>3567772.9</v>
      </c>
      <c r="BZ38" s="184">
        <v>71499</v>
      </c>
      <c r="CA38" s="184">
        <v>105112</v>
      </c>
      <c r="CB38" s="184">
        <v>87167.5</v>
      </c>
      <c r="CC38" s="184">
        <v>174325</v>
      </c>
      <c r="CD38" s="184">
        <v>4414337</v>
      </c>
      <c r="CE38" s="186">
        <v>259534</v>
      </c>
      <c r="CF38" s="184">
        <v>807029.5</v>
      </c>
      <c r="CG38" s="184">
        <v>44696</v>
      </c>
      <c r="CH38" s="184">
        <v>161691</v>
      </c>
      <c r="CI38" s="184">
        <v>296354</v>
      </c>
      <c r="CJ38" s="184">
        <v>52474</v>
      </c>
      <c r="CK38" s="184">
        <v>4119127.5</v>
      </c>
      <c r="CL38" s="184">
        <v>83371.5</v>
      </c>
      <c r="CM38" s="184">
        <v>66635</v>
      </c>
    </row>
    <row r="39" spans="1:91" ht="24.6">
      <c r="A39" s="120">
        <v>9</v>
      </c>
      <c r="B39" s="220" t="s">
        <v>757</v>
      </c>
      <c r="C39" s="125" t="s">
        <v>1199</v>
      </c>
      <c r="D39" s="184">
        <v>12950792.25</v>
      </c>
      <c r="E39" s="184">
        <v>1367016.45</v>
      </c>
      <c r="F39" s="184">
        <v>809211.5</v>
      </c>
      <c r="G39" s="184">
        <v>941142.25</v>
      </c>
      <c r="H39" s="184">
        <v>443775</v>
      </c>
      <c r="I39" s="184">
        <v>1512156.5</v>
      </c>
      <c r="J39" s="184">
        <v>911344.25</v>
      </c>
      <c r="K39" s="184">
        <v>4515440.5199999996</v>
      </c>
      <c r="L39" s="184">
        <v>917950.63</v>
      </c>
      <c r="M39" s="184">
        <v>663536.80000000005</v>
      </c>
      <c r="N39" s="184">
        <v>4240880.5</v>
      </c>
      <c r="O39" s="184">
        <v>423134.25</v>
      </c>
      <c r="P39" s="184">
        <v>12099572.75</v>
      </c>
      <c r="Q39" s="184">
        <v>2634689.29</v>
      </c>
      <c r="R39" s="184">
        <v>2715107.47</v>
      </c>
      <c r="S39" s="184">
        <v>5389283</v>
      </c>
      <c r="T39" s="184">
        <v>947910.25</v>
      </c>
      <c r="U39" s="184">
        <v>1259685.55</v>
      </c>
      <c r="V39" s="184">
        <v>1415029.67</v>
      </c>
      <c r="W39" s="184">
        <v>586055</v>
      </c>
      <c r="X39" s="184">
        <v>19423017.34</v>
      </c>
      <c r="Y39" s="184">
        <v>806324.29</v>
      </c>
      <c r="Z39" s="184">
        <v>1435851.5</v>
      </c>
      <c r="AA39" s="184">
        <v>827734</v>
      </c>
      <c r="AB39" s="184">
        <v>513511.5</v>
      </c>
      <c r="AC39" s="184">
        <v>1065422.5</v>
      </c>
      <c r="AD39" s="184">
        <v>942414.41</v>
      </c>
      <c r="AE39" s="184">
        <v>3584300.25</v>
      </c>
      <c r="AF39" s="184">
        <v>609225.80000000005</v>
      </c>
      <c r="AG39" s="184">
        <v>1227423.47</v>
      </c>
      <c r="AH39" s="184">
        <v>537574.32999999996</v>
      </c>
      <c r="AI39" s="184">
        <v>1388994.94</v>
      </c>
      <c r="AJ39" s="184">
        <v>785572.33</v>
      </c>
      <c r="AK39" s="184">
        <v>1068321.75</v>
      </c>
      <c r="AL39" s="184">
        <v>57252408.32</v>
      </c>
      <c r="AM39" s="184">
        <v>888900.5</v>
      </c>
      <c r="AN39" s="184">
        <v>2741829.75</v>
      </c>
      <c r="AO39" s="184">
        <v>5822250.1399999997</v>
      </c>
      <c r="AP39" s="184">
        <v>2552768</v>
      </c>
      <c r="AQ39" s="184">
        <v>2371673.0499999998</v>
      </c>
      <c r="AR39" s="184">
        <v>811815.5</v>
      </c>
      <c r="AS39" s="184">
        <v>9183489.4900000002</v>
      </c>
      <c r="AT39" s="184">
        <v>2187955.5</v>
      </c>
      <c r="AU39" s="184">
        <v>8418635.4199999999</v>
      </c>
      <c r="AV39" s="184">
        <v>3274587.5</v>
      </c>
      <c r="AW39" s="184">
        <v>833096.35</v>
      </c>
      <c r="AX39" s="184">
        <v>393878</v>
      </c>
      <c r="AY39" s="184">
        <v>1502766.14</v>
      </c>
      <c r="AZ39" s="184">
        <v>3399738</v>
      </c>
      <c r="BA39" s="184">
        <v>1016280</v>
      </c>
      <c r="BB39" s="184">
        <v>9009195</v>
      </c>
      <c r="BC39" s="184">
        <v>631302.5</v>
      </c>
      <c r="BD39" s="184">
        <v>28083805.289999999</v>
      </c>
      <c r="BE39" s="184">
        <v>2378697.7200000002</v>
      </c>
      <c r="BF39" s="184">
        <v>933772</v>
      </c>
      <c r="BG39" s="184">
        <v>1690798.35</v>
      </c>
      <c r="BH39" s="184">
        <v>12450871.119999999</v>
      </c>
      <c r="BI39" s="184">
        <v>216754.73</v>
      </c>
      <c r="BJ39" s="184">
        <v>317026.63</v>
      </c>
      <c r="BK39" s="184">
        <v>597900.05000000005</v>
      </c>
      <c r="BL39" s="184">
        <v>903185.5</v>
      </c>
      <c r="BM39" s="184">
        <v>13570983.5</v>
      </c>
      <c r="BN39" s="184">
        <v>1509407.05</v>
      </c>
      <c r="BO39" s="184">
        <v>1537854.75</v>
      </c>
      <c r="BP39" s="184">
        <v>1772434</v>
      </c>
      <c r="BQ39" s="184">
        <v>1305399.29</v>
      </c>
      <c r="BR39" s="184">
        <v>847377.49</v>
      </c>
      <c r="BS39" s="186">
        <v>61927319.049999997</v>
      </c>
      <c r="BT39" s="186">
        <v>1567776.28</v>
      </c>
      <c r="BU39" s="186">
        <v>749877.34</v>
      </c>
      <c r="BV39" s="186">
        <v>7546979</v>
      </c>
      <c r="BW39" s="186">
        <v>1251252</v>
      </c>
      <c r="BX39" s="186">
        <v>820162</v>
      </c>
      <c r="BY39" s="186">
        <v>3539560.35</v>
      </c>
      <c r="BZ39" s="186">
        <v>742058.5</v>
      </c>
      <c r="CA39" s="186">
        <v>498599.6</v>
      </c>
      <c r="CB39" s="186">
        <v>999292</v>
      </c>
      <c r="CC39" s="186">
        <v>5110033.8499999996</v>
      </c>
      <c r="CD39" s="186">
        <v>4724652.25</v>
      </c>
      <c r="CE39" s="186">
        <v>899040.35</v>
      </c>
      <c r="CF39" s="186">
        <v>3462446.02</v>
      </c>
      <c r="CG39" s="186">
        <v>1003037</v>
      </c>
      <c r="CH39" s="186">
        <v>463882</v>
      </c>
      <c r="CI39" s="186">
        <v>450266.56</v>
      </c>
      <c r="CJ39" s="186">
        <v>824246.5</v>
      </c>
      <c r="CK39" s="186">
        <v>2967247.25</v>
      </c>
      <c r="CL39" s="186">
        <v>491574.44</v>
      </c>
      <c r="CM39" s="186">
        <v>731924</v>
      </c>
    </row>
    <row r="40" spans="1:91" ht="24.6">
      <c r="A40" s="120">
        <v>9</v>
      </c>
      <c r="B40" s="220" t="s">
        <v>758</v>
      </c>
      <c r="C40" s="125" t="s">
        <v>1200</v>
      </c>
      <c r="D40" s="184">
        <v>12718236.5</v>
      </c>
      <c r="E40" s="184">
        <v>233657.4</v>
      </c>
      <c r="F40" s="184">
        <v>260406</v>
      </c>
      <c r="G40" s="184">
        <v>333464.49</v>
      </c>
      <c r="H40" s="184">
        <v>171728</v>
      </c>
      <c r="I40" s="184">
        <v>349934.5</v>
      </c>
      <c r="J40" s="184">
        <v>385413.39</v>
      </c>
      <c r="K40" s="184">
        <v>1039389.15</v>
      </c>
      <c r="L40" s="184">
        <v>234579.99</v>
      </c>
      <c r="M40" s="184">
        <v>64798.6</v>
      </c>
      <c r="N40" s="184">
        <v>2141959.96</v>
      </c>
      <c r="O40" s="184">
        <v>165244.91</v>
      </c>
      <c r="P40" s="184">
        <v>6262178.5</v>
      </c>
      <c r="Q40" s="184">
        <v>441732.85</v>
      </c>
      <c r="R40" s="184">
        <v>549892.65</v>
      </c>
      <c r="S40" s="184">
        <v>2400789.9900000002</v>
      </c>
      <c r="T40" s="184">
        <v>159305.75</v>
      </c>
      <c r="U40" s="184">
        <v>308626.90000000002</v>
      </c>
      <c r="V40" s="184">
        <v>428933.5</v>
      </c>
      <c r="W40" s="184">
        <v>267450.78999999998</v>
      </c>
      <c r="X40" s="184">
        <v>18485727.350000001</v>
      </c>
      <c r="Y40" s="184">
        <v>196509.75</v>
      </c>
      <c r="Z40" s="184">
        <v>593130.75</v>
      </c>
      <c r="AA40" s="184">
        <v>371048</v>
      </c>
      <c r="AB40" s="184">
        <v>170427</v>
      </c>
      <c r="AC40" s="184">
        <v>333693.5</v>
      </c>
      <c r="AD40" s="184">
        <v>242453.54</v>
      </c>
      <c r="AE40" s="184">
        <v>1864274.53</v>
      </c>
      <c r="AF40" s="184">
        <v>208203.1</v>
      </c>
      <c r="AG40" s="184">
        <v>472229.29</v>
      </c>
      <c r="AH40" s="184">
        <v>292104.08</v>
      </c>
      <c r="AI40" s="184">
        <v>452504.73</v>
      </c>
      <c r="AJ40" s="184">
        <v>158631.09</v>
      </c>
      <c r="AK40" s="184">
        <v>332840.78000000003</v>
      </c>
      <c r="AL40" s="184">
        <v>41069636.560000002</v>
      </c>
      <c r="AM40" s="184">
        <v>188412</v>
      </c>
      <c r="AN40" s="184">
        <v>514091.75</v>
      </c>
      <c r="AO40" s="184">
        <v>2127701.58</v>
      </c>
      <c r="AP40" s="184">
        <v>2235800.91</v>
      </c>
      <c r="AQ40" s="184">
        <v>507371</v>
      </c>
      <c r="AR40" s="184">
        <v>296447</v>
      </c>
      <c r="AS40" s="184">
        <v>6213624.7000000002</v>
      </c>
      <c r="AT40" s="184">
        <v>713332.16</v>
      </c>
      <c r="AU40" s="184">
        <v>765580.27</v>
      </c>
      <c r="AV40" s="184">
        <v>1196324.0900000001</v>
      </c>
      <c r="AW40" s="184">
        <v>330121.75</v>
      </c>
      <c r="AX40" s="184">
        <v>139876.4</v>
      </c>
      <c r="AY40" s="184">
        <v>485901.02</v>
      </c>
      <c r="AZ40" s="184">
        <v>165881.25</v>
      </c>
      <c r="BA40" s="184">
        <v>292256</v>
      </c>
      <c r="BB40" s="184">
        <v>4383775.5</v>
      </c>
      <c r="BC40" s="184">
        <v>487575.07</v>
      </c>
      <c r="BD40" s="184">
        <v>13249338.029999999</v>
      </c>
      <c r="BE40" s="184">
        <v>1476219.58</v>
      </c>
      <c r="BF40" s="184">
        <v>224657.25</v>
      </c>
      <c r="BG40" s="184">
        <v>219975.25</v>
      </c>
      <c r="BH40" s="184">
        <v>7589937.5199999996</v>
      </c>
      <c r="BI40" s="184">
        <v>156702</v>
      </c>
      <c r="BJ40" s="184">
        <v>128103.37</v>
      </c>
      <c r="BK40" s="184">
        <v>85750.5</v>
      </c>
      <c r="BL40" s="184">
        <v>251276.25</v>
      </c>
      <c r="BM40" s="184">
        <v>10714878.18</v>
      </c>
      <c r="BN40" s="184">
        <v>486957.68</v>
      </c>
      <c r="BO40" s="184">
        <v>291258.37</v>
      </c>
      <c r="BP40" s="184">
        <v>626308.5</v>
      </c>
      <c r="BQ40" s="184">
        <v>327335.62</v>
      </c>
      <c r="BR40" s="184">
        <v>551123.39</v>
      </c>
      <c r="BS40" s="186">
        <v>54701534.829999998</v>
      </c>
      <c r="BT40" s="184">
        <v>239234.29</v>
      </c>
      <c r="BU40" s="184">
        <v>399043.03</v>
      </c>
      <c r="BV40" s="186">
        <v>5090769.4800000004</v>
      </c>
      <c r="BW40" s="184">
        <v>231635</v>
      </c>
      <c r="BX40" s="184">
        <v>407699.25</v>
      </c>
      <c r="BY40" s="184">
        <v>1358456.86</v>
      </c>
      <c r="BZ40" s="184">
        <v>180546.84</v>
      </c>
      <c r="CA40" s="184">
        <v>186632</v>
      </c>
      <c r="CB40" s="184">
        <v>347565.5</v>
      </c>
      <c r="CC40" s="186">
        <v>877049.65</v>
      </c>
      <c r="CD40" s="184">
        <v>1749729.41</v>
      </c>
      <c r="CE40" s="184">
        <v>584070.93999999994</v>
      </c>
      <c r="CF40" s="186">
        <v>885275.5</v>
      </c>
      <c r="CG40" s="186">
        <v>176800.64000000001</v>
      </c>
      <c r="CH40" s="184">
        <v>137576.25</v>
      </c>
      <c r="CI40" s="184">
        <v>141083.75</v>
      </c>
      <c r="CJ40" s="184">
        <v>215485</v>
      </c>
      <c r="CK40" s="186">
        <v>1799330.55</v>
      </c>
      <c r="CL40" s="186">
        <v>198487.97</v>
      </c>
      <c r="CM40" s="184">
        <v>71492.5</v>
      </c>
    </row>
    <row r="41" spans="1:91" ht="49.2">
      <c r="A41" s="120">
        <v>9</v>
      </c>
      <c r="B41" s="220" t="s">
        <v>759</v>
      </c>
      <c r="C41" s="125" t="s">
        <v>1201</v>
      </c>
      <c r="D41" s="184">
        <v>-5235366</v>
      </c>
      <c r="E41" s="184">
        <v>-29428.48</v>
      </c>
      <c r="F41" s="184">
        <v>-61296.07</v>
      </c>
      <c r="G41" s="184">
        <v>-41668.03</v>
      </c>
      <c r="H41" s="184">
        <v>-50779.16</v>
      </c>
      <c r="I41" s="184">
        <v>-124667.24</v>
      </c>
      <c r="J41" s="184">
        <v>-79875.520000000004</v>
      </c>
      <c r="K41" s="184">
        <v>-208317.68</v>
      </c>
      <c r="L41" s="184">
        <v>-14619.96</v>
      </c>
      <c r="M41" s="184">
        <v>-17142.93</v>
      </c>
      <c r="N41" s="184">
        <v>-518167.93</v>
      </c>
      <c r="O41" s="184">
        <v>-23992.49</v>
      </c>
      <c r="P41" s="184">
        <v>-760574.88</v>
      </c>
      <c r="Q41" s="184">
        <v>-75235.25</v>
      </c>
      <c r="R41" s="184">
        <v>-190096.56</v>
      </c>
      <c r="S41" s="184">
        <v>-680828.02</v>
      </c>
      <c r="T41" s="184">
        <v>-20520.73</v>
      </c>
      <c r="U41" s="184">
        <v>-28034.67</v>
      </c>
      <c r="V41" s="184">
        <v>-96234.8</v>
      </c>
      <c r="W41" s="184">
        <v>-50879.49</v>
      </c>
      <c r="X41" s="184">
        <v>-4774291.5599999996</v>
      </c>
      <c r="Y41" s="184">
        <v>-25489.91</v>
      </c>
      <c r="Z41" s="184">
        <v>-65426.14</v>
      </c>
      <c r="AA41" s="184">
        <v>-62685.1</v>
      </c>
      <c r="AB41" s="184">
        <v>-27997.7</v>
      </c>
      <c r="AC41" s="184">
        <v>-35911.64</v>
      </c>
      <c r="AD41" s="184">
        <v>-1883.58</v>
      </c>
      <c r="AE41" s="184">
        <v>-397022.67</v>
      </c>
      <c r="AF41" s="184">
        <v>-22028.799999999999</v>
      </c>
      <c r="AG41" s="184">
        <v>-29127.46</v>
      </c>
      <c r="AH41" s="184">
        <v>-17588.900000000001</v>
      </c>
      <c r="AI41" s="184">
        <v>-35556.06</v>
      </c>
      <c r="AJ41" s="184">
        <v>-11239.21</v>
      </c>
      <c r="AK41" s="184">
        <v>-23370.33</v>
      </c>
      <c r="AL41" s="184">
        <v>-7628075.2400000002</v>
      </c>
      <c r="AM41" s="184">
        <v>-15973.21</v>
      </c>
      <c r="AN41" s="184">
        <v>-57159.91</v>
      </c>
      <c r="AO41" s="184">
        <v>-878132.86</v>
      </c>
      <c r="AP41" s="184">
        <v>-484029.97</v>
      </c>
      <c r="AQ41" s="184">
        <v>-56561.34</v>
      </c>
      <c r="AR41" s="184">
        <v>-44462.2</v>
      </c>
      <c r="AS41" s="184">
        <v>-998690.92</v>
      </c>
      <c r="AT41" s="184">
        <v>-135329.74</v>
      </c>
      <c r="AU41" s="184">
        <v>-418854.13</v>
      </c>
      <c r="AV41" s="184">
        <v>-111158.76</v>
      </c>
      <c r="AW41" s="184">
        <v>-54903.87</v>
      </c>
      <c r="AX41" s="184">
        <v>-35782.550000000003</v>
      </c>
      <c r="AY41" s="184">
        <v>-113161.04</v>
      </c>
      <c r="AZ41" s="184">
        <v>-56280.89</v>
      </c>
      <c r="BA41" s="184">
        <v>-44486.22</v>
      </c>
      <c r="BB41" s="184">
        <v>-717035.47</v>
      </c>
      <c r="BC41" s="184">
        <v>-35618.82</v>
      </c>
      <c r="BD41" s="184">
        <v>-2755038.23</v>
      </c>
      <c r="BE41" s="184">
        <v>-465917.47</v>
      </c>
      <c r="BF41" s="184">
        <v>-38495.199999999997</v>
      </c>
      <c r="BG41" s="184">
        <v>-30385.75</v>
      </c>
      <c r="BH41" s="184">
        <v>-1103130.6399999999</v>
      </c>
      <c r="BI41" s="184">
        <v>-9140.39</v>
      </c>
      <c r="BJ41" s="184">
        <v>-18994.7</v>
      </c>
      <c r="BK41" s="184">
        <v>-41669.050000000003</v>
      </c>
      <c r="BL41" s="184">
        <v>-43018.71</v>
      </c>
      <c r="BM41" s="184">
        <v>-2199589.91</v>
      </c>
      <c r="BN41" s="184">
        <v>-87127.63</v>
      </c>
      <c r="BO41" s="184">
        <v>-36217.26</v>
      </c>
      <c r="BP41" s="184">
        <v>-119925.38</v>
      </c>
      <c r="BQ41" s="184">
        <v>-67333.929999999993</v>
      </c>
      <c r="BR41" s="184">
        <v>-62727.41</v>
      </c>
      <c r="BS41" s="184">
        <v>-7535858.54</v>
      </c>
      <c r="BT41" s="184">
        <v>-24362.79</v>
      </c>
      <c r="BU41" s="184">
        <v>-89391.15</v>
      </c>
      <c r="BV41" s="184">
        <v>-595170.38</v>
      </c>
      <c r="BW41" s="184">
        <v>-1827.91</v>
      </c>
      <c r="BX41" s="184">
        <v>-50278.54</v>
      </c>
      <c r="BY41" s="184">
        <v>-232243.16</v>
      </c>
      <c r="BZ41" s="184">
        <v>-32491.26</v>
      </c>
      <c r="CA41" s="184">
        <v>-11143.65</v>
      </c>
      <c r="CB41" s="184">
        <v>-81656.800000000003</v>
      </c>
      <c r="CC41" s="184">
        <v>-113720.86</v>
      </c>
      <c r="CD41" s="184">
        <v>-248160.24</v>
      </c>
      <c r="CE41" s="184">
        <v>-49803.03</v>
      </c>
      <c r="CF41" s="184">
        <v>-209893.88</v>
      </c>
      <c r="CG41" s="184">
        <v>-9135.06</v>
      </c>
      <c r="CH41" s="184"/>
      <c r="CI41" s="184">
        <v>-7104.5</v>
      </c>
      <c r="CJ41" s="184">
        <v>-12570</v>
      </c>
      <c r="CK41" s="184">
        <v>-413160.24</v>
      </c>
      <c r="CL41" s="184">
        <v>-19245.41</v>
      </c>
      <c r="CM41" s="184">
        <v>-8009.58</v>
      </c>
    </row>
    <row r="42" spans="1:91" ht="49.2">
      <c r="A42" s="120">
        <v>9</v>
      </c>
      <c r="B42" s="220" t="s">
        <v>760</v>
      </c>
      <c r="C42" s="125" t="s">
        <v>1202</v>
      </c>
      <c r="D42" s="184">
        <v>4088284.89</v>
      </c>
      <c r="E42" s="184">
        <v>101285.7</v>
      </c>
      <c r="F42" s="184">
        <v>33943.06</v>
      </c>
      <c r="G42" s="184">
        <v>42027.98</v>
      </c>
      <c r="H42" s="184">
        <v>38644.76</v>
      </c>
      <c r="I42" s="184">
        <v>50679.83</v>
      </c>
      <c r="J42" s="184">
        <v>48717.52</v>
      </c>
      <c r="K42" s="184">
        <v>127703.95</v>
      </c>
      <c r="L42" s="184">
        <v>44781.29</v>
      </c>
      <c r="M42" s="184">
        <v>12606.83</v>
      </c>
      <c r="N42" s="184">
        <v>4742.8900000000003</v>
      </c>
      <c r="O42" s="184">
        <v>5309.66</v>
      </c>
      <c r="P42" s="184">
        <v>1290310.24</v>
      </c>
      <c r="Q42" s="184">
        <v>83504.31</v>
      </c>
      <c r="R42" s="184">
        <v>54276.2</v>
      </c>
      <c r="S42" s="184">
        <v>242542.29</v>
      </c>
      <c r="T42" s="184">
        <v>27228.26</v>
      </c>
      <c r="U42" s="184">
        <v>28814.71</v>
      </c>
      <c r="V42" s="184">
        <v>41615.39</v>
      </c>
      <c r="W42" s="184">
        <v>32759.79</v>
      </c>
      <c r="X42" s="184">
        <v>3020120.16</v>
      </c>
      <c r="Y42" s="184">
        <v>110494.65</v>
      </c>
      <c r="Z42" s="184">
        <v>201818.35</v>
      </c>
      <c r="AA42" s="184">
        <v>58664.31</v>
      </c>
      <c r="AB42" s="184">
        <v>47550.62</v>
      </c>
      <c r="AC42" s="184">
        <v>138526.44</v>
      </c>
      <c r="AD42" s="184">
        <v>213330.99</v>
      </c>
      <c r="AE42" s="184">
        <v>303994.23</v>
      </c>
      <c r="AF42" s="184">
        <v>53917.4</v>
      </c>
      <c r="AG42" s="184">
        <v>131498.04999999999</v>
      </c>
      <c r="AH42" s="184">
        <v>77568.39</v>
      </c>
      <c r="AI42" s="184">
        <v>201689.53</v>
      </c>
      <c r="AJ42" s="184">
        <v>41933.72</v>
      </c>
      <c r="AK42" s="184">
        <v>107150.12</v>
      </c>
      <c r="AL42" s="184">
        <v>5284495.29</v>
      </c>
      <c r="AM42" s="184">
        <v>56709.66</v>
      </c>
      <c r="AN42" s="184">
        <v>72076.929999999993</v>
      </c>
      <c r="AO42" s="184">
        <v>83080.17</v>
      </c>
      <c r="AP42" s="184">
        <v>355865.71</v>
      </c>
      <c r="AQ42" s="184">
        <v>77040.06</v>
      </c>
      <c r="AR42" s="184">
        <v>41177.47</v>
      </c>
      <c r="AS42" s="184">
        <v>1754831.97</v>
      </c>
      <c r="AT42" s="184">
        <v>49855.71</v>
      </c>
      <c r="AU42" s="184">
        <v>220613.27</v>
      </c>
      <c r="AV42" s="184">
        <v>358343.48</v>
      </c>
      <c r="AW42" s="184">
        <v>49910.49</v>
      </c>
      <c r="AX42" s="184">
        <v>29325.040000000001</v>
      </c>
      <c r="AY42" s="184">
        <v>136640.6</v>
      </c>
      <c r="AZ42" s="184">
        <v>7054.32</v>
      </c>
      <c r="BA42" s="184">
        <v>72951.759999999995</v>
      </c>
      <c r="BB42" s="184">
        <v>1219997.55</v>
      </c>
      <c r="BC42" s="184">
        <v>33147.49</v>
      </c>
      <c r="BD42" s="184">
        <v>2486918.0099999998</v>
      </c>
      <c r="BE42" s="184">
        <v>92453.09</v>
      </c>
      <c r="BF42" s="184">
        <v>33054.74</v>
      </c>
      <c r="BG42" s="184">
        <v>51206.83</v>
      </c>
      <c r="BH42" s="184">
        <v>1907711.22</v>
      </c>
      <c r="BI42" s="184">
        <v>49465.17</v>
      </c>
      <c r="BJ42" s="184">
        <v>14520.88</v>
      </c>
      <c r="BK42" s="184">
        <v>7915.9</v>
      </c>
      <c r="BL42" s="184">
        <v>39286.42</v>
      </c>
      <c r="BM42" s="184">
        <v>1284575.77</v>
      </c>
      <c r="BN42" s="184">
        <v>83850.880000000005</v>
      </c>
      <c r="BO42" s="184">
        <v>37012.14</v>
      </c>
      <c r="BP42" s="184">
        <v>95338.26</v>
      </c>
      <c r="BQ42" s="184">
        <v>22019.93</v>
      </c>
      <c r="BR42" s="184">
        <v>113919.67999999999</v>
      </c>
      <c r="BS42" s="184">
        <v>8835694.4199999999</v>
      </c>
      <c r="BT42" s="184">
        <v>84555.22</v>
      </c>
      <c r="BU42" s="184">
        <v>106450.82</v>
      </c>
      <c r="BV42" s="184">
        <v>2287903.9</v>
      </c>
      <c r="BW42" s="184">
        <v>19968.009999999998</v>
      </c>
      <c r="BX42" s="184">
        <v>112046.09</v>
      </c>
      <c r="BY42" s="184">
        <v>222141.09</v>
      </c>
      <c r="BZ42" s="184">
        <v>41470.480000000003</v>
      </c>
      <c r="CA42" s="184">
        <v>78019.649999999994</v>
      </c>
      <c r="CB42" s="184">
        <v>83047.649999999994</v>
      </c>
      <c r="CC42" s="184">
        <v>54894.03</v>
      </c>
      <c r="CD42" s="184">
        <v>286194.53999999998</v>
      </c>
      <c r="CE42" s="184">
        <v>99916.7</v>
      </c>
      <c r="CF42" s="184">
        <v>125243.91</v>
      </c>
      <c r="CG42" s="184">
        <v>41303.82</v>
      </c>
      <c r="CH42" s="184"/>
      <c r="CI42" s="184">
        <v>76171.11</v>
      </c>
      <c r="CJ42" s="184">
        <v>59119.58</v>
      </c>
      <c r="CK42" s="184">
        <v>496639.87</v>
      </c>
      <c r="CL42" s="184">
        <v>24356.44</v>
      </c>
      <c r="CM42" s="184">
        <v>10341.459999999999</v>
      </c>
    </row>
    <row r="43" spans="1:91" ht="24.6">
      <c r="A43" s="120">
        <v>9</v>
      </c>
      <c r="B43" s="220" t="s">
        <v>761</v>
      </c>
      <c r="C43" s="125" t="s">
        <v>405</v>
      </c>
      <c r="D43" s="184">
        <v>822149.5</v>
      </c>
      <c r="E43" s="184">
        <v>17135.75</v>
      </c>
      <c r="F43" s="184">
        <v>68573</v>
      </c>
      <c r="G43" s="184">
        <v>33875.25</v>
      </c>
      <c r="H43" s="184">
        <v>29328.5</v>
      </c>
      <c r="I43" s="184">
        <v>46297</v>
      </c>
      <c r="J43" s="184">
        <v>57604.5</v>
      </c>
      <c r="K43" s="184">
        <v>652435.84</v>
      </c>
      <c r="L43" s="184">
        <v>34446.800000000003</v>
      </c>
      <c r="M43" s="184">
        <v>94955</v>
      </c>
      <c r="N43" s="184">
        <v>132892.5</v>
      </c>
      <c r="O43" s="184">
        <v>9096.75</v>
      </c>
      <c r="P43" s="184">
        <v>693625</v>
      </c>
      <c r="Q43" s="184">
        <v>73116.800000000003</v>
      </c>
      <c r="R43" s="184">
        <v>41697.5</v>
      </c>
      <c r="S43" s="184">
        <v>135051</v>
      </c>
      <c r="T43" s="184">
        <v>45866.75</v>
      </c>
      <c r="U43" s="184">
        <v>94547.5</v>
      </c>
      <c r="V43" s="184">
        <v>68850.570000000007</v>
      </c>
      <c r="W43" s="184">
        <v>16845</v>
      </c>
      <c r="X43" s="184">
        <v>1367537.15</v>
      </c>
      <c r="Y43" s="184">
        <v>12615</v>
      </c>
      <c r="Z43" s="184">
        <v>60588</v>
      </c>
      <c r="AA43" s="184">
        <v>44179</v>
      </c>
      <c r="AB43" s="184">
        <v>9793</v>
      </c>
      <c r="AC43" s="184">
        <v>26206</v>
      </c>
      <c r="AD43" s="184">
        <v>49136</v>
      </c>
      <c r="AE43" s="184">
        <v>160474.5</v>
      </c>
      <c r="AF43" s="184">
        <v>22972.5</v>
      </c>
      <c r="AG43" s="184">
        <v>34423.800000000003</v>
      </c>
      <c r="AH43" s="184">
        <v>46259.26</v>
      </c>
      <c r="AI43" s="184">
        <v>77020.320000000007</v>
      </c>
      <c r="AJ43" s="184">
        <v>54539.91</v>
      </c>
      <c r="AK43" s="184">
        <v>73205</v>
      </c>
      <c r="AL43" s="184">
        <v>2256573.5</v>
      </c>
      <c r="AM43" s="184">
        <v>33744</v>
      </c>
      <c r="AN43" s="184">
        <v>84692</v>
      </c>
      <c r="AO43" s="184">
        <v>342839.38</v>
      </c>
      <c r="AP43" s="184">
        <v>140631</v>
      </c>
      <c r="AQ43" s="184">
        <v>37590</v>
      </c>
      <c r="AR43" s="184">
        <v>44660.5</v>
      </c>
      <c r="AS43" s="184">
        <v>515208</v>
      </c>
      <c r="AT43" s="184">
        <v>110968</v>
      </c>
      <c r="AU43" s="184">
        <v>235419.8</v>
      </c>
      <c r="AV43" s="184">
        <v>157631.51</v>
      </c>
      <c r="AW43" s="184">
        <v>16089.5</v>
      </c>
      <c r="AX43" s="184">
        <v>26115.25</v>
      </c>
      <c r="AY43" s="184">
        <v>59069</v>
      </c>
      <c r="AZ43" s="184">
        <v>22278.75</v>
      </c>
      <c r="BA43" s="184">
        <v>34020</v>
      </c>
      <c r="BB43" s="184">
        <v>1337422.25</v>
      </c>
      <c r="BC43" s="184">
        <v>20511.150000000001</v>
      </c>
      <c r="BD43" s="184">
        <v>922251.25</v>
      </c>
      <c r="BE43" s="184">
        <v>145413.5</v>
      </c>
      <c r="BF43" s="184">
        <v>14512</v>
      </c>
      <c r="BG43" s="184">
        <v>2639</v>
      </c>
      <c r="BH43" s="184">
        <v>367420.75</v>
      </c>
      <c r="BI43" s="184">
        <v>16088</v>
      </c>
      <c r="BJ43" s="184">
        <v>1348.5</v>
      </c>
      <c r="BK43" s="184">
        <v>42827.25</v>
      </c>
      <c r="BL43" s="184">
        <v>83024.75</v>
      </c>
      <c r="BM43" s="184">
        <v>968140.25</v>
      </c>
      <c r="BN43" s="184">
        <v>63563.25</v>
      </c>
      <c r="BO43" s="184">
        <v>49975.5</v>
      </c>
      <c r="BP43" s="184">
        <v>93023</v>
      </c>
      <c r="BQ43" s="184">
        <v>30979</v>
      </c>
      <c r="BR43" s="184">
        <v>26152.5</v>
      </c>
      <c r="BS43" s="184">
        <v>2759050.3</v>
      </c>
      <c r="BT43" s="184">
        <v>27519.5</v>
      </c>
      <c r="BU43" s="184">
        <v>73120.73</v>
      </c>
      <c r="BV43" s="184">
        <v>956542</v>
      </c>
      <c r="BW43" s="184">
        <v>17646</v>
      </c>
      <c r="BX43" s="184"/>
      <c r="BY43" s="184">
        <v>472918.5</v>
      </c>
      <c r="BZ43" s="184">
        <v>28930.5</v>
      </c>
      <c r="CA43" s="184">
        <v>21251</v>
      </c>
      <c r="CB43" s="184">
        <v>54627.5</v>
      </c>
      <c r="CC43" s="184">
        <v>114939.5</v>
      </c>
      <c r="CD43" s="184">
        <v>71887</v>
      </c>
      <c r="CE43" s="184">
        <v>18314.55</v>
      </c>
      <c r="CF43" s="184">
        <v>73906</v>
      </c>
      <c r="CG43" s="184">
        <v>29013</v>
      </c>
      <c r="CH43" s="184">
        <v>8420.5</v>
      </c>
      <c r="CI43" s="184">
        <v>10799</v>
      </c>
      <c r="CJ43" s="184">
        <v>26856.5</v>
      </c>
      <c r="CK43" s="184">
        <v>108091.5</v>
      </c>
      <c r="CL43" s="184">
        <v>4872.54</v>
      </c>
      <c r="CM43" s="184">
        <v>12912.5</v>
      </c>
    </row>
    <row r="44" spans="1:91" ht="24.6">
      <c r="A44" s="120">
        <v>9</v>
      </c>
      <c r="B44" s="220" t="s">
        <v>762</v>
      </c>
      <c r="C44" s="125" t="s">
        <v>1203</v>
      </c>
      <c r="D44" s="184">
        <v>718810.25</v>
      </c>
      <c r="E44" s="184"/>
      <c r="F44" s="184">
        <v>96327.5</v>
      </c>
      <c r="G44" s="184">
        <v>8201.5</v>
      </c>
      <c r="H44" s="184">
        <v>11747</v>
      </c>
      <c r="I44" s="184"/>
      <c r="J44" s="184">
        <v>13564.75</v>
      </c>
      <c r="K44" s="184">
        <v>39655.5</v>
      </c>
      <c r="L44" s="184"/>
      <c r="M44" s="184">
        <v>12765.2</v>
      </c>
      <c r="N44" s="184">
        <v>240110</v>
      </c>
      <c r="O44" s="184"/>
      <c r="P44" s="184">
        <v>454998.75</v>
      </c>
      <c r="Q44" s="184"/>
      <c r="R44" s="184">
        <v>25015</v>
      </c>
      <c r="S44" s="184">
        <v>288488</v>
      </c>
      <c r="T44" s="184">
        <v>26412.75</v>
      </c>
      <c r="U44" s="184">
        <v>95273.5</v>
      </c>
      <c r="V44" s="184">
        <v>8540.5</v>
      </c>
      <c r="W44" s="184"/>
      <c r="X44" s="184">
        <v>1119804.93</v>
      </c>
      <c r="Y44" s="184">
        <v>1950</v>
      </c>
      <c r="Z44" s="184">
        <v>11062</v>
      </c>
      <c r="AA44" s="184">
        <v>46659.86</v>
      </c>
      <c r="AB44" s="184"/>
      <c r="AC44" s="184">
        <v>12849.5</v>
      </c>
      <c r="AD44" s="184">
        <v>67512.710000000006</v>
      </c>
      <c r="AE44" s="184">
        <v>85517</v>
      </c>
      <c r="AF44" s="184">
        <v>23020.75</v>
      </c>
      <c r="AG44" s="184">
        <v>22835</v>
      </c>
      <c r="AH44" s="184">
        <v>10857.21</v>
      </c>
      <c r="AI44" s="184">
        <v>40853.089999999997</v>
      </c>
      <c r="AJ44" s="184">
        <v>37639</v>
      </c>
      <c r="AK44" s="184">
        <v>30568</v>
      </c>
      <c r="AL44" s="184">
        <v>2552034.9700000002</v>
      </c>
      <c r="AM44" s="184"/>
      <c r="AN44" s="184">
        <v>9847.5</v>
      </c>
      <c r="AO44" s="184">
        <v>180593.59</v>
      </c>
      <c r="AP44" s="184">
        <v>16235</v>
      </c>
      <c r="AQ44" s="184">
        <v>5740</v>
      </c>
      <c r="AR44" s="184">
        <v>32130</v>
      </c>
      <c r="AS44" s="184">
        <v>532424.80000000005</v>
      </c>
      <c r="AT44" s="184">
        <v>83243.69</v>
      </c>
      <c r="AU44" s="184">
        <v>67906</v>
      </c>
      <c r="AV44" s="184">
        <v>19027.14</v>
      </c>
      <c r="AW44" s="184">
        <v>30436.91</v>
      </c>
      <c r="AX44" s="184"/>
      <c r="AY44" s="184">
        <v>20113</v>
      </c>
      <c r="AZ44" s="184">
        <v>15969.5</v>
      </c>
      <c r="BA44" s="184">
        <v>17111</v>
      </c>
      <c r="BB44" s="184">
        <v>655339.1</v>
      </c>
      <c r="BC44" s="184">
        <v>11678</v>
      </c>
      <c r="BD44" s="184">
        <v>533418.25</v>
      </c>
      <c r="BE44" s="184">
        <v>187302.44</v>
      </c>
      <c r="BF44" s="184">
        <v>6995</v>
      </c>
      <c r="BG44" s="184"/>
      <c r="BH44" s="184">
        <v>317641.5</v>
      </c>
      <c r="BI44" s="184">
        <v>27820</v>
      </c>
      <c r="BJ44" s="184"/>
      <c r="BK44" s="184">
        <v>125136.23</v>
      </c>
      <c r="BL44" s="184">
        <v>20497.75</v>
      </c>
      <c r="BM44" s="184">
        <v>430143.9</v>
      </c>
      <c r="BN44" s="184">
        <v>57870.75</v>
      </c>
      <c r="BO44" s="184">
        <v>18144.75</v>
      </c>
      <c r="BP44" s="184">
        <v>156391.94</v>
      </c>
      <c r="BQ44" s="184">
        <v>34532.58</v>
      </c>
      <c r="BR44" s="184">
        <v>937</v>
      </c>
      <c r="BS44" s="184">
        <v>1780810.84</v>
      </c>
      <c r="BT44" s="184">
        <v>2137.5</v>
      </c>
      <c r="BU44" s="184">
        <v>90061.93</v>
      </c>
      <c r="BV44" s="184">
        <v>354230.25</v>
      </c>
      <c r="BW44" s="184"/>
      <c r="BX44" s="184"/>
      <c r="BY44" s="184">
        <v>54455.25</v>
      </c>
      <c r="BZ44" s="184">
        <v>3699</v>
      </c>
      <c r="CA44" s="184">
        <v>31286.5</v>
      </c>
      <c r="CB44" s="184">
        <v>10513.5</v>
      </c>
      <c r="CC44" s="184"/>
      <c r="CD44" s="184">
        <v>20403.25</v>
      </c>
      <c r="CE44" s="184">
        <v>2548</v>
      </c>
      <c r="CF44" s="184">
        <v>73223.360000000001</v>
      </c>
      <c r="CG44" s="184"/>
      <c r="CH44" s="184"/>
      <c r="CI44" s="184"/>
      <c r="CJ44" s="184">
        <v>11058</v>
      </c>
      <c r="CK44" s="184">
        <v>165973.5</v>
      </c>
      <c r="CL44" s="184">
        <v>3053.5</v>
      </c>
      <c r="CM44" s="184"/>
    </row>
    <row r="45" spans="1:91" ht="49.2">
      <c r="A45" s="120">
        <v>9</v>
      </c>
      <c r="B45" s="220" t="s">
        <v>763</v>
      </c>
      <c r="C45" s="125" t="s">
        <v>1204</v>
      </c>
      <c r="D45" s="184"/>
      <c r="E45" s="184"/>
      <c r="F45" s="184">
        <v>-14978.81</v>
      </c>
      <c r="G45" s="184">
        <v>-161</v>
      </c>
      <c r="H45" s="184"/>
      <c r="I45" s="184"/>
      <c r="J45" s="184"/>
      <c r="K45" s="184"/>
      <c r="L45" s="184"/>
      <c r="M45" s="184"/>
      <c r="N45" s="184">
        <v>-13468.76</v>
      </c>
      <c r="O45" s="184"/>
      <c r="P45" s="184">
        <v>-48941.56</v>
      </c>
      <c r="Q45" s="184"/>
      <c r="R45" s="184">
        <v>-1463.79</v>
      </c>
      <c r="S45" s="184">
        <v>-81408.11</v>
      </c>
      <c r="T45" s="184">
        <v>-2498.15</v>
      </c>
      <c r="U45" s="184">
        <v>-3356.49</v>
      </c>
      <c r="V45" s="184">
        <v>-179.43</v>
      </c>
      <c r="W45" s="184"/>
      <c r="X45" s="184">
        <v>-82212.84</v>
      </c>
      <c r="Y45" s="184">
        <v>-1086.46</v>
      </c>
      <c r="Z45" s="184"/>
      <c r="AA45" s="184">
        <v>-17345.810000000001</v>
      </c>
      <c r="AB45" s="184">
        <v>-2704.51</v>
      </c>
      <c r="AC45" s="184"/>
      <c r="AD45" s="184">
        <v>-2428.0700000000002</v>
      </c>
      <c r="AE45" s="184">
        <v>-10383.52</v>
      </c>
      <c r="AF45" s="184"/>
      <c r="AG45" s="184">
        <v>-1090.8900000000001</v>
      </c>
      <c r="AH45" s="184"/>
      <c r="AI45" s="184"/>
      <c r="AJ45" s="184">
        <v>-1618.84</v>
      </c>
      <c r="AK45" s="184">
        <v>-1376.98</v>
      </c>
      <c r="AL45" s="184">
        <v>-245383.96</v>
      </c>
      <c r="AM45" s="184"/>
      <c r="AN45" s="184"/>
      <c r="AO45" s="184">
        <v>-51700.81</v>
      </c>
      <c r="AP45" s="184"/>
      <c r="AQ45" s="184"/>
      <c r="AR45" s="184">
        <v>-2103.4499999999998</v>
      </c>
      <c r="AS45" s="184">
        <v>-185359.16</v>
      </c>
      <c r="AT45" s="184">
        <v>-50933.36</v>
      </c>
      <c r="AU45" s="184">
        <v>-74993.83</v>
      </c>
      <c r="AV45" s="184">
        <v>-5127.68</v>
      </c>
      <c r="AW45" s="184"/>
      <c r="AX45" s="184">
        <v>-3956.85</v>
      </c>
      <c r="AY45" s="184">
        <v>-1981.11</v>
      </c>
      <c r="AZ45" s="184">
        <v>-7074.63</v>
      </c>
      <c r="BA45" s="184">
        <v>-1098.96</v>
      </c>
      <c r="BB45" s="184">
        <v>-23592.47</v>
      </c>
      <c r="BC45" s="184"/>
      <c r="BD45" s="184">
        <v>-73725.84</v>
      </c>
      <c r="BE45" s="184">
        <v>-78841.78</v>
      </c>
      <c r="BF45" s="184">
        <v>-2811.41</v>
      </c>
      <c r="BG45" s="184"/>
      <c r="BH45" s="184">
        <v>-24623.52</v>
      </c>
      <c r="BI45" s="184">
        <v>-9563.33</v>
      </c>
      <c r="BJ45" s="184"/>
      <c r="BK45" s="184">
        <v>-28894.86</v>
      </c>
      <c r="BL45" s="184">
        <v>-1270.05</v>
      </c>
      <c r="BM45" s="184">
        <v>-47351.29</v>
      </c>
      <c r="BN45" s="184">
        <v>-5511.07</v>
      </c>
      <c r="BO45" s="184">
        <v>-6986.01</v>
      </c>
      <c r="BP45" s="184">
        <v>-39741.31</v>
      </c>
      <c r="BQ45" s="184">
        <v>-6193.01</v>
      </c>
      <c r="BR45" s="184"/>
      <c r="BS45" s="186">
        <v>-273916.65999999997</v>
      </c>
      <c r="BT45" s="186"/>
      <c r="BU45" s="184">
        <v>-7414.39</v>
      </c>
      <c r="BV45" s="186">
        <v>-22920.85</v>
      </c>
      <c r="BW45" s="184"/>
      <c r="BX45" s="186"/>
      <c r="BY45" s="186">
        <v>-4001.12</v>
      </c>
      <c r="BZ45" s="184"/>
      <c r="CA45" s="186"/>
      <c r="CB45" s="186"/>
      <c r="CC45" s="184"/>
      <c r="CD45" s="186">
        <v>-3776.07</v>
      </c>
      <c r="CE45" s="186"/>
      <c r="CF45" s="186"/>
      <c r="CG45" s="186"/>
      <c r="CH45" s="186">
        <v>-5518.41</v>
      </c>
      <c r="CI45" s="186"/>
      <c r="CJ45" s="186"/>
      <c r="CK45" s="186"/>
      <c r="CL45" s="184"/>
      <c r="CM45" s="186"/>
    </row>
    <row r="46" spans="1:91" ht="49.2">
      <c r="A46" s="120">
        <v>9</v>
      </c>
      <c r="B46" s="220" t="s">
        <v>764</v>
      </c>
      <c r="C46" s="125" t="s">
        <v>1205</v>
      </c>
      <c r="D46" s="184"/>
      <c r="E46" s="184"/>
      <c r="F46" s="184">
        <v>2878.16</v>
      </c>
      <c r="G46" s="184">
        <v>530.07000000000005</v>
      </c>
      <c r="H46" s="184"/>
      <c r="I46" s="184"/>
      <c r="J46" s="184"/>
      <c r="K46" s="184">
        <v>3052.82</v>
      </c>
      <c r="L46" s="184"/>
      <c r="M46" s="184">
        <v>1455.85</v>
      </c>
      <c r="N46" s="184"/>
      <c r="O46" s="184"/>
      <c r="P46" s="184">
        <v>23686.69</v>
      </c>
      <c r="Q46" s="184"/>
      <c r="R46" s="184">
        <v>1305.94</v>
      </c>
      <c r="S46" s="184">
        <v>6168.49</v>
      </c>
      <c r="T46" s="184">
        <v>4680.6000000000004</v>
      </c>
      <c r="U46" s="184">
        <v>9651.61</v>
      </c>
      <c r="V46" s="184">
        <v>576.71</v>
      </c>
      <c r="W46" s="184"/>
      <c r="X46" s="184">
        <v>122635.88</v>
      </c>
      <c r="Y46" s="184">
        <v>1902.35</v>
      </c>
      <c r="Z46" s="184"/>
      <c r="AA46" s="184">
        <v>2568.6799999999998</v>
      </c>
      <c r="AB46" s="184">
        <v>1756.99</v>
      </c>
      <c r="AC46" s="184">
        <v>7298.72</v>
      </c>
      <c r="AD46" s="184">
        <v>4628.45</v>
      </c>
      <c r="AE46" s="184">
        <v>4691.58</v>
      </c>
      <c r="AF46" s="184">
        <v>3854.9</v>
      </c>
      <c r="AG46" s="184">
        <v>6372.96</v>
      </c>
      <c r="AH46" s="184">
        <v>2699.52</v>
      </c>
      <c r="AI46" s="184">
        <v>16100.81</v>
      </c>
      <c r="AJ46" s="184">
        <v>9164.4500000000007</v>
      </c>
      <c r="AK46" s="184">
        <v>5788.83</v>
      </c>
      <c r="AL46" s="184">
        <v>771403.98</v>
      </c>
      <c r="AM46" s="184"/>
      <c r="AN46" s="184">
        <v>4235.67</v>
      </c>
      <c r="AO46" s="184">
        <v>15227.18</v>
      </c>
      <c r="AP46" s="184">
        <v>19410.060000000001</v>
      </c>
      <c r="AQ46" s="184">
        <v>795.92</v>
      </c>
      <c r="AR46" s="184">
        <v>957.04</v>
      </c>
      <c r="AS46" s="184">
        <v>47923.86</v>
      </c>
      <c r="AT46" s="184">
        <v>3723.96</v>
      </c>
      <c r="AU46" s="184"/>
      <c r="AV46" s="184">
        <v>15014.43</v>
      </c>
      <c r="AW46" s="184"/>
      <c r="AX46" s="184"/>
      <c r="AY46" s="184">
        <v>486.91</v>
      </c>
      <c r="AZ46" s="184">
        <v>534.07000000000005</v>
      </c>
      <c r="BA46" s="184">
        <v>8812.6200000000008</v>
      </c>
      <c r="BB46" s="184">
        <v>223774.33</v>
      </c>
      <c r="BC46" s="184"/>
      <c r="BD46" s="184">
        <v>114270.28</v>
      </c>
      <c r="BE46" s="184">
        <v>10939.71</v>
      </c>
      <c r="BF46" s="184"/>
      <c r="BG46" s="184"/>
      <c r="BH46" s="184">
        <v>79241.119999999995</v>
      </c>
      <c r="BI46" s="184">
        <v>9124.9599999999991</v>
      </c>
      <c r="BJ46" s="184"/>
      <c r="BK46" s="184">
        <v>5299.07</v>
      </c>
      <c r="BL46" s="184">
        <v>626.1</v>
      </c>
      <c r="BM46" s="184">
        <v>202378.44</v>
      </c>
      <c r="BN46" s="184">
        <v>4731.38</v>
      </c>
      <c r="BO46" s="184"/>
      <c r="BP46" s="184">
        <v>7813.42</v>
      </c>
      <c r="BQ46" s="184">
        <v>1123.83</v>
      </c>
      <c r="BR46" s="184">
        <v>17885.39</v>
      </c>
      <c r="BS46" s="184">
        <v>410580.9</v>
      </c>
      <c r="BT46" s="184">
        <v>5136.12</v>
      </c>
      <c r="BU46" s="184">
        <v>22555.65</v>
      </c>
      <c r="BV46" s="184">
        <v>116896.52</v>
      </c>
      <c r="BW46" s="184"/>
      <c r="BX46" s="184"/>
      <c r="BY46" s="184">
        <v>19028.990000000002</v>
      </c>
      <c r="BZ46" s="184"/>
      <c r="CA46" s="184"/>
      <c r="CB46" s="184">
        <v>8207.1</v>
      </c>
      <c r="CC46" s="184"/>
      <c r="CD46" s="184"/>
      <c r="CE46" s="184">
        <v>585.07000000000005</v>
      </c>
      <c r="CF46" s="184"/>
      <c r="CG46" s="184"/>
      <c r="CH46" s="184">
        <v>40446.31</v>
      </c>
      <c r="CI46" s="184"/>
      <c r="CJ46" s="184"/>
      <c r="CK46" s="184"/>
      <c r="CL46" s="184">
        <v>1079.57</v>
      </c>
      <c r="CM46" s="184"/>
    </row>
    <row r="47" spans="1:91" ht="24.6">
      <c r="A47" s="120">
        <v>1</v>
      </c>
      <c r="B47" s="220" t="s">
        <v>765</v>
      </c>
      <c r="C47" s="129" t="s">
        <v>1206</v>
      </c>
      <c r="D47" s="184">
        <v>133654816</v>
      </c>
      <c r="E47" s="184">
        <v>33122485.210000001</v>
      </c>
      <c r="F47" s="184">
        <v>36927228</v>
      </c>
      <c r="G47" s="184">
        <v>37346053</v>
      </c>
      <c r="H47" s="184">
        <v>23076620.390000001</v>
      </c>
      <c r="I47" s="184">
        <v>37155480.25</v>
      </c>
      <c r="J47" s="184">
        <v>53463360.5</v>
      </c>
      <c r="K47" s="184">
        <v>89256405.719999999</v>
      </c>
      <c r="L47" s="184">
        <v>38876220.109999999</v>
      </c>
      <c r="M47" s="184">
        <v>47867157.57</v>
      </c>
      <c r="N47" s="184">
        <v>83629798</v>
      </c>
      <c r="O47" s="184">
        <v>15872921.390000001</v>
      </c>
      <c r="P47" s="184">
        <v>88755492.959999993</v>
      </c>
      <c r="Q47" s="184">
        <v>49410623.100000001</v>
      </c>
      <c r="R47" s="184">
        <v>46022128.009999998</v>
      </c>
      <c r="S47" s="184">
        <v>80791259.180000007</v>
      </c>
      <c r="T47" s="184">
        <v>32506594.440000001</v>
      </c>
      <c r="U47" s="184">
        <v>50807025.329999998</v>
      </c>
      <c r="V47" s="184">
        <v>35180376.049999997</v>
      </c>
      <c r="W47" s="184">
        <v>21169351.350000001</v>
      </c>
      <c r="X47" s="184">
        <v>122034669.98</v>
      </c>
      <c r="Y47" s="184">
        <v>29913306.140000001</v>
      </c>
      <c r="Z47" s="184">
        <v>57987196.990000002</v>
      </c>
      <c r="AA47" s="184">
        <v>39049124</v>
      </c>
      <c r="AB47" s="184">
        <v>14097260.189999999</v>
      </c>
      <c r="AC47" s="184">
        <v>28779819</v>
      </c>
      <c r="AD47" s="184">
        <v>32121863</v>
      </c>
      <c r="AE47" s="184">
        <v>101299823</v>
      </c>
      <c r="AF47" s="184">
        <v>28073858.32</v>
      </c>
      <c r="AG47" s="184">
        <v>26816298.010000002</v>
      </c>
      <c r="AH47" s="184">
        <v>34009515.299999997</v>
      </c>
      <c r="AI47" s="184">
        <v>51997432</v>
      </c>
      <c r="AJ47" s="184">
        <v>35655462.159999996</v>
      </c>
      <c r="AK47" s="184">
        <v>29123930</v>
      </c>
      <c r="AL47" s="184">
        <v>201424988.16999999</v>
      </c>
      <c r="AM47" s="184">
        <v>37829062</v>
      </c>
      <c r="AN47" s="184">
        <v>28139859.600000001</v>
      </c>
      <c r="AO47" s="184">
        <v>74429943.189999998</v>
      </c>
      <c r="AP47" s="184">
        <v>42682112.5</v>
      </c>
      <c r="AQ47" s="184">
        <v>34938709.200000003</v>
      </c>
      <c r="AR47" s="184">
        <v>11555706</v>
      </c>
      <c r="AS47" s="184">
        <v>161966079.34</v>
      </c>
      <c r="AT47" s="184">
        <v>45539648.369999997</v>
      </c>
      <c r="AU47" s="184">
        <v>69783696.609999999</v>
      </c>
      <c r="AV47" s="184">
        <v>68841182.790000007</v>
      </c>
      <c r="AW47" s="184">
        <v>32621109</v>
      </c>
      <c r="AX47" s="184">
        <v>20497088.300000001</v>
      </c>
      <c r="AY47" s="184">
        <v>27999290.050000001</v>
      </c>
      <c r="AZ47" s="184">
        <v>35608269.920000002</v>
      </c>
      <c r="BA47" s="184">
        <v>37938702.219999999</v>
      </c>
      <c r="BB47" s="184">
        <v>152555955.34</v>
      </c>
      <c r="BC47" s="184">
        <v>25634784.190000001</v>
      </c>
      <c r="BD47" s="184">
        <v>197758361.47999999</v>
      </c>
      <c r="BE47" s="184">
        <v>85571225.909999996</v>
      </c>
      <c r="BF47" s="184">
        <v>23647232.25</v>
      </c>
      <c r="BG47" s="184">
        <v>21835917.390000001</v>
      </c>
      <c r="BH47" s="184">
        <v>87266638.629999995</v>
      </c>
      <c r="BI47" s="184">
        <v>18659200.239999998</v>
      </c>
      <c r="BJ47" s="184">
        <v>10625342.789999999</v>
      </c>
      <c r="BK47" s="184">
        <v>35358332.530000001</v>
      </c>
      <c r="BL47" s="184">
        <v>31248262</v>
      </c>
      <c r="BM47" s="184">
        <v>14361396.91</v>
      </c>
      <c r="BN47" s="184">
        <v>75394236</v>
      </c>
      <c r="BO47" s="184">
        <v>46465971.509999998</v>
      </c>
      <c r="BP47" s="184">
        <v>74486062</v>
      </c>
      <c r="BQ47" s="184">
        <v>54628116.310000002</v>
      </c>
      <c r="BR47" s="184">
        <v>33973528.990000002</v>
      </c>
      <c r="BS47" s="186">
        <v>423613666.56</v>
      </c>
      <c r="BT47" s="184">
        <v>50991741.700000003</v>
      </c>
      <c r="BU47" s="184">
        <v>42297255.25</v>
      </c>
      <c r="BV47" s="184">
        <v>121151030.41</v>
      </c>
      <c r="BW47" s="184">
        <v>3716924</v>
      </c>
      <c r="BX47" s="184">
        <v>39554616.5</v>
      </c>
      <c r="BY47" s="184">
        <v>90005140.959999993</v>
      </c>
      <c r="BZ47" s="184">
        <v>25395765.309999999</v>
      </c>
      <c r="CA47" s="184">
        <v>33075399</v>
      </c>
      <c r="CB47" s="184">
        <v>31803024.600000001</v>
      </c>
      <c r="CC47" s="184">
        <v>51327222.329999998</v>
      </c>
      <c r="CD47" s="184">
        <v>83414858.510000005</v>
      </c>
      <c r="CE47" s="184">
        <v>40856536</v>
      </c>
      <c r="CF47" s="184">
        <v>70097253.189999998</v>
      </c>
      <c r="CG47" s="184">
        <v>22897709</v>
      </c>
      <c r="CH47" s="184">
        <v>21386970.050000001</v>
      </c>
      <c r="CI47" s="184">
        <v>26162190.32</v>
      </c>
      <c r="CJ47" s="184">
        <v>24890784.239999998</v>
      </c>
      <c r="CK47" s="184">
        <v>111812922.84999999</v>
      </c>
      <c r="CL47" s="184">
        <v>24387690.68</v>
      </c>
      <c r="CM47" s="184">
        <v>21098889.350000001</v>
      </c>
    </row>
    <row r="48" spans="1:91" ht="24.6">
      <c r="A48" s="120">
        <v>1</v>
      </c>
      <c r="B48" s="220" t="s">
        <v>766</v>
      </c>
      <c r="C48" s="129" t="s">
        <v>1207</v>
      </c>
      <c r="D48" s="184">
        <v>460606114</v>
      </c>
      <c r="E48" s="184">
        <v>10953266.189999999</v>
      </c>
      <c r="F48" s="184">
        <v>11559073.92</v>
      </c>
      <c r="G48" s="184">
        <v>19453573.379999999</v>
      </c>
      <c r="H48" s="184">
        <v>10024552.99</v>
      </c>
      <c r="I48" s="184">
        <v>17725037.109999999</v>
      </c>
      <c r="J48" s="184">
        <v>29413764.719999999</v>
      </c>
      <c r="K48" s="184">
        <v>46292700.880000003</v>
      </c>
      <c r="L48" s="184">
        <v>17646896.050000001</v>
      </c>
      <c r="M48" s="184">
        <v>22208917.829999998</v>
      </c>
      <c r="N48" s="184">
        <v>101239970.51000001</v>
      </c>
      <c r="O48" s="184">
        <v>7517836.4800000004</v>
      </c>
      <c r="P48" s="184">
        <v>238831633.36000001</v>
      </c>
      <c r="Q48" s="184">
        <v>21426364.34</v>
      </c>
      <c r="R48" s="184">
        <v>39751061.399999999</v>
      </c>
      <c r="S48" s="184">
        <v>88255283.299999997</v>
      </c>
      <c r="T48" s="184">
        <v>25268279.82</v>
      </c>
      <c r="U48" s="184">
        <v>22584069.539999999</v>
      </c>
      <c r="V48" s="184">
        <v>15997642.800000001</v>
      </c>
      <c r="W48" s="184">
        <v>4956336.4800000004</v>
      </c>
      <c r="X48" s="184">
        <v>555539579.61000001</v>
      </c>
      <c r="Y48" s="184">
        <v>18555882.219999999</v>
      </c>
      <c r="Z48" s="184">
        <v>39324028.850000001</v>
      </c>
      <c r="AA48" s="184">
        <v>29411157.800000001</v>
      </c>
      <c r="AB48" s="184">
        <v>5064783</v>
      </c>
      <c r="AC48" s="184">
        <v>10582608.25</v>
      </c>
      <c r="AD48" s="184">
        <v>13813747.199999999</v>
      </c>
      <c r="AE48" s="184">
        <v>92619200.5</v>
      </c>
      <c r="AF48" s="184">
        <v>18351091.239999998</v>
      </c>
      <c r="AG48" s="184">
        <v>19229752.57</v>
      </c>
      <c r="AH48" s="184">
        <v>19013275.640000001</v>
      </c>
      <c r="AI48" s="184">
        <v>30971154.460000001</v>
      </c>
      <c r="AJ48" s="184">
        <v>14794158.93</v>
      </c>
      <c r="AK48" s="184">
        <v>15856821.23</v>
      </c>
      <c r="AL48" s="184">
        <v>1162430990.76</v>
      </c>
      <c r="AM48" s="184">
        <v>18108203.98</v>
      </c>
      <c r="AN48" s="184">
        <v>10661941.539999999</v>
      </c>
      <c r="AO48" s="184">
        <v>40140978.850000001</v>
      </c>
      <c r="AP48" s="184">
        <v>65792643.969999999</v>
      </c>
      <c r="AQ48" s="184">
        <v>18707806.739999998</v>
      </c>
      <c r="AR48" s="184">
        <v>7159301.2000000002</v>
      </c>
      <c r="AS48" s="184">
        <v>262281514</v>
      </c>
      <c r="AT48" s="184">
        <v>33779405.259999998</v>
      </c>
      <c r="AU48" s="184">
        <v>46024510.5</v>
      </c>
      <c r="AV48" s="184">
        <v>43585712.520000003</v>
      </c>
      <c r="AW48" s="184">
        <v>16231385</v>
      </c>
      <c r="AX48" s="184">
        <v>12898840.02</v>
      </c>
      <c r="AY48" s="184">
        <v>16091142.779999999</v>
      </c>
      <c r="AZ48" s="184">
        <v>17088401.219999999</v>
      </c>
      <c r="BA48" s="184">
        <v>13276725.1</v>
      </c>
      <c r="BB48" s="184">
        <v>222127449.03999999</v>
      </c>
      <c r="BC48" s="184">
        <v>15313930.369999999</v>
      </c>
      <c r="BD48" s="184">
        <v>499365437.13</v>
      </c>
      <c r="BE48" s="184">
        <v>91265861.030000001</v>
      </c>
      <c r="BF48" s="184">
        <v>12698384.210000001</v>
      </c>
      <c r="BG48" s="184">
        <v>14680245.75</v>
      </c>
      <c r="BH48" s="184">
        <v>246970029.00999999</v>
      </c>
      <c r="BI48" s="184">
        <v>13506067.039999999</v>
      </c>
      <c r="BJ48" s="184">
        <v>8266556.5800000001</v>
      </c>
      <c r="BK48" s="184">
        <v>15294240.800000001</v>
      </c>
      <c r="BL48" s="184">
        <v>16515032.98</v>
      </c>
      <c r="BM48" s="184">
        <v>321211605.57999998</v>
      </c>
      <c r="BN48" s="184">
        <v>40783331.020000003</v>
      </c>
      <c r="BO48" s="184">
        <v>19363890.800000001</v>
      </c>
      <c r="BP48" s="184">
        <v>56377190.82</v>
      </c>
      <c r="BQ48" s="184">
        <v>25733373.449999999</v>
      </c>
      <c r="BR48" s="184">
        <v>15094886.789999999</v>
      </c>
      <c r="BS48" s="184">
        <v>1948645553.3699999</v>
      </c>
      <c r="BT48" s="184">
        <v>26098123.120000001</v>
      </c>
      <c r="BU48" s="184">
        <v>23248864.149999999</v>
      </c>
      <c r="BV48" s="184">
        <v>267341525.55000001</v>
      </c>
      <c r="BW48" s="184">
        <v>45120</v>
      </c>
      <c r="BX48" s="184">
        <v>21101545.960000001</v>
      </c>
      <c r="BY48" s="184">
        <v>123954481.39</v>
      </c>
      <c r="BZ48" s="184">
        <v>12147100.25</v>
      </c>
      <c r="CA48" s="184">
        <v>13747056.65</v>
      </c>
      <c r="CB48" s="184">
        <v>18363039.710000001</v>
      </c>
      <c r="CC48" s="184">
        <v>34631144.340000004</v>
      </c>
      <c r="CD48" s="184">
        <v>111130359.41</v>
      </c>
      <c r="CE48" s="184">
        <v>29234546.23</v>
      </c>
      <c r="CF48" s="184">
        <v>72065881.849999994</v>
      </c>
      <c r="CG48" s="184">
        <v>7703197.5599999996</v>
      </c>
      <c r="CH48" s="184">
        <v>9246408.8000000007</v>
      </c>
      <c r="CI48" s="184">
        <v>15565256.16</v>
      </c>
      <c r="CJ48" s="184">
        <v>12195139.140000001</v>
      </c>
      <c r="CK48" s="184">
        <v>132760573.59999999</v>
      </c>
      <c r="CL48" s="184">
        <v>13007596.07</v>
      </c>
      <c r="CM48" s="184">
        <v>10506871.59</v>
      </c>
    </row>
    <row r="49" spans="1:91" ht="24.6">
      <c r="A49" s="120">
        <v>2</v>
      </c>
      <c r="B49" s="220" t="s">
        <v>767</v>
      </c>
      <c r="C49" s="130" t="s">
        <v>406</v>
      </c>
      <c r="D49" s="184">
        <v>70046767</v>
      </c>
      <c r="E49" s="184">
        <v>1283165.6299999999</v>
      </c>
      <c r="F49" s="184">
        <v>387720</v>
      </c>
      <c r="G49" s="184">
        <v>664252</v>
      </c>
      <c r="H49" s="184">
        <v>1036769.5</v>
      </c>
      <c r="I49" s="184">
        <v>1601103</v>
      </c>
      <c r="J49" s="184">
        <v>144236.6</v>
      </c>
      <c r="K49" s="184">
        <v>3600460.18</v>
      </c>
      <c r="L49" s="184">
        <v>458804.17</v>
      </c>
      <c r="M49" s="184">
        <v>565032.80000000005</v>
      </c>
      <c r="N49" s="184">
        <v>3643823.33</v>
      </c>
      <c r="O49" s="184">
        <v>120892.5</v>
      </c>
      <c r="P49" s="184">
        <v>47515488.490000002</v>
      </c>
      <c r="Q49" s="184">
        <v>694743.03</v>
      </c>
      <c r="R49" s="184">
        <v>3480896.95</v>
      </c>
      <c r="S49" s="184">
        <v>2700182.6</v>
      </c>
      <c r="T49" s="184">
        <v>5415837.8300000001</v>
      </c>
      <c r="U49" s="184">
        <v>482640.13</v>
      </c>
      <c r="V49" s="184">
        <v>300725.59000000003</v>
      </c>
      <c r="W49" s="184">
        <v>142351.5</v>
      </c>
      <c r="X49" s="184">
        <v>161982239.84</v>
      </c>
      <c r="Y49" s="184">
        <v>345883.78</v>
      </c>
      <c r="Z49" s="184">
        <v>265145.25</v>
      </c>
      <c r="AA49" s="184">
        <v>309184</v>
      </c>
      <c r="AB49" s="184">
        <v>280607.5</v>
      </c>
      <c r="AC49" s="184">
        <v>1188186</v>
      </c>
      <c r="AD49" s="184">
        <v>450</v>
      </c>
      <c r="AE49" s="184">
        <v>1767458</v>
      </c>
      <c r="AF49" s="184">
        <v>400931.49</v>
      </c>
      <c r="AG49" s="184">
        <v>158970.20000000001</v>
      </c>
      <c r="AH49" s="184">
        <v>423889.62</v>
      </c>
      <c r="AI49" s="184">
        <v>2480484.98</v>
      </c>
      <c r="AJ49" s="184">
        <v>2178413</v>
      </c>
      <c r="AK49" s="184">
        <v>3156134</v>
      </c>
      <c r="AL49" s="184">
        <v>116423576.29000001</v>
      </c>
      <c r="AM49" s="184">
        <v>808203</v>
      </c>
      <c r="AN49" s="184">
        <v>2356869.2000000002</v>
      </c>
      <c r="AO49" s="184">
        <v>3929337</v>
      </c>
      <c r="AP49" s="184">
        <v>5930964</v>
      </c>
      <c r="AQ49" s="184">
        <v>651250</v>
      </c>
      <c r="AR49" s="184">
        <v>99676.5</v>
      </c>
      <c r="AS49" s="184">
        <v>22240380.5</v>
      </c>
      <c r="AT49" s="184">
        <v>431639.5</v>
      </c>
      <c r="AU49" s="184">
        <v>2618446.29</v>
      </c>
      <c r="AV49" s="184">
        <v>793860.19</v>
      </c>
      <c r="AW49" s="184">
        <v>615696</v>
      </c>
      <c r="AX49" s="184">
        <v>796343.14</v>
      </c>
      <c r="AY49" s="184">
        <v>1514299</v>
      </c>
      <c r="AZ49" s="184">
        <v>489779</v>
      </c>
      <c r="BA49" s="184">
        <v>421320</v>
      </c>
      <c r="BB49" s="184">
        <v>15858267.199999999</v>
      </c>
      <c r="BC49" s="184">
        <v>1299306.97</v>
      </c>
      <c r="BD49" s="184">
        <v>66492398.68</v>
      </c>
      <c r="BE49" s="184">
        <v>13110623.800000001</v>
      </c>
      <c r="BF49" s="184">
        <v>400569.75</v>
      </c>
      <c r="BG49" s="184">
        <v>292242</v>
      </c>
      <c r="BH49" s="184">
        <v>21345147.140000001</v>
      </c>
      <c r="BI49" s="184">
        <v>392149.5</v>
      </c>
      <c r="BJ49" s="184">
        <v>492946.32</v>
      </c>
      <c r="BK49" s="184">
        <v>1081894</v>
      </c>
      <c r="BL49" s="184">
        <v>94001</v>
      </c>
      <c r="BM49" s="184">
        <v>46344143.950000003</v>
      </c>
      <c r="BN49" s="184">
        <v>911629.95</v>
      </c>
      <c r="BO49" s="184">
        <v>247887.25</v>
      </c>
      <c r="BP49" s="184">
        <v>1515826.45</v>
      </c>
      <c r="BQ49" s="184">
        <v>121309.2</v>
      </c>
      <c r="BR49" s="184">
        <v>203989.45</v>
      </c>
      <c r="BS49" s="184">
        <v>247548759.34</v>
      </c>
      <c r="BT49" s="184">
        <v>482024</v>
      </c>
      <c r="BU49" s="184">
        <v>1140998.22</v>
      </c>
      <c r="BV49" s="184">
        <v>15913323.76</v>
      </c>
      <c r="BW49" s="184">
        <v>1498074.29</v>
      </c>
      <c r="BX49" s="184"/>
      <c r="BY49" s="184">
        <v>9516637</v>
      </c>
      <c r="BZ49" s="184">
        <v>179165.7</v>
      </c>
      <c r="CA49" s="184">
        <v>416770</v>
      </c>
      <c r="CB49" s="184">
        <v>92981.5</v>
      </c>
      <c r="CC49" s="184">
        <v>379558</v>
      </c>
      <c r="CD49" s="184">
        <v>1363010.88</v>
      </c>
      <c r="CE49" s="184">
        <v>82706</v>
      </c>
      <c r="CF49" s="184">
        <v>2154415.87</v>
      </c>
      <c r="CG49" s="184">
        <v>106986</v>
      </c>
      <c r="CH49" s="184">
        <v>331943</v>
      </c>
      <c r="CI49" s="184">
        <v>125377.9</v>
      </c>
      <c r="CJ49" s="184">
        <v>1013522.1</v>
      </c>
      <c r="CK49" s="184">
        <v>1479646.02</v>
      </c>
      <c r="CL49" s="184"/>
      <c r="CM49" s="184">
        <v>386733.99</v>
      </c>
    </row>
    <row r="50" spans="1:91" ht="24.6">
      <c r="A50" s="120">
        <v>2</v>
      </c>
      <c r="B50" s="220" t="s">
        <v>768</v>
      </c>
      <c r="C50" s="130" t="s">
        <v>1208</v>
      </c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>
        <v>55684</v>
      </c>
      <c r="AJ50" s="184"/>
      <c r="AK50" s="184"/>
      <c r="AL50" s="184"/>
      <c r="AM50" s="184"/>
      <c r="AN50" s="184"/>
      <c r="AO50" s="184">
        <v>583482</v>
      </c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4"/>
      <c r="BQ50" s="184"/>
      <c r="BR50" s="184"/>
      <c r="BS50" s="184">
        <v>17325313.440000001</v>
      </c>
      <c r="BT50" s="184"/>
      <c r="BU50" s="184"/>
      <c r="BV50" s="184"/>
      <c r="BW50" s="184"/>
      <c r="BX50" s="184"/>
      <c r="BY50" s="184"/>
      <c r="BZ50" s="184"/>
      <c r="CA50" s="184"/>
      <c r="CB50" s="184"/>
      <c r="CC50" s="184"/>
      <c r="CD50" s="184"/>
      <c r="CE50" s="184"/>
      <c r="CF50" s="184"/>
      <c r="CG50" s="184"/>
      <c r="CH50" s="184"/>
      <c r="CI50" s="184">
        <v>11202.75</v>
      </c>
      <c r="CJ50" s="184"/>
      <c r="CK50" s="184"/>
      <c r="CL50" s="184"/>
      <c r="CM50" s="184"/>
    </row>
    <row r="51" spans="1:91" ht="24.6">
      <c r="A51" s="120">
        <v>2</v>
      </c>
      <c r="B51" s="220" t="s">
        <v>769</v>
      </c>
      <c r="C51" s="130" t="s">
        <v>1209</v>
      </c>
      <c r="D51" s="184">
        <v>10666</v>
      </c>
      <c r="E51" s="184"/>
      <c r="F51" s="184">
        <v>4202</v>
      </c>
      <c r="G51" s="184">
        <v>5072</v>
      </c>
      <c r="H51" s="184">
        <v>8580</v>
      </c>
      <c r="I51" s="184"/>
      <c r="J51" s="184">
        <v>10356.25</v>
      </c>
      <c r="K51" s="184">
        <v>23389.31</v>
      </c>
      <c r="L51" s="184">
        <v>19377.48</v>
      </c>
      <c r="M51" s="184"/>
      <c r="N51" s="184">
        <v>24736</v>
      </c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>
        <v>7998</v>
      </c>
      <c r="AN51" s="184"/>
      <c r="AO51" s="184">
        <v>21492</v>
      </c>
      <c r="AP51" s="184">
        <v>17337</v>
      </c>
      <c r="AQ51" s="184">
        <v>26124</v>
      </c>
      <c r="AR51" s="184">
        <v>6561.5</v>
      </c>
      <c r="AS51" s="184"/>
      <c r="AT51" s="184">
        <v>6750.63</v>
      </c>
      <c r="AU51" s="184"/>
      <c r="AV51" s="184">
        <v>19621.62</v>
      </c>
      <c r="AW51" s="184"/>
      <c r="AX51" s="184"/>
      <c r="AY51" s="184"/>
      <c r="AZ51" s="184">
        <v>179</v>
      </c>
      <c r="BA51" s="184"/>
      <c r="BB51" s="184"/>
      <c r="BC51" s="184">
        <v>20861.75</v>
      </c>
      <c r="BD51" s="184"/>
      <c r="BE51" s="184"/>
      <c r="BF51" s="184"/>
      <c r="BG51" s="184"/>
      <c r="BH51" s="184">
        <v>99831.5</v>
      </c>
      <c r="BI51" s="184"/>
      <c r="BJ51" s="184"/>
      <c r="BK51" s="184">
        <v>742103</v>
      </c>
      <c r="BL51" s="184"/>
      <c r="BM51" s="184">
        <v>82987.5</v>
      </c>
      <c r="BN51" s="184"/>
      <c r="BO51" s="184"/>
      <c r="BP51" s="184"/>
      <c r="BQ51" s="184"/>
      <c r="BR51" s="184"/>
      <c r="BS51" s="184">
        <v>30453625.870000001</v>
      </c>
      <c r="BT51" s="184">
        <v>9049</v>
      </c>
      <c r="BU51" s="184"/>
      <c r="BV51" s="184">
        <v>31873.279999999999</v>
      </c>
      <c r="BW51" s="184"/>
      <c r="BX51" s="184"/>
      <c r="BY51" s="184">
        <v>28190.2</v>
      </c>
      <c r="BZ51" s="184"/>
      <c r="CA51" s="184"/>
      <c r="CB51" s="184">
        <v>490</v>
      </c>
      <c r="CC51" s="184"/>
      <c r="CD51" s="184">
        <v>7089.39</v>
      </c>
      <c r="CE51" s="184"/>
      <c r="CF51" s="184">
        <v>23582.9</v>
      </c>
      <c r="CG51" s="184"/>
      <c r="CH51" s="184"/>
      <c r="CI51" s="184"/>
      <c r="CJ51" s="184">
        <v>1730</v>
      </c>
      <c r="CK51" s="184">
        <v>2955</v>
      </c>
      <c r="CL51" s="184"/>
      <c r="CM51" s="184">
        <v>90.5</v>
      </c>
    </row>
    <row r="52" spans="1:91" ht="24.6">
      <c r="A52" s="120">
        <v>13</v>
      </c>
      <c r="B52" s="220" t="s">
        <v>770</v>
      </c>
      <c r="C52" s="123" t="s">
        <v>407</v>
      </c>
      <c r="D52" s="184">
        <v>11471031.41</v>
      </c>
      <c r="E52" s="184">
        <v>2027657.18</v>
      </c>
      <c r="F52" s="184">
        <v>1696000</v>
      </c>
      <c r="G52" s="184">
        <v>1960463.4</v>
      </c>
      <c r="H52" s="184">
        <v>2197321.89</v>
      </c>
      <c r="I52" s="184">
        <v>3915945.79</v>
      </c>
      <c r="J52" s="184">
        <v>4446698.8099999996</v>
      </c>
      <c r="K52" s="184">
        <v>2791041.98</v>
      </c>
      <c r="L52" s="184">
        <v>1704500</v>
      </c>
      <c r="M52" s="184">
        <v>3244186.08</v>
      </c>
      <c r="N52" s="184">
        <v>8629489.7599999998</v>
      </c>
      <c r="O52" s="184">
        <v>2717102.54</v>
      </c>
      <c r="P52" s="184">
        <v>9178051.4800000004</v>
      </c>
      <c r="Q52" s="184">
        <v>3061136.16</v>
      </c>
      <c r="R52" s="184">
        <v>3923079.91</v>
      </c>
      <c r="S52" s="184">
        <v>5882099.0700000003</v>
      </c>
      <c r="T52" s="184">
        <v>3162961.02</v>
      </c>
      <c r="U52" s="184">
        <v>3015229.26</v>
      </c>
      <c r="V52" s="184">
        <v>2171635.41</v>
      </c>
      <c r="W52" s="184">
        <v>1184197.98</v>
      </c>
      <c r="X52" s="184">
        <v>16695300</v>
      </c>
      <c r="Y52" s="184">
        <v>1572900</v>
      </c>
      <c r="Z52" s="184">
        <v>4035000</v>
      </c>
      <c r="AA52" s="184">
        <v>3765000</v>
      </c>
      <c r="AB52" s="184">
        <v>802000</v>
      </c>
      <c r="AC52" s="184">
        <v>2787200</v>
      </c>
      <c r="AD52" s="184">
        <v>1429800</v>
      </c>
      <c r="AE52" s="184">
        <v>12162066.890000001</v>
      </c>
      <c r="AF52" s="184">
        <v>1520000</v>
      </c>
      <c r="AG52" s="184">
        <v>1540000</v>
      </c>
      <c r="AH52" s="184">
        <v>3569400</v>
      </c>
      <c r="AI52" s="184">
        <v>1425000</v>
      </c>
      <c r="AJ52" s="184">
        <v>1763000</v>
      </c>
      <c r="AK52" s="184">
        <v>1655400</v>
      </c>
      <c r="AL52" s="184">
        <v>27139290.510000002</v>
      </c>
      <c r="AM52" s="184">
        <v>5410000</v>
      </c>
      <c r="AN52" s="184">
        <v>1530000</v>
      </c>
      <c r="AO52" s="184">
        <v>7725778.4100000001</v>
      </c>
      <c r="AP52" s="184">
        <v>10685734.800000001</v>
      </c>
      <c r="AQ52" s="184">
        <v>3654239.42</v>
      </c>
      <c r="AR52" s="184">
        <v>437703.42</v>
      </c>
      <c r="AS52" s="184">
        <v>9134855.8599999994</v>
      </c>
      <c r="AT52" s="184">
        <v>1858748.45</v>
      </c>
      <c r="AU52" s="184">
        <v>4900162.78</v>
      </c>
      <c r="AV52" s="184">
        <v>4981249.58</v>
      </c>
      <c r="AW52" s="184">
        <v>4152060.51</v>
      </c>
      <c r="AX52" s="184">
        <v>1298441.3899999999</v>
      </c>
      <c r="AY52" s="184">
        <v>2675821.4700000002</v>
      </c>
      <c r="AZ52" s="184">
        <v>2256756.12</v>
      </c>
      <c r="BA52" s="184">
        <v>3024924.88</v>
      </c>
      <c r="BB52" s="184">
        <v>7250177.7599999998</v>
      </c>
      <c r="BC52" s="184">
        <v>2146293.9900000002</v>
      </c>
      <c r="BD52" s="184">
        <v>11600712.15</v>
      </c>
      <c r="BE52" s="184">
        <v>12223436.289999999</v>
      </c>
      <c r="BF52" s="184">
        <v>3379112.04</v>
      </c>
      <c r="BG52" s="184">
        <v>1563344.81</v>
      </c>
      <c r="BH52" s="184">
        <v>7340000</v>
      </c>
      <c r="BI52" s="184">
        <v>1456406.46</v>
      </c>
      <c r="BJ52" s="184">
        <v>1042703.82</v>
      </c>
      <c r="BK52" s="184">
        <v>500000</v>
      </c>
      <c r="BL52" s="184">
        <v>844168.6</v>
      </c>
      <c r="BM52" s="184">
        <v>8635167.2699999996</v>
      </c>
      <c r="BN52" s="184">
        <v>2831417.11</v>
      </c>
      <c r="BO52" s="184">
        <v>2126565.61</v>
      </c>
      <c r="BP52" s="184">
        <v>10729818.01</v>
      </c>
      <c r="BQ52" s="184">
        <v>3221733.76</v>
      </c>
      <c r="BR52" s="184">
        <v>1343180.63</v>
      </c>
      <c r="BS52" s="184">
        <v>48014786.75</v>
      </c>
      <c r="BT52" s="184">
        <v>3200660.96</v>
      </c>
      <c r="BU52" s="184">
        <v>2650974.29</v>
      </c>
      <c r="BV52" s="184">
        <v>13375380.24</v>
      </c>
      <c r="BW52" s="184">
        <v>92400</v>
      </c>
      <c r="BX52" s="184">
        <v>1737231.77</v>
      </c>
      <c r="BY52" s="184">
        <v>10968890.93</v>
      </c>
      <c r="BZ52" s="184">
        <v>1041632</v>
      </c>
      <c r="CA52" s="184">
        <v>2076454.64</v>
      </c>
      <c r="CB52" s="184">
        <v>1461000</v>
      </c>
      <c r="CC52" s="184"/>
      <c r="CD52" s="184">
        <v>8908650</v>
      </c>
      <c r="CE52" s="184">
        <v>2578776.8199999998</v>
      </c>
      <c r="CF52" s="184">
        <v>8499925.1600000001</v>
      </c>
      <c r="CG52" s="184">
        <v>649036.67000000004</v>
      </c>
      <c r="CH52" s="184">
        <v>886660.42</v>
      </c>
      <c r="CI52" s="184">
        <v>658435.38</v>
      </c>
      <c r="CJ52" s="184">
        <v>787885.12</v>
      </c>
      <c r="CK52" s="184">
        <v>9158527.6699999999</v>
      </c>
      <c r="CL52" s="184">
        <v>1426990.35</v>
      </c>
      <c r="CM52" s="184">
        <v>1437720.26</v>
      </c>
    </row>
    <row r="53" spans="1:91" ht="24.6">
      <c r="A53" s="120">
        <v>1</v>
      </c>
      <c r="B53" s="220" t="s">
        <v>771</v>
      </c>
      <c r="C53" s="129" t="s">
        <v>408</v>
      </c>
      <c r="D53" s="184">
        <v>0</v>
      </c>
      <c r="E53" s="184">
        <v>14211990.82</v>
      </c>
      <c r="F53" s="184">
        <v>16209950.67</v>
      </c>
      <c r="G53" s="184">
        <v>0</v>
      </c>
      <c r="H53" s="184">
        <v>1774977.87</v>
      </c>
      <c r="I53" s="184">
        <v>5631248.6799999997</v>
      </c>
      <c r="J53" s="184">
        <v>8305664.4199999999</v>
      </c>
      <c r="K53" s="184">
        <v>0</v>
      </c>
      <c r="L53" s="184">
        <v>8632427.4499999993</v>
      </c>
      <c r="M53" s="184">
        <v>10602697.689999999</v>
      </c>
      <c r="N53" s="184">
        <v>0</v>
      </c>
      <c r="O53" s="184">
        <v>3165304.91</v>
      </c>
      <c r="P53" s="184">
        <v>0</v>
      </c>
      <c r="Q53" s="184">
        <v>0</v>
      </c>
      <c r="R53" s="184">
        <v>10070982.710000001</v>
      </c>
      <c r="S53" s="184">
        <v>0</v>
      </c>
      <c r="T53" s="184">
        <v>4075504.59</v>
      </c>
      <c r="U53" s="184">
        <v>0</v>
      </c>
      <c r="V53" s="184">
        <v>5260552</v>
      </c>
      <c r="W53" s="184">
        <v>0</v>
      </c>
      <c r="X53" s="184">
        <v>0</v>
      </c>
      <c r="Y53" s="184">
        <v>0</v>
      </c>
      <c r="Z53" s="184">
        <v>0</v>
      </c>
      <c r="AA53" s="184">
        <v>0</v>
      </c>
      <c r="AB53" s="184">
        <v>83334.350000000006</v>
      </c>
      <c r="AC53" s="184">
        <v>0</v>
      </c>
      <c r="AD53" s="184">
        <v>0</v>
      </c>
      <c r="AE53" s="184">
        <v>0</v>
      </c>
      <c r="AF53" s="184">
        <v>7898425.1299999999</v>
      </c>
      <c r="AG53" s="184">
        <v>387027.08</v>
      </c>
      <c r="AH53" s="184">
        <v>11621861.67</v>
      </c>
      <c r="AI53" s="184">
        <v>0</v>
      </c>
      <c r="AJ53" s="184">
        <v>6921969.8300000001</v>
      </c>
      <c r="AK53" s="184">
        <v>352950.19</v>
      </c>
      <c r="AL53" s="184">
        <v>0</v>
      </c>
      <c r="AM53" s="184">
        <v>7153872.3200000003</v>
      </c>
      <c r="AN53" s="184">
        <v>4374541.25</v>
      </c>
      <c r="AO53" s="184">
        <v>0</v>
      </c>
      <c r="AP53" s="184">
        <v>2447495.7400000002</v>
      </c>
      <c r="AQ53" s="184">
        <v>11176613.140000001</v>
      </c>
      <c r="AR53" s="184">
        <v>5664483.6299999999</v>
      </c>
      <c r="AS53" s="184">
        <v>0</v>
      </c>
      <c r="AT53" s="184">
        <v>0</v>
      </c>
      <c r="AU53" s="184">
        <v>0</v>
      </c>
      <c r="AV53" s="184">
        <v>0</v>
      </c>
      <c r="AW53" s="184">
        <v>4741824.16</v>
      </c>
      <c r="AX53" s="184">
        <v>5532200.8499999996</v>
      </c>
      <c r="AY53" s="184">
        <v>5681504.3700000001</v>
      </c>
      <c r="AZ53" s="184">
        <v>7579412.4199999999</v>
      </c>
      <c r="BA53" s="184">
        <v>0</v>
      </c>
      <c r="BB53" s="184">
        <v>0</v>
      </c>
      <c r="BC53" s="184">
        <v>13613603.32</v>
      </c>
      <c r="BD53" s="184">
        <v>0</v>
      </c>
      <c r="BE53" s="184">
        <v>0</v>
      </c>
      <c r="BF53" s="184">
        <v>9945471.6500000004</v>
      </c>
      <c r="BG53" s="184">
        <v>9199300.0399999991</v>
      </c>
      <c r="BH53" s="184">
        <v>0</v>
      </c>
      <c r="BI53" s="184">
        <v>10448915.1</v>
      </c>
      <c r="BJ53" s="184">
        <v>4551647.22</v>
      </c>
      <c r="BK53" s="184">
        <v>8820156.6099999994</v>
      </c>
      <c r="BL53" s="184">
        <v>5805786.29</v>
      </c>
      <c r="BM53" s="184">
        <v>85737904.310000002</v>
      </c>
      <c r="BN53" s="184">
        <v>1220557.44</v>
      </c>
      <c r="BO53" s="184">
        <v>11168845.439999999</v>
      </c>
      <c r="BP53" s="184">
        <v>15193898.970000001</v>
      </c>
      <c r="BQ53" s="184">
        <v>12232994.57</v>
      </c>
      <c r="BR53" s="184">
        <v>8151042.1900000004</v>
      </c>
      <c r="BS53" s="184"/>
      <c r="BT53" s="184">
        <v>7178961.6200000001</v>
      </c>
      <c r="BU53" s="184">
        <v>20126500.5</v>
      </c>
      <c r="BV53" s="184"/>
      <c r="BW53" s="184">
        <v>12226747.609999999</v>
      </c>
      <c r="BX53" s="184">
        <v>4895007.18</v>
      </c>
      <c r="BY53" s="184">
        <v>3642653.37</v>
      </c>
      <c r="BZ53" s="184">
        <v>9838005.3900000006</v>
      </c>
      <c r="CA53" s="184">
        <v>7998610.8899999997</v>
      </c>
      <c r="CB53" s="184">
        <v>14048287.949999999</v>
      </c>
      <c r="CC53" s="184">
        <v>5837252.4500000002</v>
      </c>
      <c r="CD53" s="184">
        <v>4352393.2699999996</v>
      </c>
      <c r="CE53" s="184">
        <v>16572353.859999999</v>
      </c>
      <c r="CF53" s="184">
        <v>23087051.399999999</v>
      </c>
      <c r="CG53" s="184">
        <v>7607065.5199999996</v>
      </c>
      <c r="CH53" s="184">
        <v>10595261.199999999</v>
      </c>
      <c r="CI53" s="184">
        <v>2617795.13</v>
      </c>
      <c r="CJ53" s="184">
        <v>3184777.26</v>
      </c>
      <c r="CK53" s="184">
        <v>0</v>
      </c>
      <c r="CL53" s="184">
        <v>2020848.57</v>
      </c>
      <c r="CM53" s="184">
        <v>6346825.5599999996</v>
      </c>
    </row>
    <row r="54" spans="1:91" ht="24.6">
      <c r="A54" s="120">
        <v>1</v>
      </c>
      <c r="B54" s="220" t="s">
        <v>772</v>
      </c>
      <c r="C54" s="131" t="s">
        <v>409</v>
      </c>
      <c r="D54" s="184">
        <v>8513061.2200000007</v>
      </c>
      <c r="E54" s="184">
        <v>6459282.4400000004</v>
      </c>
      <c r="F54" s="184">
        <v>12103234.02</v>
      </c>
      <c r="G54" s="184">
        <v>3359902.33</v>
      </c>
      <c r="H54" s="184">
        <v>4615911.5199999996</v>
      </c>
      <c r="I54" s="184">
        <v>6099994.6100000003</v>
      </c>
      <c r="J54" s="184">
        <v>11461050.880000001</v>
      </c>
      <c r="K54" s="184">
        <v>12507777.23</v>
      </c>
      <c r="L54" s="184">
        <v>7433920.54</v>
      </c>
      <c r="M54" s="184">
        <v>4481145.4800000004</v>
      </c>
      <c r="N54" s="184">
        <v>12901399.960000001</v>
      </c>
      <c r="O54" s="184">
        <v>2087584.57</v>
      </c>
      <c r="P54" s="184">
        <v>10330832.49</v>
      </c>
      <c r="Q54" s="184">
        <v>8408065.6099999994</v>
      </c>
      <c r="R54" s="184">
        <v>10051797.23</v>
      </c>
      <c r="S54" s="184">
        <v>2159211.77</v>
      </c>
      <c r="T54" s="184">
        <v>3280586.18</v>
      </c>
      <c r="U54" s="184">
        <v>5055215.41</v>
      </c>
      <c r="V54" s="184">
        <v>4660400.55</v>
      </c>
      <c r="W54" s="184">
        <v>3443520.72</v>
      </c>
      <c r="X54" s="184">
        <v>19397832.670000002</v>
      </c>
      <c r="Y54" s="184">
        <v>5747810.79</v>
      </c>
      <c r="Z54" s="184">
        <v>5749163.3099999996</v>
      </c>
      <c r="AA54" s="184">
        <v>6102607.8600000003</v>
      </c>
      <c r="AB54" s="184">
        <v>2625520.6800000002</v>
      </c>
      <c r="AC54" s="184">
        <v>6067603.4000000004</v>
      </c>
      <c r="AD54" s="184">
        <v>5217447.13</v>
      </c>
      <c r="AE54" s="184">
        <v>15423061.970000001</v>
      </c>
      <c r="AF54" s="184">
        <v>4520808.47</v>
      </c>
      <c r="AG54" s="184">
        <v>5544665.4400000004</v>
      </c>
      <c r="AH54" s="184">
        <v>1418909.06</v>
      </c>
      <c r="AI54" s="184">
        <v>6195588.4000000004</v>
      </c>
      <c r="AJ54" s="184">
        <v>6853190.8099999996</v>
      </c>
      <c r="AK54" s="184">
        <v>5030867.6399999997</v>
      </c>
      <c r="AL54" s="184">
        <v>22853894.079999998</v>
      </c>
      <c r="AM54" s="184">
        <v>5192703.8600000003</v>
      </c>
      <c r="AN54" s="184">
        <v>3259281.3</v>
      </c>
      <c r="AO54" s="184">
        <v>9752784.8599999994</v>
      </c>
      <c r="AP54" s="184">
        <v>5648986.2199999997</v>
      </c>
      <c r="AQ54" s="184">
        <v>4904523.57</v>
      </c>
      <c r="AR54" s="184">
        <v>2518676.61</v>
      </c>
      <c r="AS54" s="184">
        <v>0</v>
      </c>
      <c r="AT54" s="184">
        <v>6596023.9400000004</v>
      </c>
      <c r="AU54" s="184">
        <v>7477691.9900000002</v>
      </c>
      <c r="AV54" s="184">
        <v>7483311.8099999996</v>
      </c>
      <c r="AW54" s="184">
        <v>4257842.45</v>
      </c>
      <c r="AX54" s="184">
        <v>4225254.74</v>
      </c>
      <c r="AY54" s="184">
        <v>5007653.63</v>
      </c>
      <c r="AZ54" s="184">
        <v>4982040.59</v>
      </c>
      <c r="BA54" s="184">
        <v>3798170.33</v>
      </c>
      <c r="BB54" s="184">
        <v>15274966.07</v>
      </c>
      <c r="BC54" s="184">
        <v>4654333.45</v>
      </c>
      <c r="BD54" s="184">
        <v>14057312.1</v>
      </c>
      <c r="BE54" s="184">
        <v>0</v>
      </c>
      <c r="BF54" s="184">
        <v>4571717.83</v>
      </c>
      <c r="BG54" s="184">
        <v>2589625.9300000002</v>
      </c>
      <c r="BH54" s="184">
        <v>6643864.6200000001</v>
      </c>
      <c r="BI54" s="184">
        <v>3497599.82</v>
      </c>
      <c r="BJ54" s="184">
        <v>2721572.73</v>
      </c>
      <c r="BK54" s="184">
        <v>4018509.19</v>
      </c>
      <c r="BL54" s="184">
        <v>6363443.2400000002</v>
      </c>
      <c r="BM54" s="184">
        <v>23432441.710000001</v>
      </c>
      <c r="BN54" s="184">
        <v>11183419.029999999</v>
      </c>
      <c r="BO54" s="184">
        <v>10339438.25</v>
      </c>
      <c r="BP54" s="184">
        <v>16127705.57</v>
      </c>
      <c r="BQ54" s="184">
        <v>11450724.699999999</v>
      </c>
      <c r="BR54" s="184">
        <v>8908766.1999999993</v>
      </c>
      <c r="BS54" s="186">
        <v>33242820.890000001</v>
      </c>
      <c r="BT54" s="184">
        <v>5939998.4000000004</v>
      </c>
      <c r="BU54" s="186">
        <v>5940509.1799999997</v>
      </c>
      <c r="BV54" s="184">
        <v>2005878.27</v>
      </c>
      <c r="BW54" s="184">
        <v>3158928.8</v>
      </c>
      <c r="BX54" s="184">
        <v>4560893.3099999996</v>
      </c>
      <c r="BY54" s="184">
        <v>8608572.4000000004</v>
      </c>
      <c r="BZ54" s="184">
        <v>4680277.33</v>
      </c>
      <c r="CA54" s="184">
        <v>3708881.02</v>
      </c>
      <c r="CB54" s="184">
        <v>4413577.18</v>
      </c>
      <c r="CC54" s="186">
        <v>8881038.9399999995</v>
      </c>
      <c r="CD54" s="184">
        <v>3377001.48</v>
      </c>
      <c r="CE54" s="184">
        <v>5900938.2300000004</v>
      </c>
      <c r="CF54" s="184">
        <v>7847854.4900000002</v>
      </c>
      <c r="CG54" s="184">
        <v>4048009.25</v>
      </c>
      <c r="CH54" s="184">
        <v>3786048.8</v>
      </c>
      <c r="CI54" s="184">
        <v>2763381.94</v>
      </c>
      <c r="CJ54" s="184">
        <v>3938736.22</v>
      </c>
      <c r="CK54" s="184">
        <v>12522261.43</v>
      </c>
      <c r="CL54" s="184">
        <v>2518950.71</v>
      </c>
      <c r="CM54" s="184">
        <v>1685468.83</v>
      </c>
    </row>
    <row r="55" spans="1:91" ht="24.6">
      <c r="A55" s="120">
        <v>3</v>
      </c>
      <c r="B55" s="220" t="s">
        <v>773</v>
      </c>
      <c r="C55" s="129" t="s">
        <v>410</v>
      </c>
      <c r="D55" s="184">
        <v>18579266.5</v>
      </c>
      <c r="E55" s="184">
        <v>724436.53</v>
      </c>
      <c r="F55" s="184">
        <v>1025969.66</v>
      </c>
      <c r="G55" s="184">
        <v>3058077.79</v>
      </c>
      <c r="H55" s="184">
        <v>433513</v>
      </c>
      <c r="I55" s="184">
        <v>325605.67</v>
      </c>
      <c r="J55" s="184">
        <v>3671511.58</v>
      </c>
      <c r="K55" s="184">
        <v>1177858.5600000001</v>
      </c>
      <c r="L55" s="184">
        <v>3219078.18</v>
      </c>
      <c r="M55" s="184">
        <v>1062789.48</v>
      </c>
      <c r="N55" s="184">
        <v>1613873</v>
      </c>
      <c r="O55" s="184">
        <v>429011.36</v>
      </c>
      <c r="P55" s="184">
        <v>11462739.58</v>
      </c>
      <c r="Q55" s="184">
        <v>2774321.82</v>
      </c>
      <c r="R55" s="184">
        <v>2322159.4500000002</v>
      </c>
      <c r="S55" s="184">
        <v>620546.29</v>
      </c>
      <c r="T55" s="184">
        <v>2593319.21</v>
      </c>
      <c r="U55" s="184">
        <v>1676132.81</v>
      </c>
      <c r="V55" s="184">
        <v>604538.94999999995</v>
      </c>
      <c r="W55" s="184">
        <v>839736.12</v>
      </c>
      <c r="X55" s="184">
        <v>30988331.550000001</v>
      </c>
      <c r="Y55" s="184">
        <v>2086303.66</v>
      </c>
      <c r="Z55" s="184">
        <v>1801919.56</v>
      </c>
      <c r="AA55" s="184">
        <v>177816</v>
      </c>
      <c r="AB55" s="184">
        <v>594257.22</v>
      </c>
      <c r="AC55" s="184">
        <v>1272139.25</v>
      </c>
      <c r="AD55" s="184">
        <v>1284182.96</v>
      </c>
      <c r="AE55" s="184">
        <v>2776046.74</v>
      </c>
      <c r="AF55" s="184">
        <v>23841</v>
      </c>
      <c r="AG55" s="184">
        <v>1380808.7</v>
      </c>
      <c r="AH55" s="184">
        <v>1226140.52</v>
      </c>
      <c r="AI55" s="184">
        <v>2439679.65</v>
      </c>
      <c r="AJ55" s="184">
        <v>704903.2</v>
      </c>
      <c r="AK55" s="184">
        <v>957060.51</v>
      </c>
      <c r="AL55" s="184">
        <v>134289866.27000001</v>
      </c>
      <c r="AM55" s="184">
        <v>831779</v>
      </c>
      <c r="AN55" s="184">
        <v>534683</v>
      </c>
      <c r="AO55" s="184">
        <v>4263868.07</v>
      </c>
      <c r="AP55" s="184">
        <v>1227966.56</v>
      </c>
      <c r="AQ55" s="184">
        <v>2657472.9900000002</v>
      </c>
      <c r="AR55" s="184">
        <v>169576</v>
      </c>
      <c r="AS55" s="184">
        <v>7568898</v>
      </c>
      <c r="AT55" s="184">
        <v>609014</v>
      </c>
      <c r="AU55" s="184">
        <v>2536363</v>
      </c>
      <c r="AV55" s="184">
        <v>4338080.88</v>
      </c>
      <c r="AW55" s="184">
        <v>430617</v>
      </c>
      <c r="AX55" s="184">
        <v>225753.75</v>
      </c>
      <c r="AY55" s="184">
        <v>521260</v>
      </c>
      <c r="AZ55" s="184">
        <v>164590.75</v>
      </c>
      <c r="BA55" s="184">
        <v>595246</v>
      </c>
      <c r="BB55" s="184">
        <v>1938140.82</v>
      </c>
      <c r="BC55" s="184">
        <v>1450177.96</v>
      </c>
      <c r="BD55" s="184">
        <v>15770546.5</v>
      </c>
      <c r="BE55" s="184">
        <v>3881012.8</v>
      </c>
      <c r="BF55" s="184">
        <v>1421042.58</v>
      </c>
      <c r="BG55" s="184">
        <v>713412.45</v>
      </c>
      <c r="BH55" s="184">
        <v>5128963</v>
      </c>
      <c r="BI55" s="184">
        <v>769912.47</v>
      </c>
      <c r="BJ55" s="184">
        <v>254280</v>
      </c>
      <c r="BK55" s="184">
        <v>517902.19</v>
      </c>
      <c r="BL55" s="184">
        <v>225930</v>
      </c>
      <c r="BM55" s="184">
        <v>10201598.220000001</v>
      </c>
      <c r="BN55" s="184">
        <v>7141708.9100000001</v>
      </c>
      <c r="BO55" s="184">
        <v>1243943.6200000001</v>
      </c>
      <c r="BP55" s="184">
        <v>3877577.59</v>
      </c>
      <c r="BQ55" s="184">
        <v>3436049.18</v>
      </c>
      <c r="BR55" s="184">
        <v>1709555.82</v>
      </c>
      <c r="BS55" s="186">
        <v>46949006.600000001</v>
      </c>
      <c r="BT55" s="186">
        <v>2037518.65</v>
      </c>
      <c r="BU55" s="186">
        <v>3331879.52</v>
      </c>
      <c r="BV55" s="186">
        <v>6837224.7800000003</v>
      </c>
      <c r="BW55" s="186">
        <v>13623.5</v>
      </c>
      <c r="BX55" s="186">
        <v>1140984</v>
      </c>
      <c r="BY55" s="186">
        <v>7764441.9299999997</v>
      </c>
      <c r="BZ55" s="186">
        <v>1750506.09</v>
      </c>
      <c r="CA55" s="186">
        <v>1591773.96</v>
      </c>
      <c r="CB55" s="186">
        <v>2336802</v>
      </c>
      <c r="CC55" s="186">
        <v>9732695.1199999992</v>
      </c>
      <c r="CD55" s="186">
        <v>5196111.17</v>
      </c>
      <c r="CE55" s="186">
        <v>3652141.74</v>
      </c>
      <c r="CF55" s="186">
        <v>4949985.7300000004</v>
      </c>
      <c r="CG55" s="186">
        <v>738109</v>
      </c>
      <c r="CH55" s="186">
        <v>566531</v>
      </c>
      <c r="CI55" s="186">
        <v>785077.73</v>
      </c>
      <c r="CJ55" s="186">
        <v>1321350.51</v>
      </c>
      <c r="CK55" s="186">
        <v>8363534.4400000004</v>
      </c>
      <c r="CL55" s="186">
        <v>262429</v>
      </c>
      <c r="CM55" s="186">
        <v>316718.19</v>
      </c>
    </row>
    <row r="56" spans="1:91" ht="24.6">
      <c r="A56" s="120">
        <v>3</v>
      </c>
      <c r="B56" s="220" t="s">
        <v>774</v>
      </c>
      <c r="C56" s="124" t="s">
        <v>1210</v>
      </c>
      <c r="D56" s="184">
        <v>12885870.199999999</v>
      </c>
      <c r="E56" s="184">
        <v>1845115.65</v>
      </c>
      <c r="F56" s="184">
        <v>2429045</v>
      </c>
      <c r="G56" s="184">
        <v>2851240.86</v>
      </c>
      <c r="H56" s="184">
        <v>1105577.92</v>
      </c>
      <c r="I56" s="184">
        <v>1601625.54</v>
      </c>
      <c r="J56" s="184">
        <v>1832443.18</v>
      </c>
      <c r="K56" s="184">
        <v>1937595</v>
      </c>
      <c r="L56" s="184">
        <v>1226514.8899999999</v>
      </c>
      <c r="M56" s="184">
        <v>3610304.46</v>
      </c>
      <c r="N56" s="184">
        <v>3565946</v>
      </c>
      <c r="O56" s="184">
        <v>1002789.37</v>
      </c>
      <c r="P56" s="184">
        <v>12268367.439999999</v>
      </c>
      <c r="Q56" s="184">
        <v>4377093.66</v>
      </c>
      <c r="R56" s="184">
        <v>4767400.95</v>
      </c>
      <c r="S56" s="184">
        <v>6008356.1600000001</v>
      </c>
      <c r="T56" s="184">
        <v>1769572.77</v>
      </c>
      <c r="U56" s="184">
        <v>2585735.3199999998</v>
      </c>
      <c r="V56" s="184">
        <v>1388571.43</v>
      </c>
      <c r="W56" s="184">
        <v>775034.28</v>
      </c>
      <c r="X56" s="184">
        <v>14375229.9</v>
      </c>
      <c r="Y56" s="184">
        <v>1125778.73</v>
      </c>
      <c r="Z56" s="184">
        <v>1705843.39</v>
      </c>
      <c r="AA56" s="184">
        <v>1774558.84</v>
      </c>
      <c r="AB56" s="184">
        <v>1203810.32</v>
      </c>
      <c r="AC56" s="184">
        <v>1446262.34</v>
      </c>
      <c r="AD56" s="184">
        <v>870627</v>
      </c>
      <c r="AE56" s="184">
        <v>10933217.75</v>
      </c>
      <c r="AF56" s="184">
        <v>1082722.28</v>
      </c>
      <c r="AG56" s="184">
        <v>962312.79</v>
      </c>
      <c r="AH56" s="184">
        <v>2022842.94</v>
      </c>
      <c r="AI56" s="184">
        <v>5108781.22</v>
      </c>
      <c r="AJ56" s="184">
        <v>867594.4</v>
      </c>
      <c r="AK56" s="184">
        <v>714122.21</v>
      </c>
      <c r="AL56" s="184">
        <v>10056895.199999999</v>
      </c>
      <c r="AM56" s="184">
        <v>2303816.39</v>
      </c>
      <c r="AN56" s="184">
        <v>991643.82</v>
      </c>
      <c r="AO56" s="184">
        <v>3412830.24</v>
      </c>
      <c r="AP56" s="184">
        <v>7949005.3300000001</v>
      </c>
      <c r="AQ56" s="184">
        <v>4271164.9000000004</v>
      </c>
      <c r="AR56" s="184">
        <v>244278.5</v>
      </c>
      <c r="AS56" s="184">
        <v>4686986.83</v>
      </c>
      <c r="AT56" s="184">
        <v>685484.3</v>
      </c>
      <c r="AU56" s="184">
        <v>6523274.71</v>
      </c>
      <c r="AV56" s="184">
        <v>5234411.03</v>
      </c>
      <c r="AW56" s="184">
        <v>2963194.32</v>
      </c>
      <c r="AX56" s="184">
        <v>2552504.21</v>
      </c>
      <c r="AY56" s="184">
        <v>891242.33</v>
      </c>
      <c r="AZ56" s="184">
        <v>1501912.15</v>
      </c>
      <c r="BA56" s="184">
        <v>1162754.6299999999</v>
      </c>
      <c r="BB56" s="184">
        <v>12459827.85</v>
      </c>
      <c r="BC56" s="184">
        <v>2288690.02</v>
      </c>
      <c r="BD56" s="184">
        <v>9457081.8699999992</v>
      </c>
      <c r="BE56" s="184">
        <v>5920166.8300000001</v>
      </c>
      <c r="BF56" s="184">
        <v>1357729.03</v>
      </c>
      <c r="BG56" s="184">
        <v>1117940</v>
      </c>
      <c r="BH56" s="184">
        <v>5743945.2999999998</v>
      </c>
      <c r="BI56" s="184">
        <v>3845752.15</v>
      </c>
      <c r="BJ56" s="184">
        <v>229585</v>
      </c>
      <c r="BK56" s="184">
        <v>2196806.9</v>
      </c>
      <c r="BL56" s="184">
        <v>1928995.16</v>
      </c>
      <c r="BM56" s="184">
        <v>828693.47</v>
      </c>
      <c r="BN56" s="184">
        <v>4554804.38</v>
      </c>
      <c r="BO56" s="184">
        <v>1926944.63</v>
      </c>
      <c r="BP56" s="184">
        <v>3979328.88</v>
      </c>
      <c r="BQ56" s="184">
        <v>3848214.95</v>
      </c>
      <c r="BR56" s="184">
        <v>1449177.88</v>
      </c>
      <c r="BS56" s="186">
        <v>33126261.73</v>
      </c>
      <c r="BT56" s="186">
        <v>3332520.67</v>
      </c>
      <c r="BU56" s="186">
        <v>3831968.68</v>
      </c>
      <c r="BV56" s="186">
        <v>9401316.3300000001</v>
      </c>
      <c r="BW56" s="184">
        <v>26728.53</v>
      </c>
      <c r="BX56" s="186">
        <v>3254731.16</v>
      </c>
      <c r="BY56" s="186">
        <v>3089686.37</v>
      </c>
      <c r="BZ56" s="186">
        <v>1777437.35</v>
      </c>
      <c r="CA56" s="186">
        <v>2573509.38</v>
      </c>
      <c r="CB56" s="186">
        <v>2623188.2599999998</v>
      </c>
      <c r="CC56" s="186">
        <v>4277611.6100000003</v>
      </c>
      <c r="CD56" s="186">
        <v>6061094.1699999999</v>
      </c>
      <c r="CE56" s="186">
        <v>4264048.66</v>
      </c>
      <c r="CF56" s="186">
        <v>6871840.2400000002</v>
      </c>
      <c r="CG56" s="186">
        <v>811242.44</v>
      </c>
      <c r="CH56" s="186">
        <v>1721124.63</v>
      </c>
      <c r="CI56" s="186">
        <v>1314897.77</v>
      </c>
      <c r="CJ56" s="186">
        <v>1606313.66</v>
      </c>
      <c r="CK56" s="186">
        <v>12056105.57</v>
      </c>
      <c r="CL56" s="186">
        <v>1579081.49</v>
      </c>
      <c r="CM56" s="186">
        <v>1449751.15</v>
      </c>
    </row>
    <row r="57" spans="1:91" ht="24.6">
      <c r="A57" s="120">
        <v>3</v>
      </c>
      <c r="B57" s="220" t="s">
        <v>775</v>
      </c>
      <c r="C57" s="124" t="s">
        <v>1343</v>
      </c>
      <c r="D57" s="184">
        <v>34191968.090000004</v>
      </c>
      <c r="E57" s="184">
        <v>2956116</v>
      </c>
      <c r="F57" s="184">
        <v>3418193.24</v>
      </c>
      <c r="G57" s="184">
        <v>1568962.61</v>
      </c>
      <c r="H57" s="184">
        <v>1533031.49</v>
      </c>
      <c r="I57" s="184">
        <v>3458785.18</v>
      </c>
      <c r="J57" s="184">
        <v>4372027.3099999996</v>
      </c>
      <c r="K57" s="184">
        <v>9117008.5199999996</v>
      </c>
      <c r="L57" s="184">
        <v>1070854.8</v>
      </c>
      <c r="M57" s="184">
        <v>3323581.67</v>
      </c>
      <c r="N57" s="184">
        <v>2788115.27</v>
      </c>
      <c r="O57" s="184">
        <v>342347.3</v>
      </c>
      <c r="P57" s="184">
        <v>6833095.6200000001</v>
      </c>
      <c r="Q57" s="184">
        <v>751359.28</v>
      </c>
      <c r="R57" s="184">
        <v>725671.45</v>
      </c>
      <c r="S57" s="184">
        <v>2755644.84</v>
      </c>
      <c r="T57" s="184">
        <v>1957839.46</v>
      </c>
      <c r="U57" s="184">
        <v>380950.43</v>
      </c>
      <c r="V57" s="184">
        <v>1792837.19</v>
      </c>
      <c r="W57" s="184">
        <v>577769.17000000004</v>
      </c>
      <c r="X57" s="184">
        <v>1861057.29</v>
      </c>
      <c r="Y57" s="184">
        <v>884685.42</v>
      </c>
      <c r="Z57" s="184">
        <v>2332178.6</v>
      </c>
      <c r="AA57" s="184">
        <v>2300768.9700000002</v>
      </c>
      <c r="AB57" s="184">
        <v>227937.44</v>
      </c>
      <c r="AC57" s="184">
        <v>1689685.33</v>
      </c>
      <c r="AD57" s="184">
        <v>3040166.57</v>
      </c>
      <c r="AE57" s="184">
        <v>2647254.36</v>
      </c>
      <c r="AF57" s="184">
        <v>2186500.06</v>
      </c>
      <c r="AG57" s="184">
        <v>182084.01</v>
      </c>
      <c r="AH57" s="184">
        <v>1284225.58</v>
      </c>
      <c r="AI57" s="184">
        <v>1366505.68</v>
      </c>
      <c r="AJ57" s="184">
        <v>534600.76</v>
      </c>
      <c r="AK57" s="184">
        <v>1152471.45</v>
      </c>
      <c r="AL57" s="184">
        <v>5230653.6100000003</v>
      </c>
      <c r="AM57" s="184">
        <v>1055282.6200000001</v>
      </c>
      <c r="AN57" s="184">
        <v>929101.25</v>
      </c>
      <c r="AO57" s="184">
        <v>5258739.5599999996</v>
      </c>
      <c r="AP57" s="184">
        <v>1708289.05</v>
      </c>
      <c r="AQ57" s="184">
        <v>1621328.57</v>
      </c>
      <c r="AR57" s="184">
        <v>393806.02</v>
      </c>
      <c r="AS57" s="184">
        <v>4422216.2</v>
      </c>
      <c r="AT57" s="184">
        <v>2172146.31</v>
      </c>
      <c r="AU57" s="184">
        <v>5340157.88</v>
      </c>
      <c r="AV57" s="184">
        <v>1452097.23</v>
      </c>
      <c r="AW57" s="184">
        <v>2531817.4900000002</v>
      </c>
      <c r="AX57" s="184">
        <v>591832.4</v>
      </c>
      <c r="AY57" s="184">
        <v>699925.9</v>
      </c>
      <c r="AZ57" s="184">
        <v>3915059.92</v>
      </c>
      <c r="BA57" s="184">
        <v>1766769.66</v>
      </c>
      <c r="BB57" s="184">
        <v>3829893.97</v>
      </c>
      <c r="BC57" s="184">
        <v>510134.13</v>
      </c>
      <c r="BD57" s="184">
        <v>16427749.800000001</v>
      </c>
      <c r="BE57" s="184">
        <v>9416625.2300000004</v>
      </c>
      <c r="BF57" s="184">
        <v>599190.41</v>
      </c>
      <c r="BG57" s="184">
        <v>1775012</v>
      </c>
      <c r="BH57" s="184">
        <v>1671005.9</v>
      </c>
      <c r="BI57" s="184">
        <v>609546.93999999994</v>
      </c>
      <c r="BJ57" s="184">
        <v>848367.66</v>
      </c>
      <c r="BK57" s="184">
        <v>3378375.66</v>
      </c>
      <c r="BL57" s="184">
        <v>1369897.42</v>
      </c>
      <c r="BM57" s="184">
        <v>6162173.3200000003</v>
      </c>
      <c r="BN57" s="184">
        <v>1402838.8</v>
      </c>
      <c r="BO57" s="184">
        <v>760423.65</v>
      </c>
      <c r="BP57" s="184">
        <v>1791512.91</v>
      </c>
      <c r="BQ57" s="184">
        <v>1816436.82</v>
      </c>
      <c r="BR57" s="184">
        <v>1269638.32</v>
      </c>
      <c r="BS57" s="186">
        <v>18112801.620000001</v>
      </c>
      <c r="BT57" s="184">
        <v>1632504.91</v>
      </c>
      <c r="BU57" s="184">
        <v>6478427.2800000003</v>
      </c>
      <c r="BV57" s="184">
        <v>3821827.01</v>
      </c>
      <c r="BW57" s="184">
        <v>456326.82</v>
      </c>
      <c r="BX57" s="184">
        <v>2267055.7000000002</v>
      </c>
      <c r="BY57" s="184">
        <v>6658526.6799999997</v>
      </c>
      <c r="BZ57" s="184">
        <v>1176267.68</v>
      </c>
      <c r="CA57" s="184">
        <v>818156.49</v>
      </c>
      <c r="CB57" s="184">
        <v>1723745.12</v>
      </c>
      <c r="CC57" s="184">
        <v>2432542.19</v>
      </c>
      <c r="CD57" s="184">
        <v>10610019.130000001</v>
      </c>
      <c r="CE57" s="184">
        <v>2885751.05</v>
      </c>
      <c r="CF57" s="184">
        <v>1651389</v>
      </c>
      <c r="CG57" s="184">
        <v>2380672.54</v>
      </c>
      <c r="CH57" s="184">
        <v>2828567.86</v>
      </c>
      <c r="CI57" s="184">
        <v>3766598.52</v>
      </c>
      <c r="CJ57" s="184">
        <v>783330.92</v>
      </c>
      <c r="CK57" s="184">
        <v>4008715.67</v>
      </c>
      <c r="CL57" s="184">
        <v>5386887.7999999998</v>
      </c>
      <c r="CM57" s="184">
        <v>1739339.79</v>
      </c>
    </row>
    <row r="58" spans="1:91" ht="24.6">
      <c r="A58" s="120">
        <v>1</v>
      </c>
      <c r="B58" s="220" t="s">
        <v>776</v>
      </c>
      <c r="C58" s="124" t="s">
        <v>411</v>
      </c>
      <c r="D58" s="184">
        <v>-20363450.600000001</v>
      </c>
      <c r="E58" s="184"/>
      <c r="F58" s="184"/>
      <c r="G58" s="184">
        <v>-566807.84</v>
      </c>
      <c r="H58" s="184"/>
      <c r="I58" s="184"/>
      <c r="J58" s="184"/>
      <c r="K58" s="184">
        <v>-35964314.909999996</v>
      </c>
      <c r="L58" s="184"/>
      <c r="M58" s="184"/>
      <c r="N58" s="184">
        <v>-19035787.149999999</v>
      </c>
      <c r="O58" s="184"/>
      <c r="P58" s="184">
        <v>-25213037.809999999</v>
      </c>
      <c r="Q58" s="184">
        <v>-2037789.67</v>
      </c>
      <c r="R58" s="184"/>
      <c r="S58" s="184">
        <v>-18412356.449999999</v>
      </c>
      <c r="T58" s="184"/>
      <c r="U58" s="184">
        <v>-8326788.1100000003</v>
      </c>
      <c r="V58" s="184"/>
      <c r="W58" s="184">
        <v>-4442184.41</v>
      </c>
      <c r="X58" s="184">
        <v>-74415075.739999995</v>
      </c>
      <c r="Y58" s="184">
        <v>-1609920.37</v>
      </c>
      <c r="Z58" s="184">
        <v>-4491994.09</v>
      </c>
      <c r="AA58" s="184">
        <v>-5812990.4800000004</v>
      </c>
      <c r="AB58" s="184"/>
      <c r="AC58" s="184">
        <v>-8565161.3599999994</v>
      </c>
      <c r="AD58" s="184">
        <v>-7819298.8499999996</v>
      </c>
      <c r="AE58" s="184">
        <v>-18116397.960000001</v>
      </c>
      <c r="AF58" s="184"/>
      <c r="AG58" s="184"/>
      <c r="AH58" s="184"/>
      <c r="AI58" s="184">
        <v>-8357192.7000000002</v>
      </c>
      <c r="AJ58" s="184"/>
      <c r="AK58" s="184"/>
      <c r="AL58" s="184">
        <v>-50827389.57</v>
      </c>
      <c r="AM58" s="184"/>
      <c r="AN58" s="184"/>
      <c r="AO58" s="184">
        <v>-15901407.18</v>
      </c>
      <c r="AP58" s="184"/>
      <c r="AQ58" s="184"/>
      <c r="AR58" s="184"/>
      <c r="AS58" s="184">
        <v>-75955261.780000001</v>
      </c>
      <c r="AT58" s="184">
        <v>-3167175.18</v>
      </c>
      <c r="AU58" s="184">
        <v>-10180239.67</v>
      </c>
      <c r="AV58" s="184">
        <v>-7578632.4900000002</v>
      </c>
      <c r="AW58" s="184"/>
      <c r="AX58" s="184"/>
      <c r="AY58" s="184"/>
      <c r="AZ58" s="184"/>
      <c r="BA58" s="184">
        <v>-1124577.68</v>
      </c>
      <c r="BB58" s="184">
        <v>-56993161.299999997</v>
      </c>
      <c r="BC58" s="184"/>
      <c r="BD58" s="184">
        <v>-88774448.120000005</v>
      </c>
      <c r="BE58" s="184">
        <v>-13012088.550000001</v>
      </c>
      <c r="BF58" s="184"/>
      <c r="BG58" s="184"/>
      <c r="BH58" s="184">
        <v>-12127047.73</v>
      </c>
      <c r="BI58" s="184"/>
      <c r="BJ58" s="184"/>
      <c r="BK58" s="184"/>
      <c r="BL58" s="184"/>
      <c r="BM58" s="184"/>
      <c r="BN58" s="184"/>
      <c r="BO58" s="184"/>
      <c r="BP58" s="184"/>
      <c r="BQ58" s="184"/>
      <c r="BR58" s="184"/>
      <c r="BS58" s="186">
        <v>-143343280.75</v>
      </c>
      <c r="BT58" s="186"/>
      <c r="BU58" s="184"/>
      <c r="BV58" s="186">
        <v>-37272414.280000001</v>
      </c>
      <c r="BW58" s="184"/>
      <c r="BX58" s="184"/>
      <c r="BY58" s="186"/>
      <c r="BZ58" s="186"/>
      <c r="CA58" s="184"/>
      <c r="CB58" s="186"/>
      <c r="CC58" s="186"/>
      <c r="CD58" s="186"/>
      <c r="CE58" s="186"/>
      <c r="CF58" s="186"/>
      <c r="CG58" s="184"/>
      <c r="CH58" s="184"/>
      <c r="CI58" s="184"/>
      <c r="CJ58" s="184"/>
      <c r="CK58" s="186">
        <v>-15453190.51</v>
      </c>
      <c r="CL58" s="184"/>
      <c r="CM58" s="186"/>
    </row>
    <row r="59" spans="1:91" ht="49.2">
      <c r="A59" s="120">
        <v>1</v>
      </c>
      <c r="B59" s="220" t="s">
        <v>777</v>
      </c>
      <c r="C59" s="129" t="s">
        <v>1211</v>
      </c>
      <c r="D59" s="184">
        <v>-160963241.36000001</v>
      </c>
      <c r="E59" s="184">
        <v>-2479498.2999999998</v>
      </c>
      <c r="F59" s="184">
        <v>-2054599.77</v>
      </c>
      <c r="G59" s="184">
        <v>-5104550.63</v>
      </c>
      <c r="H59" s="184">
        <v>-2333598.36</v>
      </c>
      <c r="I59" s="184">
        <v>-3080038.17</v>
      </c>
      <c r="J59" s="184">
        <v>-7812166.0899999999</v>
      </c>
      <c r="K59" s="184">
        <v>-9925445.0399999991</v>
      </c>
      <c r="L59" s="184">
        <v>-4177123.05</v>
      </c>
      <c r="M59" s="184">
        <v>-5968707.7800000003</v>
      </c>
      <c r="N59" s="184">
        <v>-20759790.690000001</v>
      </c>
      <c r="O59" s="184">
        <v>-534096.6</v>
      </c>
      <c r="P59" s="184">
        <v>-84922651.859999999</v>
      </c>
      <c r="Q59" s="184">
        <v>-4192747.14</v>
      </c>
      <c r="R59" s="184">
        <v>-6616236.3700000001</v>
      </c>
      <c r="S59" s="184">
        <v>-31014688.09</v>
      </c>
      <c r="T59" s="184">
        <v>-6798243.5099999998</v>
      </c>
      <c r="U59" s="184">
        <v>-6155461.2800000003</v>
      </c>
      <c r="V59" s="184">
        <v>-3969590.14</v>
      </c>
      <c r="W59" s="184">
        <v>629850.66</v>
      </c>
      <c r="X59" s="184">
        <v>-196355411.31</v>
      </c>
      <c r="Y59" s="184">
        <v>-2184079.14</v>
      </c>
      <c r="Z59" s="184">
        <v>-6506028.6900000004</v>
      </c>
      <c r="AA59" s="184">
        <v>-7217884.5999999996</v>
      </c>
      <c r="AB59" s="184">
        <v>-634569.98</v>
      </c>
      <c r="AC59" s="184">
        <v>-363643.22</v>
      </c>
      <c r="AD59" s="184">
        <v>-241555.81</v>
      </c>
      <c r="AE59" s="184">
        <v>-21395531.5</v>
      </c>
      <c r="AF59" s="184">
        <v>-2054126.46</v>
      </c>
      <c r="AG59" s="184">
        <v>-1352187.3</v>
      </c>
      <c r="AH59" s="184">
        <v>0</v>
      </c>
      <c r="AI59" s="184">
        <v>-6696913.9299999997</v>
      </c>
      <c r="AJ59" s="184">
        <v>-2362958.3199999998</v>
      </c>
      <c r="AK59" s="184">
        <v>-725550.28</v>
      </c>
      <c r="AL59" s="184">
        <v>-375255752.75</v>
      </c>
      <c r="AM59" s="184">
        <v>-2198281.67</v>
      </c>
      <c r="AN59" s="184">
        <v>-1269342.4099999999</v>
      </c>
      <c r="AO59" s="184">
        <v>-13601544.039999999</v>
      </c>
      <c r="AP59" s="184">
        <v>-13074939.359999999</v>
      </c>
      <c r="AQ59" s="184">
        <v>-3556240.36</v>
      </c>
      <c r="AR59" s="184">
        <v>-1349757.26</v>
      </c>
      <c r="AS59" s="184">
        <v>-91801549.25</v>
      </c>
      <c r="AT59" s="184">
        <v>-10739715.210000001</v>
      </c>
      <c r="AU59" s="184">
        <v>-2220979.77</v>
      </c>
      <c r="AV59" s="184">
        <v>-4357679.3600000003</v>
      </c>
      <c r="AW59" s="184">
        <v>-2665253.7400000002</v>
      </c>
      <c r="AX59" s="184">
        <v>-2319503.09</v>
      </c>
      <c r="AY59" s="184">
        <v>-2436102.11</v>
      </c>
      <c r="AZ59" s="184">
        <v>-4516751.2699999996</v>
      </c>
      <c r="BA59" s="184">
        <v>-1758282.71</v>
      </c>
      <c r="BB59" s="184">
        <v>-76687163.599999994</v>
      </c>
      <c r="BC59" s="184">
        <v>-4002738.63</v>
      </c>
      <c r="BD59" s="184">
        <v>-169805371.18000001</v>
      </c>
      <c r="BE59" s="184">
        <v>-21978143.18</v>
      </c>
      <c r="BF59" s="184">
        <v>-3960420.54</v>
      </c>
      <c r="BG59" s="184">
        <v>-1476917.13</v>
      </c>
      <c r="BH59" s="184">
        <v>-96594754.079999998</v>
      </c>
      <c r="BI59" s="184">
        <v>-1492994.39</v>
      </c>
      <c r="BJ59" s="184">
        <v>-326383.57</v>
      </c>
      <c r="BK59" s="184">
        <v>-2295345.48</v>
      </c>
      <c r="BL59" s="184">
        <v>-7035304.04</v>
      </c>
      <c r="BM59" s="184">
        <v>-128105814.98999999</v>
      </c>
      <c r="BN59" s="184">
        <v>-13989200.630000001</v>
      </c>
      <c r="BO59" s="184">
        <v>-5769452.4800000004</v>
      </c>
      <c r="BP59" s="184">
        <v>-14142750.310000001</v>
      </c>
      <c r="BQ59" s="184">
        <v>-6868862.5499999998</v>
      </c>
      <c r="BR59" s="184">
        <v>-1723233.44</v>
      </c>
      <c r="BS59" s="184">
        <v>-742149936.21000004</v>
      </c>
      <c r="BT59" s="184">
        <v>-4434526.95</v>
      </c>
      <c r="BU59" s="184">
        <v>-5077985.93</v>
      </c>
      <c r="BV59" s="184">
        <v>-102474413.06</v>
      </c>
      <c r="BW59" s="184">
        <v>-22901.5</v>
      </c>
      <c r="BX59" s="184">
        <v>-3774933.1</v>
      </c>
      <c r="BY59" s="184">
        <v>-34146670.380000003</v>
      </c>
      <c r="BZ59" s="184">
        <v>-2153939.9</v>
      </c>
      <c r="CA59" s="184">
        <v>-1777077.72</v>
      </c>
      <c r="CB59" s="184">
        <v>-5052204.33</v>
      </c>
      <c r="CC59" s="184">
        <v>-7637654.3099999996</v>
      </c>
      <c r="CD59" s="184">
        <v>-38157282.030000001</v>
      </c>
      <c r="CE59" s="184">
        <v>-6178666.9000000004</v>
      </c>
      <c r="CF59" s="184">
        <v>-22065367.93</v>
      </c>
      <c r="CG59" s="184">
        <v>-859424.28</v>
      </c>
      <c r="CH59" s="184">
        <v>-1148389.3500000001</v>
      </c>
      <c r="CI59" s="184">
        <v>-2260228.83</v>
      </c>
      <c r="CJ59" s="184">
        <v>-1262683.01</v>
      </c>
      <c r="CK59" s="184">
        <v>-44039907.82</v>
      </c>
      <c r="CL59" s="184">
        <v>-1381371.62</v>
      </c>
      <c r="CM59" s="184">
        <v>-2629477.16</v>
      </c>
    </row>
    <row r="60" spans="1:91" ht="49.2">
      <c r="A60" s="120">
        <v>1</v>
      </c>
      <c r="B60" s="220" t="s">
        <v>778</v>
      </c>
      <c r="C60" s="129" t="s">
        <v>1212</v>
      </c>
      <c r="D60" s="184">
        <v>53260234.359999999</v>
      </c>
      <c r="E60" s="184">
        <v>5622626.4299999997</v>
      </c>
      <c r="F60" s="184">
        <v>7244201.8099999996</v>
      </c>
      <c r="G60" s="184">
        <v>5895075.4800000004</v>
      </c>
      <c r="H60" s="184">
        <v>3664937.13</v>
      </c>
      <c r="I60" s="184">
        <v>5670879.4800000004</v>
      </c>
      <c r="J60" s="184">
        <v>5100102.07</v>
      </c>
      <c r="K60" s="184">
        <v>7885172.3399999999</v>
      </c>
      <c r="L60" s="184">
        <v>5907797.4199999999</v>
      </c>
      <c r="M60" s="184">
        <v>8828697.5800000001</v>
      </c>
      <c r="N60" s="184">
        <v>18287460.469999999</v>
      </c>
      <c r="O60" s="184">
        <v>2211662.31</v>
      </c>
      <c r="P60" s="184">
        <v>30720578.100000001</v>
      </c>
      <c r="Q60" s="184">
        <v>6237037.4199999999</v>
      </c>
      <c r="R60" s="184">
        <v>13255468.5</v>
      </c>
      <c r="S60" s="184">
        <v>6155182.29</v>
      </c>
      <c r="T60" s="184">
        <v>7706235.7199999997</v>
      </c>
      <c r="U60" s="184">
        <v>5045819.79</v>
      </c>
      <c r="V60" s="184">
        <v>3867243.88</v>
      </c>
      <c r="W60" s="184">
        <v>1723745.7</v>
      </c>
      <c r="X60" s="184">
        <v>28505124</v>
      </c>
      <c r="Y60" s="184">
        <v>11401343.109999999</v>
      </c>
      <c r="Z60" s="184">
        <v>11510475.92</v>
      </c>
      <c r="AA60" s="184">
        <v>8829562.5500000007</v>
      </c>
      <c r="AB60" s="184">
        <v>6695232.1299999999</v>
      </c>
      <c r="AC60" s="184">
        <v>7590487.5</v>
      </c>
      <c r="AD60" s="184">
        <v>1867896.56</v>
      </c>
      <c r="AE60" s="184">
        <v>29151075.719999999</v>
      </c>
      <c r="AF60" s="184">
        <v>6014483.4299999997</v>
      </c>
      <c r="AG60" s="184">
        <v>10559323.359999999</v>
      </c>
      <c r="AH60" s="184">
        <v>14480669.130000001</v>
      </c>
      <c r="AI60" s="184">
        <v>11968675.25</v>
      </c>
      <c r="AJ60" s="184">
        <v>4215876.08</v>
      </c>
      <c r="AK60" s="184">
        <v>10534663.98</v>
      </c>
      <c r="AL60" s="184">
        <v>75999908.159999996</v>
      </c>
      <c r="AM60" s="184">
        <v>4955985.8899999997</v>
      </c>
      <c r="AN60" s="184">
        <v>3939553.19</v>
      </c>
      <c r="AO60" s="184">
        <v>8048130.4100000001</v>
      </c>
      <c r="AP60" s="184">
        <v>15852585.65</v>
      </c>
      <c r="AQ60" s="184">
        <v>4016886.44</v>
      </c>
      <c r="AR60" s="184">
        <v>1981791.51</v>
      </c>
      <c r="AS60" s="184">
        <v>28795338.949999999</v>
      </c>
      <c r="AT60" s="184">
        <v>3662758.47</v>
      </c>
      <c r="AU60" s="184">
        <v>13648275.119999999</v>
      </c>
      <c r="AV60" s="184">
        <v>10310730.42</v>
      </c>
      <c r="AW60" s="184">
        <v>5761267.2999999998</v>
      </c>
      <c r="AX60" s="184">
        <v>2144587.96</v>
      </c>
      <c r="AY60" s="184">
        <v>8616165.3499999996</v>
      </c>
      <c r="AZ60" s="184">
        <v>8491247.4600000009</v>
      </c>
      <c r="BA60" s="184">
        <v>5891245.4900000002</v>
      </c>
      <c r="BB60" s="184">
        <v>17193611.77</v>
      </c>
      <c r="BC60" s="184">
        <v>6090877.4500000002</v>
      </c>
      <c r="BD60" s="184">
        <v>38263069.450000003</v>
      </c>
      <c r="BE60" s="184">
        <v>7378847.4400000004</v>
      </c>
      <c r="BF60" s="184">
        <v>6645334.6299999999</v>
      </c>
      <c r="BG60" s="184">
        <v>8880206.4600000009</v>
      </c>
      <c r="BH60" s="184">
        <v>20203213.82</v>
      </c>
      <c r="BI60" s="184">
        <v>7629112.2999999998</v>
      </c>
      <c r="BJ60" s="184">
        <v>5090036.76</v>
      </c>
      <c r="BK60" s="184">
        <v>3302795.94</v>
      </c>
      <c r="BL60" s="184">
        <v>6430197.0599999996</v>
      </c>
      <c r="BM60" s="184">
        <v>36325834.869999997</v>
      </c>
      <c r="BN60" s="184">
        <v>8580092.5999999996</v>
      </c>
      <c r="BO60" s="184">
        <v>7998073.96</v>
      </c>
      <c r="BP60" s="184">
        <v>9769414.1999999993</v>
      </c>
      <c r="BQ60" s="184">
        <v>2913628.54</v>
      </c>
      <c r="BR60" s="184">
        <v>6241487.3200000003</v>
      </c>
      <c r="BS60" s="184">
        <v>16836428.140000001</v>
      </c>
      <c r="BT60" s="184">
        <v>10198191.359999999</v>
      </c>
      <c r="BU60" s="184">
        <v>7003445.5599999996</v>
      </c>
      <c r="BV60" s="184">
        <v>41465306.259999998</v>
      </c>
      <c r="BW60" s="184">
        <v>69111.72</v>
      </c>
      <c r="BX60" s="184">
        <v>7391913.2199999997</v>
      </c>
      <c r="BY60" s="184">
        <v>30540425.140000001</v>
      </c>
      <c r="BZ60" s="184">
        <v>4911632.8600000003</v>
      </c>
      <c r="CA60" s="184">
        <v>6565014.3600000003</v>
      </c>
      <c r="CB60" s="184">
        <v>8163006.9900000002</v>
      </c>
      <c r="CC60" s="184">
        <v>9295223.4800000004</v>
      </c>
      <c r="CD60" s="184">
        <v>16711819.82</v>
      </c>
      <c r="CE60" s="184">
        <v>6804823.3799999999</v>
      </c>
      <c r="CF60" s="184">
        <v>19983170.620000001</v>
      </c>
      <c r="CG60" s="184">
        <v>11022084.289999999</v>
      </c>
      <c r="CH60" s="184">
        <v>6206385.4699999997</v>
      </c>
      <c r="CI60" s="184">
        <v>6793377.4500000002</v>
      </c>
      <c r="CJ60" s="184">
        <v>6361025.2999999998</v>
      </c>
      <c r="CK60" s="184">
        <v>12943785.630000001</v>
      </c>
      <c r="CL60" s="184">
        <v>3382551.7</v>
      </c>
      <c r="CM60" s="184">
        <v>5057851.25</v>
      </c>
    </row>
    <row r="61" spans="1:91" ht="24.6">
      <c r="A61" s="120">
        <v>2</v>
      </c>
      <c r="B61" s="220" t="s">
        <v>779</v>
      </c>
      <c r="C61" s="129" t="s">
        <v>412</v>
      </c>
      <c r="D61" s="184">
        <v>-19150290.170000002</v>
      </c>
      <c r="E61" s="184">
        <v>-8360</v>
      </c>
      <c r="F61" s="184">
        <v>0</v>
      </c>
      <c r="G61" s="184"/>
      <c r="H61" s="184"/>
      <c r="I61" s="184">
        <v>-326030</v>
      </c>
      <c r="J61" s="184">
        <v>-14546.45</v>
      </c>
      <c r="K61" s="184"/>
      <c r="L61" s="184">
        <v>-45086</v>
      </c>
      <c r="M61" s="184"/>
      <c r="N61" s="184">
        <v>-103</v>
      </c>
      <c r="O61" s="184"/>
      <c r="P61" s="184">
        <v>-19131900.640000001</v>
      </c>
      <c r="Q61" s="184">
        <v>-261918.36</v>
      </c>
      <c r="R61" s="184">
        <v>-1696033.92</v>
      </c>
      <c r="S61" s="184">
        <v>-1118875.6399999999</v>
      </c>
      <c r="T61" s="184">
        <v>-1637752.96</v>
      </c>
      <c r="U61" s="184">
        <v>-157370.63</v>
      </c>
      <c r="V61" s="184">
        <v>-25</v>
      </c>
      <c r="W61" s="184">
        <v>-42369.26</v>
      </c>
      <c r="X61" s="184">
        <v>-72566805.730000004</v>
      </c>
      <c r="Y61" s="184">
        <v>-141980</v>
      </c>
      <c r="Z61" s="184"/>
      <c r="AA61" s="184"/>
      <c r="AB61" s="184">
        <v>-400770</v>
      </c>
      <c r="AC61" s="184"/>
      <c r="AD61" s="184"/>
      <c r="AE61" s="184"/>
      <c r="AF61" s="184"/>
      <c r="AG61" s="184"/>
      <c r="AH61" s="184">
        <v>-59311.360000000001</v>
      </c>
      <c r="AI61" s="184">
        <v>-4145</v>
      </c>
      <c r="AJ61" s="184">
        <v>-597043</v>
      </c>
      <c r="AK61" s="184">
        <v>-389794</v>
      </c>
      <c r="AL61" s="184">
        <v>-69076417.409999996</v>
      </c>
      <c r="AM61" s="184">
        <v>-397332</v>
      </c>
      <c r="AN61" s="184">
        <v>-619695</v>
      </c>
      <c r="AO61" s="184">
        <v>-2480161.21</v>
      </c>
      <c r="AP61" s="184">
        <v>-4789053.28</v>
      </c>
      <c r="AQ61" s="184"/>
      <c r="AR61" s="184">
        <v>-150</v>
      </c>
      <c r="AS61" s="184">
        <v>-1898307.5</v>
      </c>
      <c r="AT61" s="184">
        <v>-158389.99</v>
      </c>
      <c r="AU61" s="184">
        <v>-482668.53</v>
      </c>
      <c r="AV61" s="184">
        <v>-929430.23</v>
      </c>
      <c r="AW61" s="184">
        <v>-16920.830000000002</v>
      </c>
      <c r="AX61" s="184"/>
      <c r="AY61" s="184">
        <v>-628027.5</v>
      </c>
      <c r="AZ61" s="184"/>
      <c r="BA61" s="184">
        <v>-181198.5</v>
      </c>
      <c r="BB61" s="184">
        <v>-5949945.9500000002</v>
      </c>
      <c r="BC61" s="184"/>
      <c r="BD61" s="184">
        <v>-21541100.219999999</v>
      </c>
      <c r="BE61" s="184">
        <v>-2981308.32</v>
      </c>
      <c r="BF61" s="184">
        <v>-3614751.56</v>
      </c>
      <c r="BG61" s="184"/>
      <c r="BH61" s="184">
        <v>-9193961.6600000001</v>
      </c>
      <c r="BI61" s="184">
        <v>-234978</v>
      </c>
      <c r="BJ61" s="184"/>
      <c r="BK61" s="184">
        <v>-1288993</v>
      </c>
      <c r="BL61" s="184">
        <v>-4626065.5</v>
      </c>
      <c r="BM61" s="184">
        <v>-66804247.700000003</v>
      </c>
      <c r="BN61" s="184">
        <v>-717004.75</v>
      </c>
      <c r="BO61" s="184">
        <v>-25442.1</v>
      </c>
      <c r="BP61" s="184">
        <v>-979304</v>
      </c>
      <c r="BQ61" s="184">
        <v>-41844.82</v>
      </c>
      <c r="BR61" s="184">
        <v>-89335.05</v>
      </c>
      <c r="BS61" s="186">
        <v>-174944109.78</v>
      </c>
      <c r="BT61" s="186">
        <v>-38886.910000000003</v>
      </c>
      <c r="BU61" s="186">
        <v>-380498.84</v>
      </c>
      <c r="BV61" s="186">
        <v>-7471394.3399999999</v>
      </c>
      <c r="BW61" s="186">
        <v>-540502.29</v>
      </c>
      <c r="BX61" s="186">
        <v>-6740.38</v>
      </c>
      <c r="BY61" s="186">
        <v>-5309187</v>
      </c>
      <c r="BZ61" s="186">
        <v>-53719.4</v>
      </c>
      <c r="CA61" s="186">
        <v>-291035.84000000003</v>
      </c>
      <c r="CB61" s="186">
        <v>-44010.8</v>
      </c>
      <c r="CC61" s="186">
        <v>-141</v>
      </c>
      <c r="CD61" s="186">
        <v>-753400.74</v>
      </c>
      <c r="CE61" s="186"/>
      <c r="CF61" s="186">
        <v>-882507.9</v>
      </c>
      <c r="CG61" s="186">
        <v>-1550.5</v>
      </c>
      <c r="CH61" s="186"/>
      <c r="CI61" s="186">
        <v>-14208.5</v>
      </c>
      <c r="CJ61" s="186">
        <v>-363002</v>
      </c>
      <c r="CK61" s="186">
        <v>-915715.03</v>
      </c>
      <c r="CL61" s="186">
        <v>-23532</v>
      </c>
      <c r="CM61" s="186">
        <v>-210059.29</v>
      </c>
    </row>
    <row r="62" spans="1:91" ht="24.6">
      <c r="A62" s="120">
        <v>2</v>
      </c>
      <c r="B62" s="220" t="s">
        <v>780</v>
      </c>
      <c r="C62" s="130" t="s">
        <v>413</v>
      </c>
      <c r="D62" s="184">
        <v>135252.53</v>
      </c>
      <c r="E62" s="184"/>
      <c r="F62" s="184">
        <v>97637</v>
      </c>
      <c r="G62" s="184"/>
      <c r="H62" s="184">
        <v>217690</v>
      </c>
      <c r="I62" s="184">
        <v>1740196.09</v>
      </c>
      <c r="J62" s="184">
        <v>96106</v>
      </c>
      <c r="K62" s="184">
        <v>84387</v>
      </c>
      <c r="L62" s="184">
        <v>230839.8</v>
      </c>
      <c r="M62" s="184"/>
      <c r="N62" s="184">
        <v>3064275</v>
      </c>
      <c r="O62" s="184">
        <v>338743.35</v>
      </c>
      <c r="P62" s="184">
        <v>1602089.59</v>
      </c>
      <c r="Q62" s="184">
        <v>140</v>
      </c>
      <c r="R62" s="184">
        <v>31092.32</v>
      </c>
      <c r="S62" s="184">
        <v>32241.09</v>
      </c>
      <c r="T62" s="184">
        <v>2809338.37</v>
      </c>
      <c r="U62" s="184"/>
      <c r="V62" s="184">
        <v>2989595.96</v>
      </c>
      <c r="W62" s="184">
        <v>1221006.8999999999</v>
      </c>
      <c r="X62" s="184">
        <v>409069.29</v>
      </c>
      <c r="Y62" s="184"/>
      <c r="Z62" s="184"/>
      <c r="AA62" s="184"/>
      <c r="AB62" s="184"/>
      <c r="AC62" s="184"/>
      <c r="AD62" s="184"/>
      <c r="AE62" s="184">
        <v>44</v>
      </c>
      <c r="AF62" s="184"/>
      <c r="AG62" s="184"/>
      <c r="AH62" s="184"/>
      <c r="AI62" s="184"/>
      <c r="AJ62" s="184"/>
      <c r="AK62" s="184"/>
      <c r="AL62" s="184">
        <v>62045</v>
      </c>
      <c r="AM62" s="184"/>
      <c r="AN62" s="184"/>
      <c r="AO62" s="184">
        <v>56045.97</v>
      </c>
      <c r="AP62" s="184">
        <v>330.37</v>
      </c>
      <c r="AQ62" s="184"/>
      <c r="AR62" s="184"/>
      <c r="AS62" s="184">
        <v>41092</v>
      </c>
      <c r="AT62" s="184">
        <v>145445.26</v>
      </c>
      <c r="AU62" s="184">
        <v>68563.899999999994</v>
      </c>
      <c r="AV62" s="184">
        <v>24447.65</v>
      </c>
      <c r="AW62" s="184">
        <v>1150</v>
      </c>
      <c r="AX62" s="184"/>
      <c r="AY62" s="184"/>
      <c r="AZ62" s="184"/>
      <c r="BA62" s="184">
        <v>3201103.16</v>
      </c>
      <c r="BB62" s="184"/>
      <c r="BC62" s="184"/>
      <c r="BD62" s="184"/>
      <c r="BE62" s="184">
        <v>8411</v>
      </c>
      <c r="BF62" s="184"/>
      <c r="BG62" s="184"/>
      <c r="BH62" s="184">
        <v>19530.11</v>
      </c>
      <c r="BI62" s="184"/>
      <c r="BJ62" s="184"/>
      <c r="BK62" s="184"/>
      <c r="BL62" s="184"/>
      <c r="BM62" s="184">
        <v>2754332.75</v>
      </c>
      <c r="BN62" s="184">
        <v>21902.5</v>
      </c>
      <c r="BO62" s="184">
        <v>1341</v>
      </c>
      <c r="BP62" s="184">
        <v>73783</v>
      </c>
      <c r="BQ62" s="184">
        <v>9801.4500000000007</v>
      </c>
      <c r="BR62" s="184">
        <v>7384.6</v>
      </c>
      <c r="BS62" s="184">
        <v>178952.97</v>
      </c>
      <c r="BT62" s="184">
        <v>395</v>
      </c>
      <c r="BU62" s="184">
        <v>45635.21</v>
      </c>
      <c r="BV62" s="184">
        <v>10473039.85</v>
      </c>
      <c r="BW62" s="184">
        <v>471511.68</v>
      </c>
      <c r="BX62" s="186">
        <v>2412281.92</v>
      </c>
      <c r="BY62" s="186">
        <v>8838809.6199999992</v>
      </c>
      <c r="BZ62" s="184">
        <v>32389.87</v>
      </c>
      <c r="CA62" s="184">
        <v>35084.050000000003</v>
      </c>
      <c r="CB62" s="184">
        <v>5805249</v>
      </c>
      <c r="CC62" s="186">
        <v>1393045.68</v>
      </c>
      <c r="CD62" s="184">
        <v>255594.36</v>
      </c>
      <c r="CE62" s="184"/>
      <c r="CF62" s="186">
        <v>470744.24</v>
      </c>
      <c r="CG62" s="184">
        <v>1240533.76</v>
      </c>
      <c r="CH62" s="186">
        <v>3395</v>
      </c>
      <c r="CI62" s="184"/>
      <c r="CJ62" s="186">
        <v>4052199.18</v>
      </c>
      <c r="CK62" s="186">
        <v>228993.1</v>
      </c>
      <c r="CL62" s="186">
        <v>1141943</v>
      </c>
      <c r="CM62" s="186">
        <v>2911032.36</v>
      </c>
    </row>
    <row r="63" spans="1:91" ht="49.2">
      <c r="A63" s="120">
        <v>1</v>
      </c>
      <c r="B63" s="220" t="s">
        <v>781</v>
      </c>
      <c r="C63" s="130" t="s">
        <v>1344</v>
      </c>
      <c r="D63" s="184">
        <v>8094362</v>
      </c>
      <c r="E63" s="184">
        <v>4712925</v>
      </c>
      <c r="F63" s="184">
        <v>1311405</v>
      </c>
      <c r="G63" s="184">
        <v>5052329</v>
      </c>
      <c r="H63" s="184">
        <v>1606290.4</v>
      </c>
      <c r="I63" s="184">
        <v>3622181</v>
      </c>
      <c r="J63" s="184">
        <v>4167804.75</v>
      </c>
      <c r="K63" s="184">
        <v>2888425</v>
      </c>
      <c r="L63" s="184">
        <v>4458575.58</v>
      </c>
      <c r="M63" s="184">
        <v>3635719.55</v>
      </c>
      <c r="N63" s="184">
        <v>6217716</v>
      </c>
      <c r="O63" s="184">
        <v>1740141.2</v>
      </c>
      <c r="P63" s="184">
        <v>12731917.9</v>
      </c>
      <c r="Q63" s="184">
        <v>1302760.24</v>
      </c>
      <c r="R63" s="184">
        <v>4110875.75</v>
      </c>
      <c r="S63" s="184">
        <v>4176188</v>
      </c>
      <c r="T63" s="184">
        <v>3886876.85</v>
      </c>
      <c r="U63" s="184">
        <v>2332124.5</v>
      </c>
      <c r="V63" s="184">
        <v>3995000.15</v>
      </c>
      <c r="W63" s="184">
        <v>723395</v>
      </c>
      <c r="X63" s="184">
        <v>7138977</v>
      </c>
      <c r="Y63" s="184">
        <v>2484191.84</v>
      </c>
      <c r="Z63" s="184">
        <v>5231322.25</v>
      </c>
      <c r="AA63" s="184">
        <v>4665480</v>
      </c>
      <c r="AB63" s="184">
        <v>1207159.5</v>
      </c>
      <c r="AC63" s="184">
        <v>591962</v>
      </c>
      <c r="AD63" s="184">
        <v>1773549</v>
      </c>
      <c r="AE63" s="184">
        <v>4598329</v>
      </c>
      <c r="AF63" s="184">
        <v>3734588.72</v>
      </c>
      <c r="AG63" s="184">
        <v>1784618.75</v>
      </c>
      <c r="AH63" s="184">
        <v>6821534.1500000004</v>
      </c>
      <c r="AI63" s="184">
        <v>7086566.2000000002</v>
      </c>
      <c r="AJ63" s="184">
        <v>2119275</v>
      </c>
      <c r="AK63" s="184">
        <v>1543931</v>
      </c>
      <c r="AL63" s="184">
        <v>12645704.49</v>
      </c>
      <c r="AM63" s="184">
        <v>4893249</v>
      </c>
      <c r="AN63" s="184">
        <v>3710174.6</v>
      </c>
      <c r="AO63" s="184">
        <v>4192734</v>
      </c>
      <c r="AP63" s="184">
        <v>4959413</v>
      </c>
      <c r="AQ63" s="184">
        <v>2708509.5</v>
      </c>
      <c r="AR63" s="184">
        <v>1409713</v>
      </c>
      <c r="AS63" s="184">
        <v>13733055.5</v>
      </c>
      <c r="AT63" s="184">
        <v>2932332.25</v>
      </c>
      <c r="AU63" s="184">
        <v>6105130.9900000002</v>
      </c>
      <c r="AV63" s="184">
        <v>4453867.4400000004</v>
      </c>
      <c r="AW63" s="184">
        <v>3168190</v>
      </c>
      <c r="AX63" s="184">
        <v>1655497.95</v>
      </c>
      <c r="AY63" s="184">
        <v>2835844.76</v>
      </c>
      <c r="AZ63" s="184">
        <v>4628588</v>
      </c>
      <c r="BA63" s="184">
        <v>4293258</v>
      </c>
      <c r="BB63" s="184">
        <v>10539825.390000001</v>
      </c>
      <c r="BC63" s="184">
        <v>1945310.8</v>
      </c>
      <c r="BD63" s="184">
        <v>9134435.4800000004</v>
      </c>
      <c r="BE63" s="184">
        <v>9556253.2699999996</v>
      </c>
      <c r="BF63" s="184">
        <v>1433997.25</v>
      </c>
      <c r="BG63" s="184">
        <v>3797343</v>
      </c>
      <c r="BH63" s="184">
        <v>7438977.7199999997</v>
      </c>
      <c r="BI63" s="184">
        <v>1181715</v>
      </c>
      <c r="BJ63" s="184">
        <v>1230617</v>
      </c>
      <c r="BK63" s="184">
        <v>4167662</v>
      </c>
      <c r="BL63" s="184">
        <v>1349210.5</v>
      </c>
      <c r="BM63" s="184">
        <v>1610993.25</v>
      </c>
      <c r="BN63" s="184">
        <v>5434145.5</v>
      </c>
      <c r="BO63" s="184">
        <v>2566639.25</v>
      </c>
      <c r="BP63" s="184">
        <v>2827772.5</v>
      </c>
      <c r="BQ63" s="184">
        <v>2438762.54</v>
      </c>
      <c r="BR63" s="184">
        <v>678971.86</v>
      </c>
      <c r="BS63" s="186">
        <v>4381149</v>
      </c>
      <c r="BT63" s="184">
        <v>2481388</v>
      </c>
      <c r="BU63" s="184">
        <v>2159488.7000000002</v>
      </c>
      <c r="BV63" s="186">
        <v>12415769</v>
      </c>
      <c r="BW63" s="186">
        <v>18752</v>
      </c>
      <c r="BX63" s="186">
        <v>2069638.5</v>
      </c>
      <c r="BY63" s="186">
        <v>7322284</v>
      </c>
      <c r="BZ63" s="184">
        <v>1422660.42</v>
      </c>
      <c r="CA63" s="186">
        <v>3036025</v>
      </c>
      <c r="CB63" s="184">
        <v>1906416.5</v>
      </c>
      <c r="CC63" s="184">
        <v>2166194</v>
      </c>
      <c r="CD63" s="186">
        <v>8932384.25</v>
      </c>
      <c r="CE63" s="186">
        <v>4418193</v>
      </c>
      <c r="CF63" s="186">
        <v>8753798.7100000009</v>
      </c>
      <c r="CG63" s="184"/>
      <c r="CH63" s="184">
        <v>2024546.5</v>
      </c>
      <c r="CI63" s="186">
        <v>2356666.9900000002</v>
      </c>
      <c r="CJ63" s="186">
        <v>1244888.51</v>
      </c>
      <c r="CK63" s="186">
        <v>6914252.8600000003</v>
      </c>
      <c r="CL63" s="184">
        <v>1401175.57</v>
      </c>
      <c r="CM63" s="186">
        <v>468698.06</v>
      </c>
    </row>
    <row r="64" spans="1:91" ht="24.6">
      <c r="A64" s="120">
        <v>3</v>
      </c>
      <c r="B64" s="220" t="s">
        <v>782</v>
      </c>
      <c r="C64" s="129" t="s">
        <v>1213</v>
      </c>
      <c r="D64" s="184"/>
      <c r="E64" s="184"/>
      <c r="F64" s="184"/>
      <c r="G64" s="184"/>
      <c r="H64" s="184">
        <v>4104715</v>
      </c>
      <c r="I64" s="184"/>
      <c r="J64" s="184"/>
      <c r="K64" s="184"/>
      <c r="L64" s="184"/>
      <c r="M64" s="184"/>
      <c r="N64" s="184"/>
      <c r="O64" s="184"/>
      <c r="P64" s="184">
        <v>7966048</v>
      </c>
      <c r="Q64" s="184"/>
      <c r="R64" s="184"/>
      <c r="S64" s="184">
        <v>4813659</v>
      </c>
      <c r="T64" s="184"/>
      <c r="U64" s="184">
        <v>4179693</v>
      </c>
      <c r="V64" s="184"/>
      <c r="W64" s="184">
        <v>3867363</v>
      </c>
      <c r="X64" s="184"/>
      <c r="Y64" s="184"/>
      <c r="Z64" s="184"/>
      <c r="AA64" s="184">
        <v>4721059</v>
      </c>
      <c r="AB64" s="184">
        <v>5079598</v>
      </c>
      <c r="AC64" s="184"/>
      <c r="AD64" s="184"/>
      <c r="AE64" s="184"/>
      <c r="AF64" s="184"/>
      <c r="AG64" s="184">
        <v>4116344</v>
      </c>
      <c r="AH64" s="184">
        <v>4244265</v>
      </c>
      <c r="AI64" s="184">
        <v>5071792</v>
      </c>
      <c r="AJ64" s="184"/>
      <c r="AK64" s="184"/>
      <c r="AL64" s="184"/>
      <c r="AM64" s="184"/>
      <c r="AN64" s="184"/>
      <c r="AO64" s="184"/>
      <c r="AP64" s="184"/>
      <c r="AQ64" s="184"/>
      <c r="AR64" s="184">
        <v>3965165</v>
      </c>
      <c r="AS64" s="184">
        <v>4573264.5</v>
      </c>
      <c r="AT64" s="184"/>
      <c r="AU64" s="184"/>
      <c r="AV64" s="184"/>
      <c r="AW64" s="184"/>
      <c r="AX64" s="184"/>
      <c r="AY64" s="184"/>
      <c r="AZ64" s="184"/>
      <c r="BA64" s="184"/>
      <c r="BB64" s="184">
        <v>4765799.9800000004</v>
      </c>
      <c r="BC64" s="184"/>
      <c r="BD64" s="184"/>
      <c r="BE64" s="184"/>
      <c r="BF64" s="184"/>
      <c r="BG64" s="184">
        <v>4116344</v>
      </c>
      <c r="BH64" s="184">
        <v>4061841.39</v>
      </c>
      <c r="BI64" s="184"/>
      <c r="BJ64" s="184"/>
      <c r="BK64" s="184"/>
      <c r="BL64" s="184"/>
      <c r="BM64" s="184"/>
      <c r="BN64" s="184"/>
      <c r="BO64" s="184"/>
      <c r="BP64" s="184"/>
      <c r="BQ64" s="184">
        <v>5116450</v>
      </c>
      <c r="BR64" s="184"/>
      <c r="BS64" s="186"/>
      <c r="BT64" s="184"/>
      <c r="BU64" s="184"/>
      <c r="BV64" s="184">
        <v>4439906.46</v>
      </c>
      <c r="BW64" s="184"/>
      <c r="BX64" s="184"/>
      <c r="BY64" s="186">
        <v>329000</v>
      </c>
      <c r="BZ64" s="184"/>
      <c r="CA64" s="184"/>
      <c r="CB64" s="184"/>
      <c r="CC64" s="184"/>
      <c r="CD64" s="186"/>
      <c r="CE64" s="184">
        <v>4604768</v>
      </c>
      <c r="CF64" s="186"/>
      <c r="CG64" s="184"/>
      <c r="CH64" s="184"/>
      <c r="CI64" s="186">
        <v>4569881</v>
      </c>
      <c r="CJ64" s="184"/>
      <c r="CK64" s="186"/>
      <c r="CL64" s="184"/>
      <c r="CM64" s="184"/>
    </row>
    <row r="65" spans="1:91" ht="24.6">
      <c r="A65" s="120">
        <v>14</v>
      </c>
      <c r="B65" s="220" t="s">
        <v>783</v>
      </c>
      <c r="C65" s="124" t="s">
        <v>414</v>
      </c>
      <c r="D65" s="184">
        <v>2025864.96</v>
      </c>
      <c r="E65" s="184">
        <v>3189291.79</v>
      </c>
      <c r="F65" s="184">
        <v>3241475.61</v>
      </c>
      <c r="G65" s="184">
        <v>1015663.91</v>
      </c>
      <c r="H65" s="184">
        <v>1715302.33</v>
      </c>
      <c r="I65" s="184">
        <v>6962602.71</v>
      </c>
      <c r="J65" s="184">
        <v>6428216.2999999998</v>
      </c>
      <c r="K65" s="184">
        <v>4947946.5</v>
      </c>
      <c r="L65" s="184">
        <v>2240327.14</v>
      </c>
      <c r="M65" s="184">
        <v>5687571.7400000002</v>
      </c>
      <c r="N65" s="184">
        <v>10084553.5</v>
      </c>
      <c r="O65" s="184">
        <v>2584769.71</v>
      </c>
      <c r="P65" s="184">
        <v>2582394.5699999998</v>
      </c>
      <c r="Q65" s="184">
        <v>2640388</v>
      </c>
      <c r="R65" s="184">
        <v>9321765.9800000004</v>
      </c>
      <c r="S65" s="184">
        <v>4145565.6</v>
      </c>
      <c r="T65" s="184">
        <v>2016848</v>
      </c>
      <c r="U65" s="184">
        <v>120834</v>
      </c>
      <c r="V65" s="184">
        <v>7588239</v>
      </c>
      <c r="W65" s="184">
        <v>2761366.6</v>
      </c>
      <c r="X65" s="184">
        <v>14789853</v>
      </c>
      <c r="Y65" s="184">
        <v>2323592.46</v>
      </c>
      <c r="Z65" s="184">
        <v>2529500</v>
      </c>
      <c r="AA65" s="184">
        <v>2158066.75</v>
      </c>
      <c r="AB65" s="184">
        <v>3482280</v>
      </c>
      <c r="AC65" s="184">
        <v>3090181.96</v>
      </c>
      <c r="AD65" s="184">
        <v>2000000</v>
      </c>
      <c r="AE65" s="184">
        <v>13485265.970000001</v>
      </c>
      <c r="AF65" s="184">
        <v>184500</v>
      </c>
      <c r="AG65" s="184">
        <v>184500</v>
      </c>
      <c r="AH65" s="184"/>
      <c r="AI65" s="184">
        <v>2961411.01</v>
      </c>
      <c r="AJ65" s="184">
        <v>250000</v>
      </c>
      <c r="AK65" s="184">
        <v>2361122</v>
      </c>
      <c r="AL65" s="184">
        <v>11137945.26</v>
      </c>
      <c r="AM65" s="184">
        <v>5905618.1500000004</v>
      </c>
      <c r="AN65" s="184">
        <v>1869682.01</v>
      </c>
      <c r="AO65" s="184">
        <v>4618847.5199999996</v>
      </c>
      <c r="AP65" s="184">
        <v>3927709.7</v>
      </c>
      <c r="AQ65" s="184">
        <v>2536924.0299999998</v>
      </c>
      <c r="AR65" s="184">
        <v>2842832.77</v>
      </c>
      <c r="AS65" s="184">
        <v>3779993.83</v>
      </c>
      <c r="AT65" s="184">
        <v>2029108.23</v>
      </c>
      <c r="AU65" s="184">
        <v>5481784.3399999999</v>
      </c>
      <c r="AV65" s="184">
        <v>4287051.18</v>
      </c>
      <c r="AW65" s="184">
        <v>2110843.15</v>
      </c>
      <c r="AX65" s="184">
        <v>1236273.81</v>
      </c>
      <c r="AY65" s="184">
        <v>1706953.1</v>
      </c>
      <c r="AZ65" s="184">
        <v>2112134.59</v>
      </c>
      <c r="BA65" s="184">
        <v>1638883.45</v>
      </c>
      <c r="BB65" s="184">
        <v>5369190.2599999998</v>
      </c>
      <c r="BC65" s="184">
        <v>2614726.81</v>
      </c>
      <c r="BD65" s="184">
        <v>4614500</v>
      </c>
      <c r="BE65" s="184">
        <v>6195989.6699999999</v>
      </c>
      <c r="BF65" s="184">
        <v>4064920</v>
      </c>
      <c r="BG65" s="184">
        <v>2755000</v>
      </c>
      <c r="BH65" s="184">
        <v>3135000</v>
      </c>
      <c r="BI65" s="184">
        <v>2984500</v>
      </c>
      <c r="BJ65" s="184">
        <v>3201250</v>
      </c>
      <c r="BK65" s="184">
        <v>2000000</v>
      </c>
      <c r="BL65" s="184">
        <v>2000000</v>
      </c>
      <c r="BM65" s="184">
        <v>3782330</v>
      </c>
      <c r="BN65" s="184">
        <v>4666827.09</v>
      </c>
      <c r="BO65" s="184">
        <v>3845896.78</v>
      </c>
      <c r="BP65" s="184">
        <v>6134889.4000000004</v>
      </c>
      <c r="BQ65" s="184">
        <v>5136805.07</v>
      </c>
      <c r="BR65" s="184">
        <v>3483167.03</v>
      </c>
      <c r="BS65" s="186">
        <v>6529500</v>
      </c>
      <c r="BT65" s="186">
        <v>4033121.75</v>
      </c>
      <c r="BU65" s="186">
        <v>2800548.92</v>
      </c>
      <c r="BV65" s="186">
        <v>5699311.3600000003</v>
      </c>
      <c r="BW65" s="186">
        <v>2078382.32</v>
      </c>
      <c r="BX65" s="186">
        <v>10926360.35</v>
      </c>
      <c r="BY65" s="186">
        <v>8758878.8000000007</v>
      </c>
      <c r="BZ65" s="186">
        <v>1357080.73</v>
      </c>
      <c r="CA65" s="184">
        <v>1825300.78</v>
      </c>
      <c r="CB65" s="186">
        <v>3056716.96</v>
      </c>
      <c r="CC65" s="186">
        <v>2607928.5499999998</v>
      </c>
      <c r="CD65" s="186">
        <v>9323192.4600000009</v>
      </c>
      <c r="CE65" s="184">
        <v>2998431.71</v>
      </c>
      <c r="CF65" s="186">
        <v>10065646.18</v>
      </c>
      <c r="CG65" s="184">
        <v>1494304.45</v>
      </c>
      <c r="CH65" s="186">
        <v>1208642.8700000001</v>
      </c>
      <c r="CI65" s="186">
        <v>3859972.44</v>
      </c>
      <c r="CJ65" s="184">
        <v>1179187.79</v>
      </c>
      <c r="CK65" s="186">
        <v>8922193.2200000007</v>
      </c>
      <c r="CL65" s="184">
        <v>1177660.82</v>
      </c>
      <c r="CM65" s="184"/>
    </row>
    <row r="66" spans="1:91" ht="24.6">
      <c r="A66" s="120">
        <v>2</v>
      </c>
      <c r="B66" s="220" t="s">
        <v>784</v>
      </c>
      <c r="C66" s="132" t="s">
        <v>1214</v>
      </c>
      <c r="D66" s="184">
        <v>6331935.5</v>
      </c>
      <c r="E66" s="184">
        <v>7446452.8499999996</v>
      </c>
      <c r="F66" s="184">
        <v>1287504.1000000001</v>
      </c>
      <c r="G66" s="184">
        <v>1166864.01</v>
      </c>
      <c r="H66" s="184">
        <v>1071745.6499999999</v>
      </c>
      <c r="I66" s="184">
        <v>7495136.2599999998</v>
      </c>
      <c r="J66" s="184">
        <v>5624981.8799999999</v>
      </c>
      <c r="K66" s="184">
        <v>37466693.689999998</v>
      </c>
      <c r="L66" s="184">
        <v>3485038.74</v>
      </c>
      <c r="M66" s="184">
        <v>720873.68</v>
      </c>
      <c r="N66" s="184">
        <v>20939820.629999999</v>
      </c>
      <c r="O66" s="184">
        <v>301152.84999999998</v>
      </c>
      <c r="P66" s="184">
        <v>38604112.590000004</v>
      </c>
      <c r="Q66" s="184">
        <v>1849871.57</v>
      </c>
      <c r="R66" s="184">
        <v>15399287.140000001</v>
      </c>
      <c r="S66" s="184">
        <v>5287400.16</v>
      </c>
      <c r="T66" s="184">
        <v>4002450.43</v>
      </c>
      <c r="U66" s="184">
        <v>1384051.95</v>
      </c>
      <c r="V66" s="184">
        <v>970588.58</v>
      </c>
      <c r="W66" s="184">
        <v>563387.31999999995</v>
      </c>
      <c r="X66" s="184">
        <v>67427707.769999996</v>
      </c>
      <c r="Y66" s="184">
        <v>750443.81</v>
      </c>
      <c r="Z66" s="184">
        <v>3022751.23</v>
      </c>
      <c r="AA66" s="184">
        <v>2984493.17</v>
      </c>
      <c r="AB66" s="184">
        <v>373409.25</v>
      </c>
      <c r="AC66" s="184">
        <v>1093297.6100000001</v>
      </c>
      <c r="AD66" s="184">
        <v>688657.57</v>
      </c>
      <c r="AE66" s="184">
        <v>6313475</v>
      </c>
      <c r="AF66" s="184">
        <v>973263.24</v>
      </c>
      <c r="AG66" s="184">
        <v>569220.94999999995</v>
      </c>
      <c r="AH66" s="184">
        <v>2446111.4900000002</v>
      </c>
      <c r="AI66" s="184">
        <v>7680187.6799999997</v>
      </c>
      <c r="AJ66" s="184">
        <v>1104628.83</v>
      </c>
      <c r="AK66" s="184">
        <v>2419453.87</v>
      </c>
      <c r="AL66" s="184">
        <v>182953050.33000001</v>
      </c>
      <c r="AM66" s="184">
        <v>1723799</v>
      </c>
      <c r="AN66" s="184">
        <v>1187528.95</v>
      </c>
      <c r="AO66" s="184">
        <v>18102480.25</v>
      </c>
      <c r="AP66" s="184">
        <v>5092229.6399999997</v>
      </c>
      <c r="AQ66" s="184">
        <v>3004923.55</v>
      </c>
      <c r="AR66" s="184">
        <v>369112.91</v>
      </c>
      <c r="AS66" s="184">
        <v>33990023.289999999</v>
      </c>
      <c r="AT66" s="184">
        <v>5934822.1799999997</v>
      </c>
      <c r="AU66" s="184">
        <v>16416492.33</v>
      </c>
      <c r="AV66" s="184">
        <v>8822346.1400000006</v>
      </c>
      <c r="AW66" s="184">
        <v>686162.79</v>
      </c>
      <c r="AX66" s="184">
        <v>806897.86</v>
      </c>
      <c r="AY66" s="184">
        <v>15604144.92</v>
      </c>
      <c r="AZ66" s="184">
        <v>1094438.98</v>
      </c>
      <c r="BA66" s="184">
        <v>598466.78</v>
      </c>
      <c r="BB66" s="184">
        <v>39518186.439999998</v>
      </c>
      <c r="BC66" s="184">
        <v>549208.84</v>
      </c>
      <c r="BD66" s="184">
        <v>57399190.640000001</v>
      </c>
      <c r="BE66" s="184">
        <v>8497088.2100000009</v>
      </c>
      <c r="BF66" s="184">
        <v>1062361.1200000001</v>
      </c>
      <c r="BG66" s="184">
        <v>14279987.66</v>
      </c>
      <c r="BH66" s="184">
        <v>59249651.289999999</v>
      </c>
      <c r="BI66" s="184">
        <v>1225042.05</v>
      </c>
      <c r="BJ66" s="184">
        <v>2422745.41</v>
      </c>
      <c r="BK66" s="184">
        <v>5012636.9400000004</v>
      </c>
      <c r="BL66" s="184">
        <v>585911.74</v>
      </c>
      <c r="BM66" s="184">
        <v>87777587.150000006</v>
      </c>
      <c r="BN66" s="184">
        <v>3387857.47</v>
      </c>
      <c r="BO66" s="184">
        <v>11753183.029999999</v>
      </c>
      <c r="BP66" s="184">
        <v>2524573.58</v>
      </c>
      <c r="BQ66" s="184">
        <v>1111644.02</v>
      </c>
      <c r="BR66" s="184">
        <v>1121726.92</v>
      </c>
      <c r="BS66" s="186">
        <v>178067829.09999999</v>
      </c>
      <c r="BT66" s="186">
        <v>15623159.109999999</v>
      </c>
      <c r="BU66" s="186">
        <v>1209480.8899999999</v>
      </c>
      <c r="BV66" s="186">
        <v>41471168.009999998</v>
      </c>
      <c r="BW66" s="184">
        <v>660118.57999999996</v>
      </c>
      <c r="BX66" s="186">
        <v>747103.25</v>
      </c>
      <c r="BY66" s="186">
        <v>13605379.779999999</v>
      </c>
      <c r="BZ66" s="184">
        <v>926347.7</v>
      </c>
      <c r="CA66" s="184">
        <v>949012.15</v>
      </c>
      <c r="CB66" s="186">
        <v>1225082.3</v>
      </c>
      <c r="CC66" s="186">
        <v>20675355.969999999</v>
      </c>
      <c r="CD66" s="184">
        <v>9512814.0199999996</v>
      </c>
      <c r="CE66" s="184">
        <v>1991074.01</v>
      </c>
      <c r="CF66" s="186">
        <v>6589381.5700000003</v>
      </c>
      <c r="CG66" s="184">
        <v>1588118.35</v>
      </c>
      <c r="CH66" s="184">
        <v>817984.8</v>
      </c>
      <c r="CI66" s="186">
        <v>500499</v>
      </c>
      <c r="CJ66" s="186">
        <v>1439420.43</v>
      </c>
      <c r="CK66" s="186">
        <v>27537919.73</v>
      </c>
      <c r="CL66" s="184">
        <v>475599.07</v>
      </c>
      <c r="CM66" s="186">
        <v>572479.89</v>
      </c>
    </row>
    <row r="67" spans="1:91" ht="24.6">
      <c r="A67" s="120">
        <v>2</v>
      </c>
      <c r="B67" s="220" t="s">
        <v>785</v>
      </c>
      <c r="C67" s="130" t="s">
        <v>415</v>
      </c>
      <c r="D67" s="184">
        <v>8455697</v>
      </c>
      <c r="E67" s="184">
        <v>310199</v>
      </c>
      <c r="F67" s="184">
        <v>47881</v>
      </c>
      <c r="G67" s="184">
        <v>67147.679999999993</v>
      </c>
      <c r="H67" s="184">
        <v>73641.5</v>
      </c>
      <c r="I67" s="184">
        <v>280903</v>
      </c>
      <c r="J67" s="184">
        <v>324431.25</v>
      </c>
      <c r="K67" s="184">
        <v>3638001.88</v>
      </c>
      <c r="L67" s="184">
        <v>180732.79999999999</v>
      </c>
      <c r="M67" s="184">
        <v>116372</v>
      </c>
      <c r="N67" s="184">
        <v>3158421.61</v>
      </c>
      <c r="O67" s="184">
        <v>104970.76</v>
      </c>
      <c r="P67" s="184">
        <v>42936632.710000001</v>
      </c>
      <c r="Q67" s="184">
        <v>725409.76</v>
      </c>
      <c r="R67" s="184">
        <v>1470409.16</v>
      </c>
      <c r="S67" s="184">
        <v>1392125.61</v>
      </c>
      <c r="T67" s="184">
        <v>245386.92</v>
      </c>
      <c r="U67" s="184">
        <v>164757</v>
      </c>
      <c r="V67" s="184">
        <v>89417.38</v>
      </c>
      <c r="W67" s="184">
        <v>31230.5</v>
      </c>
      <c r="X67" s="184">
        <v>58553724.969999999</v>
      </c>
      <c r="Y67" s="184">
        <v>104042.75</v>
      </c>
      <c r="Z67" s="184">
        <v>382547.4</v>
      </c>
      <c r="AA67" s="184">
        <v>345315</v>
      </c>
      <c r="AB67" s="184">
        <v>89139</v>
      </c>
      <c r="AC67" s="184">
        <v>140087</v>
      </c>
      <c r="AD67" s="184">
        <v>156752.4</v>
      </c>
      <c r="AE67" s="184">
        <v>403235.75</v>
      </c>
      <c r="AF67" s="184">
        <v>306858.5</v>
      </c>
      <c r="AG67" s="184">
        <v>269075.34999999998</v>
      </c>
      <c r="AH67" s="184">
        <v>137439.20000000001</v>
      </c>
      <c r="AI67" s="184">
        <v>154398</v>
      </c>
      <c r="AJ67" s="184">
        <v>130315.8</v>
      </c>
      <c r="AK67" s="184">
        <v>205932</v>
      </c>
      <c r="AL67" s="184">
        <v>105936532.03</v>
      </c>
      <c r="AM67" s="184">
        <v>295198</v>
      </c>
      <c r="AN67" s="184">
        <v>1850444.1</v>
      </c>
      <c r="AO67" s="184">
        <v>50792304</v>
      </c>
      <c r="AP67" s="184">
        <v>1328718.75</v>
      </c>
      <c r="AQ67" s="184">
        <v>225068</v>
      </c>
      <c r="AR67" s="184">
        <v>356834.3</v>
      </c>
      <c r="AS67" s="184">
        <v>30659704.140000001</v>
      </c>
      <c r="AT67" s="184">
        <v>224132</v>
      </c>
      <c r="AU67" s="184">
        <v>245837.24</v>
      </c>
      <c r="AV67" s="184">
        <v>3076055.29</v>
      </c>
      <c r="AW67" s="184">
        <v>1157830</v>
      </c>
      <c r="AX67" s="184">
        <v>90863.45</v>
      </c>
      <c r="AY67" s="184">
        <v>5215.34</v>
      </c>
      <c r="AZ67" s="184">
        <v>672381.77</v>
      </c>
      <c r="BA67" s="184">
        <v>82893.899999999994</v>
      </c>
      <c r="BB67" s="184">
        <v>15219234.27</v>
      </c>
      <c r="BC67" s="184">
        <v>2658834.31</v>
      </c>
      <c r="BD67" s="184">
        <v>125935571.3</v>
      </c>
      <c r="BE67" s="184">
        <v>1142500.1299999999</v>
      </c>
      <c r="BF67" s="184">
        <v>47484</v>
      </c>
      <c r="BG67" s="184">
        <v>158626</v>
      </c>
      <c r="BH67" s="184">
        <v>50379328.840000004</v>
      </c>
      <c r="BI67" s="184">
        <v>98384.73</v>
      </c>
      <c r="BJ67" s="184">
        <v>196541.05</v>
      </c>
      <c r="BK67" s="184">
        <v>165880</v>
      </c>
      <c r="BL67" s="184">
        <v>217546</v>
      </c>
      <c r="BM67" s="184">
        <v>70913860.959999993</v>
      </c>
      <c r="BN67" s="184">
        <v>214785.2</v>
      </c>
      <c r="BO67" s="184">
        <v>335339.40000000002</v>
      </c>
      <c r="BP67" s="184">
        <v>446251.58</v>
      </c>
      <c r="BQ67" s="184">
        <v>282857.28000000003</v>
      </c>
      <c r="BR67" s="184">
        <v>5879307.5199999996</v>
      </c>
      <c r="BS67" s="184">
        <v>276542294.93000001</v>
      </c>
      <c r="BT67" s="184">
        <v>147520.18</v>
      </c>
      <c r="BU67" s="184">
        <v>1207866.8</v>
      </c>
      <c r="BV67" s="184">
        <v>23811794.350000001</v>
      </c>
      <c r="BW67" s="184">
        <v>3968</v>
      </c>
      <c r="BX67" s="184">
        <v>576543.5</v>
      </c>
      <c r="BY67" s="184">
        <v>9857564.6099999994</v>
      </c>
      <c r="BZ67" s="184">
        <v>146333.43</v>
      </c>
      <c r="CA67" s="184">
        <v>85269.6</v>
      </c>
      <c r="CB67" s="184">
        <v>901083.8</v>
      </c>
      <c r="CC67" s="184">
        <v>348079.7</v>
      </c>
      <c r="CD67" s="184">
        <v>4489905.55</v>
      </c>
      <c r="CE67" s="184">
        <v>456031.9</v>
      </c>
      <c r="CF67" s="184">
        <v>2256599.15</v>
      </c>
      <c r="CG67" s="184">
        <v>341550.62</v>
      </c>
      <c r="CH67" s="186">
        <v>332769.59999999998</v>
      </c>
      <c r="CI67" s="184">
        <v>119698.93</v>
      </c>
      <c r="CJ67" s="184">
        <v>156793.64000000001</v>
      </c>
      <c r="CK67" s="184">
        <v>9851867.6400000006</v>
      </c>
      <c r="CL67" s="184">
        <v>87155.21</v>
      </c>
      <c r="CM67" s="184">
        <v>120880.05</v>
      </c>
    </row>
    <row r="68" spans="1:91" ht="49.2">
      <c r="A68" s="120">
        <v>2</v>
      </c>
      <c r="B68" s="220" t="s">
        <v>786</v>
      </c>
      <c r="C68" s="130" t="s">
        <v>1215</v>
      </c>
      <c r="D68" s="184">
        <v>-11961576.17</v>
      </c>
      <c r="E68" s="184">
        <v>-33180.9</v>
      </c>
      <c r="F68" s="184"/>
      <c r="G68" s="184"/>
      <c r="H68" s="184"/>
      <c r="I68" s="184"/>
      <c r="J68" s="184"/>
      <c r="K68" s="184">
        <v>-1146042.81</v>
      </c>
      <c r="L68" s="184"/>
      <c r="M68" s="184">
        <v>-485594.25</v>
      </c>
      <c r="N68" s="184">
        <v>-960395.46</v>
      </c>
      <c r="O68" s="184"/>
      <c r="P68" s="184">
        <v>-4309629.13</v>
      </c>
      <c r="Q68" s="184">
        <v>-44630.69</v>
      </c>
      <c r="R68" s="184">
        <v>-3686.28</v>
      </c>
      <c r="S68" s="184">
        <v>-13573</v>
      </c>
      <c r="T68" s="184"/>
      <c r="U68" s="184">
        <v>-71577.14</v>
      </c>
      <c r="V68" s="184"/>
      <c r="W68" s="184"/>
      <c r="X68" s="184">
        <v>-18514822.02</v>
      </c>
      <c r="Y68" s="184"/>
      <c r="Z68" s="184">
        <v>-1970.49</v>
      </c>
      <c r="AA68" s="184"/>
      <c r="AB68" s="184"/>
      <c r="AC68" s="184"/>
      <c r="AD68" s="184"/>
      <c r="AE68" s="184"/>
      <c r="AF68" s="184"/>
      <c r="AG68" s="184"/>
      <c r="AH68" s="184">
        <v>-9</v>
      </c>
      <c r="AI68" s="184">
        <v>-933.2</v>
      </c>
      <c r="AJ68" s="184">
        <v>-1680</v>
      </c>
      <c r="AK68" s="184"/>
      <c r="AL68" s="184">
        <v>-5480852.54</v>
      </c>
      <c r="AM68" s="184">
        <v>-17546.599999999999</v>
      </c>
      <c r="AN68" s="184">
        <v>-284376.36</v>
      </c>
      <c r="AO68" s="184">
        <v>-24569913</v>
      </c>
      <c r="AP68" s="184"/>
      <c r="AQ68" s="184">
        <v>-3114.88</v>
      </c>
      <c r="AR68" s="184">
        <v>-69371</v>
      </c>
      <c r="AS68" s="184">
        <v>-8747224.6999999993</v>
      </c>
      <c r="AT68" s="184">
        <v>-839007.84</v>
      </c>
      <c r="AU68" s="184">
        <v>-5180</v>
      </c>
      <c r="AV68" s="184">
        <v>-166620.85999999999</v>
      </c>
      <c r="AW68" s="184"/>
      <c r="AX68" s="184"/>
      <c r="AY68" s="184"/>
      <c r="AZ68" s="184">
        <v>-182186.99</v>
      </c>
      <c r="BA68" s="184"/>
      <c r="BB68" s="184">
        <v>-635785.98</v>
      </c>
      <c r="BC68" s="184">
        <v>-109796.14</v>
      </c>
      <c r="BD68" s="184">
        <v>-61766096.350000001</v>
      </c>
      <c r="BE68" s="184">
        <v>-60322.87</v>
      </c>
      <c r="BF68" s="184"/>
      <c r="BG68" s="184">
        <v>-176</v>
      </c>
      <c r="BH68" s="184">
        <v>-20316036.640000001</v>
      </c>
      <c r="BI68" s="184"/>
      <c r="BJ68" s="184">
        <v>-25088.959999999999</v>
      </c>
      <c r="BK68" s="184">
        <v>-30509.8</v>
      </c>
      <c r="BL68" s="184"/>
      <c r="BM68" s="184">
        <v>-15637084.210000001</v>
      </c>
      <c r="BN68" s="184">
        <v>-15719.59</v>
      </c>
      <c r="BO68" s="184"/>
      <c r="BP68" s="184"/>
      <c r="BQ68" s="184"/>
      <c r="BR68" s="184">
        <v>-1731580.77</v>
      </c>
      <c r="BS68" s="184">
        <v>-38272616.380000003</v>
      </c>
      <c r="BT68" s="184"/>
      <c r="BU68" s="184">
        <v>-3175.35</v>
      </c>
      <c r="BV68" s="184">
        <v>-3442237.81</v>
      </c>
      <c r="BW68" s="184">
        <v>-69482.679999999993</v>
      </c>
      <c r="BX68" s="184">
        <v>-314524.39</v>
      </c>
      <c r="BY68" s="184">
        <v>-1613556.18</v>
      </c>
      <c r="BZ68" s="184"/>
      <c r="CA68" s="184">
        <v>-76092.03</v>
      </c>
      <c r="CB68" s="184"/>
      <c r="CC68" s="184">
        <v>-2003918.67</v>
      </c>
      <c r="CD68" s="184">
        <v>-386809.61</v>
      </c>
      <c r="CE68" s="184"/>
      <c r="CF68" s="184">
        <v>-145420.79999999999</v>
      </c>
      <c r="CG68" s="184">
        <v>-12177.46</v>
      </c>
      <c r="CH68" s="184">
        <v>-38420.53</v>
      </c>
      <c r="CI68" s="184"/>
      <c r="CJ68" s="184">
        <v>-5208.5</v>
      </c>
      <c r="CK68" s="184">
        <v>-3952298.03</v>
      </c>
      <c r="CL68" s="184"/>
      <c r="CM68" s="184">
        <v>-124959.39</v>
      </c>
    </row>
    <row r="69" spans="1:91" ht="49.2">
      <c r="A69" s="120">
        <v>2</v>
      </c>
      <c r="B69" s="220" t="s">
        <v>787</v>
      </c>
      <c r="C69" s="133" t="s">
        <v>1216</v>
      </c>
      <c r="D69" s="184">
        <v>5550763.3600000003</v>
      </c>
      <c r="E69" s="184">
        <v>143259.44</v>
      </c>
      <c r="F69" s="184"/>
      <c r="G69" s="184"/>
      <c r="H69" s="184"/>
      <c r="I69" s="184">
        <v>752070.34</v>
      </c>
      <c r="J69" s="184"/>
      <c r="K69" s="184">
        <v>432227.73</v>
      </c>
      <c r="L69" s="184"/>
      <c r="M69" s="184">
        <v>145991.10999999999</v>
      </c>
      <c r="N69" s="184">
        <v>19985.439999999999</v>
      </c>
      <c r="O69" s="184"/>
      <c r="P69" s="184">
        <v>349483.47</v>
      </c>
      <c r="Q69" s="184">
        <v>148588.17000000001</v>
      </c>
      <c r="R69" s="184"/>
      <c r="S69" s="184"/>
      <c r="T69" s="184"/>
      <c r="U69" s="184"/>
      <c r="V69" s="184"/>
      <c r="W69" s="184"/>
      <c r="X69" s="184">
        <v>391210.05</v>
      </c>
      <c r="Y69" s="184">
        <v>2843.86</v>
      </c>
      <c r="Z69" s="184"/>
      <c r="AA69" s="184"/>
      <c r="AB69" s="184"/>
      <c r="AC69" s="184">
        <v>7921.86</v>
      </c>
      <c r="AD69" s="184">
        <v>19989</v>
      </c>
      <c r="AE69" s="184">
        <v>1843.49</v>
      </c>
      <c r="AF69" s="184"/>
      <c r="AG69" s="184"/>
      <c r="AH69" s="184"/>
      <c r="AI69" s="184"/>
      <c r="AJ69" s="184"/>
      <c r="AK69" s="184"/>
      <c r="AL69" s="184">
        <v>172816.03</v>
      </c>
      <c r="AM69" s="184">
        <v>6342.16</v>
      </c>
      <c r="AN69" s="184">
        <v>593255.96</v>
      </c>
      <c r="AO69" s="184"/>
      <c r="AP69" s="184">
        <v>15948.5</v>
      </c>
      <c r="AQ69" s="184">
        <v>5180.8900000000003</v>
      </c>
      <c r="AR69" s="184">
        <v>82163.11</v>
      </c>
      <c r="AS69" s="184">
        <v>3044866.56</v>
      </c>
      <c r="AT69" s="184">
        <v>343250.85</v>
      </c>
      <c r="AU69" s="184"/>
      <c r="AV69" s="184">
        <v>25839.74</v>
      </c>
      <c r="AW69" s="184">
        <v>110471.84</v>
      </c>
      <c r="AX69" s="184">
        <v>2118624.12</v>
      </c>
      <c r="AY69" s="184">
        <v>804.62</v>
      </c>
      <c r="AZ69" s="184">
        <v>230568.47</v>
      </c>
      <c r="BA69" s="184"/>
      <c r="BB69" s="184">
        <v>283692.42</v>
      </c>
      <c r="BC69" s="184">
        <v>11758.71</v>
      </c>
      <c r="BD69" s="184">
        <v>559590.75</v>
      </c>
      <c r="BE69" s="184">
        <v>197848.21</v>
      </c>
      <c r="BF69" s="184">
        <v>644</v>
      </c>
      <c r="BG69" s="184"/>
      <c r="BH69" s="184">
        <v>626719.5</v>
      </c>
      <c r="BI69" s="184"/>
      <c r="BJ69" s="184">
        <v>55169.35</v>
      </c>
      <c r="BK69" s="184"/>
      <c r="BL69" s="184"/>
      <c r="BM69" s="184">
        <v>659804.48</v>
      </c>
      <c r="BN69" s="184">
        <v>3383.09</v>
      </c>
      <c r="BO69" s="184">
        <v>7652.64</v>
      </c>
      <c r="BP69" s="184"/>
      <c r="BQ69" s="184"/>
      <c r="BR69" s="184"/>
      <c r="BS69" s="184">
        <v>565652.66</v>
      </c>
      <c r="BT69" s="184"/>
      <c r="BU69" s="184"/>
      <c r="BV69" s="184">
        <v>836177.91</v>
      </c>
      <c r="BW69" s="184">
        <v>181.48</v>
      </c>
      <c r="BX69" s="184"/>
      <c r="BY69" s="184">
        <v>52311.61</v>
      </c>
      <c r="BZ69" s="184"/>
      <c r="CA69" s="184"/>
      <c r="CB69" s="184"/>
      <c r="CC69" s="184"/>
      <c r="CD69" s="184">
        <v>208983.59</v>
      </c>
      <c r="CE69" s="184"/>
      <c r="CF69" s="184">
        <v>100023.16</v>
      </c>
      <c r="CG69" s="184">
        <v>131166.18</v>
      </c>
      <c r="CH69" s="184">
        <v>378096.56</v>
      </c>
      <c r="CI69" s="184">
        <v>1116</v>
      </c>
      <c r="CJ69" s="184"/>
      <c r="CK69" s="184">
        <v>3572540.06</v>
      </c>
      <c r="CL69" s="184"/>
      <c r="CM69" s="184"/>
    </row>
    <row r="70" spans="1:91" ht="24.6">
      <c r="A70" s="120">
        <v>3</v>
      </c>
      <c r="B70" s="220" t="s">
        <v>788</v>
      </c>
      <c r="C70" s="133" t="s">
        <v>1217</v>
      </c>
      <c r="D70" s="184"/>
      <c r="E70" s="184"/>
      <c r="F70" s="184"/>
      <c r="G70" s="184"/>
      <c r="H70" s="184"/>
      <c r="I70" s="184"/>
      <c r="J70" s="184"/>
      <c r="K70" s="184"/>
      <c r="L70" s="184">
        <v>50000</v>
      </c>
      <c r="M70" s="184"/>
      <c r="N70" s="184"/>
      <c r="O70" s="184"/>
      <c r="P70" s="184">
        <v>120230</v>
      </c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  <c r="AL70" s="184">
        <v>802450</v>
      </c>
      <c r="AM70" s="184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4"/>
      <c r="BE70" s="184"/>
      <c r="BF70" s="184"/>
      <c r="BG70" s="184"/>
      <c r="BH70" s="184"/>
      <c r="BI70" s="184"/>
      <c r="BJ70" s="184"/>
      <c r="BK70" s="184"/>
      <c r="BL70" s="184"/>
      <c r="BM70" s="184"/>
      <c r="BN70" s="184"/>
      <c r="BO70" s="184"/>
      <c r="BP70" s="184"/>
      <c r="BQ70" s="184"/>
      <c r="BR70" s="184"/>
      <c r="BS70" s="184"/>
      <c r="BT70" s="184"/>
      <c r="BU70" s="184"/>
      <c r="BV70" s="184"/>
      <c r="BW70" s="184"/>
      <c r="BX70" s="184"/>
      <c r="BY70" s="184"/>
      <c r="BZ70" s="184"/>
      <c r="CA70" s="184"/>
      <c r="CB70" s="184"/>
      <c r="CC70" s="184"/>
      <c r="CD70" s="184"/>
      <c r="CE70" s="184"/>
      <c r="CF70" s="184"/>
      <c r="CG70" s="184"/>
      <c r="CH70" s="184"/>
      <c r="CI70" s="184"/>
      <c r="CJ70" s="184"/>
      <c r="CK70" s="184"/>
      <c r="CL70" s="184"/>
      <c r="CM70" s="184"/>
    </row>
    <row r="71" spans="1:91" ht="24.6">
      <c r="A71" s="120">
        <v>2</v>
      </c>
      <c r="B71" s="220" t="s">
        <v>789</v>
      </c>
      <c r="C71" s="134" t="s">
        <v>416</v>
      </c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84"/>
      <c r="BR71" s="184"/>
      <c r="BS71" s="184"/>
      <c r="BT71" s="184"/>
      <c r="BU71" s="184"/>
      <c r="BV71" s="186"/>
      <c r="BW71" s="184"/>
      <c r="BX71" s="184"/>
      <c r="BY71" s="184"/>
      <c r="BZ71" s="184"/>
      <c r="CA71" s="184"/>
      <c r="CB71" s="184"/>
      <c r="CC71" s="184"/>
      <c r="CD71" s="186"/>
      <c r="CE71" s="184"/>
      <c r="CF71" s="184"/>
      <c r="CG71" s="184"/>
      <c r="CH71" s="184"/>
      <c r="CI71" s="184"/>
      <c r="CJ71" s="184"/>
      <c r="CK71" s="184"/>
      <c r="CL71" s="184"/>
      <c r="CM71" s="184"/>
    </row>
    <row r="72" spans="1:91" ht="24.6">
      <c r="A72" s="120">
        <v>1</v>
      </c>
      <c r="B72" s="220" t="s">
        <v>790</v>
      </c>
      <c r="C72" s="133" t="s">
        <v>417</v>
      </c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>
        <v>-1291734.99</v>
      </c>
      <c r="AT72" s="184"/>
      <c r="AU72" s="184"/>
      <c r="AV72" s="184"/>
      <c r="AW72" s="184"/>
      <c r="AX72" s="184"/>
      <c r="AY72" s="184"/>
      <c r="AZ72" s="184"/>
      <c r="BA72" s="184"/>
      <c r="BB72" s="184"/>
      <c r="BC72" s="184"/>
      <c r="BD72" s="184"/>
      <c r="BE72" s="184">
        <v>-131334.14000000001</v>
      </c>
      <c r="BF72" s="184"/>
      <c r="BG72" s="184"/>
      <c r="BH72" s="184"/>
      <c r="BI72" s="184"/>
      <c r="BJ72" s="184"/>
      <c r="BK72" s="184"/>
      <c r="BL72" s="184"/>
      <c r="BM72" s="184"/>
      <c r="BN72" s="184"/>
      <c r="BO72" s="184"/>
      <c r="BP72" s="184"/>
      <c r="BQ72" s="184"/>
      <c r="BR72" s="184"/>
      <c r="BS72" s="186"/>
      <c r="BT72" s="186"/>
      <c r="BU72" s="186"/>
      <c r="BV72" s="186"/>
      <c r="BW72" s="184"/>
      <c r="BX72" s="186"/>
      <c r="BY72" s="184"/>
      <c r="BZ72" s="184"/>
      <c r="CA72" s="184"/>
      <c r="CB72" s="186"/>
      <c r="CC72" s="186"/>
      <c r="CD72" s="184"/>
      <c r="CE72" s="186"/>
      <c r="CF72" s="186"/>
      <c r="CG72" s="184"/>
      <c r="CH72" s="184"/>
      <c r="CI72" s="186"/>
      <c r="CJ72" s="186"/>
      <c r="CK72" s="186"/>
      <c r="CL72" s="186"/>
      <c r="CM72" s="184"/>
    </row>
    <row r="73" spans="1:91" ht="49.2">
      <c r="A73" s="120">
        <v>2</v>
      </c>
      <c r="B73" s="220" t="s">
        <v>791</v>
      </c>
      <c r="C73" s="135" t="s">
        <v>1218</v>
      </c>
      <c r="D73" s="184">
        <v>-672124.07</v>
      </c>
      <c r="E73" s="184">
        <v>-1257283.24</v>
      </c>
      <c r="F73" s="184">
        <v>-207192.86</v>
      </c>
      <c r="G73" s="184">
        <v>-15670.5</v>
      </c>
      <c r="H73" s="184">
        <v>-197610.07</v>
      </c>
      <c r="I73" s="184">
        <v>-169767.21</v>
      </c>
      <c r="J73" s="184">
        <v>-4380559.3899999997</v>
      </c>
      <c r="K73" s="184"/>
      <c r="L73" s="184">
        <v>-1919368.44</v>
      </c>
      <c r="M73" s="184"/>
      <c r="N73" s="184">
        <v>-11618396.119999999</v>
      </c>
      <c r="O73" s="184">
        <v>-104143.54</v>
      </c>
      <c r="P73" s="184">
        <v>-3721679.59</v>
      </c>
      <c r="Q73" s="184">
        <v>-402553.67</v>
      </c>
      <c r="R73" s="184">
        <v>-3768368.55</v>
      </c>
      <c r="S73" s="184"/>
      <c r="T73" s="184">
        <v>-2591410.06</v>
      </c>
      <c r="U73" s="184">
        <v>-652882.22</v>
      </c>
      <c r="V73" s="184">
        <v>-125778.48</v>
      </c>
      <c r="W73" s="184">
        <v>-313519.51</v>
      </c>
      <c r="X73" s="184">
        <v>-36080605.460000001</v>
      </c>
      <c r="Y73" s="184">
        <v>-281845.18</v>
      </c>
      <c r="Z73" s="184">
        <v>-462750.65</v>
      </c>
      <c r="AA73" s="184">
        <v>-1066678.9099999999</v>
      </c>
      <c r="AB73" s="184"/>
      <c r="AC73" s="184">
        <v>-121678.97</v>
      </c>
      <c r="AD73" s="184"/>
      <c r="AE73" s="184">
        <v>-83611.570000000007</v>
      </c>
      <c r="AF73" s="184"/>
      <c r="AG73" s="184">
        <v>-11668.11</v>
      </c>
      <c r="AH73" s="184">
        <v>-593696.53</v>
      </c>
      <c r="AI73" s="184">
        <v>-78813.08</v>
      </c>
      <c r="AJ73" s="184">
        <v>-216840</v>
      </c>
      <c r="AK73" s="184">
        <v>-298975.3</v>
      </c>
      <c r="AL73" s="184">
        <v>-44769659.689999998</v>
      </c>
      <c r="AM73" s="184"/>
      <c r="AN73" s="184"/>
      <c r="AO73" s="184">
        <v>-1082790.05</v>
      </c>
      <c r="AP73" s="184">
        <v>-861619.73</v>
      </c>
      <c r="AQ73" s="184">
        <v>-887571.34</v>
      </c>
      <c r="AR73" s="184">
        <v>-44022.18</v>
      </c>
      <c r="AS73" s="184"/>
      <c r="AT73" s="184">
        <v>-2179270.4500000002</v>
      </c>
      <c r="AU73" s="184">
        <v>-4242406.05</v>
      </c>
      <c r="AV73" s="184">
        <v>-125507.49</v>
      </c>
      <c r="AW73" s="184">
        <v>-99964.51</v>
      </c>
      <c r="AX73" s="184">
        <v>-159824.51999999999</v>
      </c>
      <c r="AY73" s="184"/>
      <c r="AZ73" s="184">
        <v>-283124.98</v>
      </c>
      <c r="BA73" s="184">
        <v>-225728.21</v>
      </c>
      <c r="BB73" s="184">
        <v>-2489598.52</v>
      </c>
      <c r="BC73" s="184"/>
      <c r="BD73" s="184">
        <v>-23170371.609999999</v>
      </c>
      <c r="BE73" s="184">
        <v>-1276464.31</v>
      </c>
      <c r="BF73" s="184">
        <v>-466807.35</v>
      </c>
      <c r="BG73" s="184">
        <v>-967095.59</v>
      </c>
      <c r="BH73" s="184">
        <v>-20505241.77</v>
      </c>
      <c r="BI73" s="184">
        <v>-608856.23</v>
      </c>
      <c r="BJ73" s="184">
        <v>-1033305.54</v>
      </c>
      <c r="BK73" s="184">
        <v>-3676732.71</v>
      </c>
      <c r="BL73" s="184"/>
      <c r="BM73" s="184">
        <v>-22379488.149999999</v>
      </c>
      <c r="BN73" s="184">
        <v>-1565793.26</v>
      </c>
      <c r="BO73" s="184">
        <v>-307602.69</v>
      </c>
      <c r="BP73" s="184">
        <v>-223669.24</v>
      </c>
      <c r="BQ73" s="184">
        <v>-318088.15999999997</v>
      </c>
      <c r="BR73" s="184">
        <v>-595629.82999999996</v>
      </c>
      <c r="BS73" s="186">
        <v>-42910962.57</v>
      </c>
      <c r="BT73" s="186">
        <v>-1154457.97</v>
      </c>
      <c r="BU73" s="186">
        <v>-544847.94999999995</v>
      </c>
      <c r="BV73" s="184">
        <v>-1604736.07</v>
      </c>
      <c r="BW73" s="184">
        <v>-370196.11</v>
      </c>
      <c r="BX73" s="184"/>
      <c r="BY73" s="184">
        <v>-1392515.69</v>
      </c>
      <c r="BZ73" s="184">
        <v>-221303.73</v>
      </c>
      <c r="CA73" s="184"/>
      <c r="CB73" s="184">
        <v>-215030.62</v>
      </c>
      <c r="CC73" s="184"/>
      <c r="CD73" s="184">
        <v>-401048.15</v>
      </c>
      <c r="CE73" s="186">
        <v>-1198516</v>
      </c>
      <c r="CF73" s="186">
        <v>-484011.06</v>
      </c>
      <c r="CG73" s="184">
        <v>-170525.09</v>
      </c>
      <c r="CH73" s="184"/>
      <c r="CI73" s="184">
        <v>-139044.91</v>
      </c>
      <c r="CJ73" s="184">
        <v>-128656.72</v>
      </c>
      <c r="CK73" s="184">
        <v>-3100618.4</v>
      </c>
      <c r="CL73" s="184"/>
      <c r="CM73" s="184"/>
    </row>
    <row r="74" spans="1:91" ht="49.2">
      <c r="A74" s="120">
        <v>2</v>
      </c>
      <c r="B74" s="220" t="s">
        <v>792</v>
      </c>
      <c r="C74" s="133" t="s">
        <v>1219</v>
      </c>
      <c r="D74" s="184">
        <v>3151264.01</v>
      </c>
      <c r="E74" s="184">
        <v>998700</v>
      </c>
      <c r="F74" s="184">
        <v>59878.2</v>
      </c>
      <c r="G74" s="184"/>
      <c r="H74" s="184">
        <v>24887.5</v>
      </c>
      <c r="I74" s="184">
        <v>11689.25</v>
      </c>
      <c r="J74" s="184">
        <v>6837.31</v>
      </c>
      <c r="K74" s="184"/>
      <c r="L74" s="184">
        <v>15246.61</v>
      </c>
      <c r="M74" s="184"/>
      <c r="N74" s="184">
        <v>1095677.1499999999</v>
      </c>
      <c r="O74" s="184">
        <v>4400.5</v>
      </c>
      <c r="P74" s="184">
        <v>535325.47</v>
      </c>
      <c r="Q74" s="184">
        <v>6537.18</v>
      </c>
      <c r="R74" s="184">
        <v>326605.03999999998</v>
      </c>
      <c r="S74" s="184"/>
      <c r="T74" s="184">
        <v>41644.35</v>
      </c>
      <c r="U74" s="184">
        <v>10432.5</v>
      </c>
      <c r="V74" s="184">
        <v>5590</v>
      </c>
      <c r="W74" s="184">
        <v>67.5</v>
      </c>
      <c r="X74" s="184">
        <v>561704.87</v>
      </c>
      <c r="Y74" s="184">
        <v>5935.5</v>
      </c>
      <c r="Z74" s="184">
        <v>249328.65</v>
      </c>
      <c r="AA74" s="184"/>
      <c r="AB74" s="184"/>
      <c r="AC74" s="184"/>
      <c r="AD74" s="184"/>
      <c r="AE74" s="184">
        <v>2220</v>
      </c>
      <c r="AF74" s="184"/>
      <c r="AG74" s="184"/>
      <c r="AH74" s="184">
        <v>167696.63</v>
      </c>
      <c r="AI74" s="184">
        <v>28589.22</v>
      </c>
      <c r="AJ74" s="184">
        <v>20096.75</v>
      </c>
      <c r="AK74" s="184">
        <v>7409.38</v>
      </c>
      <c r="AL74" s="184">
        <v>568258.98</v>
      </c>
      <c r="AM74" s="184"/>
      <c r="AN74" s="184"/>
      <c r="AO74" s="184">
        <v>18262</v>
      </c>
      <c r="AP74" s="184"/>
      <c r="AQ74" s="184"/>
      <c r="AR74" s="184">
        <v>93.01</v>
      </c>
      <c r="AS74" s="184"/>
      <c r="AT74" s="184">
        <v>2584.61</v>
      </c>
      <c r="AU74" s="184">
        <v>649165.81000000006</v>
      </c>
      <c r="AV74" s="184">
        <v>38655.56</v>
      </c>
      <c r="AW74" s="184">
        <v>14504.92</v>
      </c>
      <c r="AX74" s="184"/>
      <c r="AY74" s="184"/>
      <c r="AZ74" s="184">
        <v>164613.21</v>
      </c>
      <c r="BA74" s="184">
        <v>273.22000000000003</v>
      </c>
      <c r="BB74" s="184">
        <v>297954.68</v>
      </c>
      <c r="BC74" s="184">
        <v>9060.2000000000007</v>
      </c>
      <c r="BD74" s="184">
        <v>803015.17</v>
      </c>
      <c r="BE74" s="184">
        <v>21024.28</v>
      </c>
      <c r="BF74" s="184">
        <v>79237.399999999994</v>
      </c>
      <c r="BG74" s="184">
        <v>2146</v>
      </c>
      <c r="BH74" s="184">
        <v>395827.5</v>
      </c>
      <c r="BI74" s="184"/>
      <c r="BJ74" s="184">
        <v>12963.87</v>
      </c>
      <c r="BK74" s="184">
        <v>10167.93</v>
      </c>
      <c r="BL74" s="184"/>
      <c r="BM74" s="184">
        <v>1809470.66</v>
      </c>
      <c r="BN74" s="184">
        <v>26189.599999999999</v>
      </c>
      <c r="BO74" s="184">
        <v>26927.1</v>
      </c>
      <c r="BP74" s="184">
        <v>18732.349999999999</v>
      </c>
      <c r="BQ74" s="184">
        <v>40016.620000000003</v>
      </c>
      <c r="BR74" s="184">
        <v>21453.13</v>
      </c>
      <c r="BS74" s="186">
        <v>1443559.78</v>
      </c>
      <c r="BT74" s="186">
        <v>8483.67</v>
      </c>
      <c r="BU74" s="186">
        <v>13768.93</v>
      </c>
      <c r="BV74" s="184">
        <v>128633.96</v>
      </c>
      <c r="BW74" s="184">
        <v>39.9</v>
      </c>
      <c r="BX74" s="186"/>
      <c r="BY74" s="184">
        <v>586621.81999999995</v>
      </c>
      <c r="BZ74" s="184">
        <v>9486.0499999999993</v>
      </c>
      <c r="CA74" s="184"/>
      <c r="CB74" s="186">
        <v>16912.45</v>
      </c>
      <c r="CC74" s="186"/>
      <c r="CD74" s="184">
        <v>137480.45000000001</v>
      </c>
      <c r="CE74" s="184">
        <v>38516.6</v>
      </c>
      <c r="CF74" s="186">
        <v>207368.3</v>
      </c>
      <c r="CG74" s="184">
        <v>3504.96</v>
      </c>
      <c r="CH74" s="184">
        <v>25182.080000000002</v>
      </c>
      <c r="CI74" s="186"/>
      <c r="CJ74" s="186">
        <v>3880.75</v>
      </c>
      <c r="CK74" s="186">
        <v>128048.33</v>
      </c>
      <c r="CL74" s="184"/>
      <c r="CM74" s="184"/>
    </row>
    <row r="75" spans="1:91" ht="24.6">
      <c r="A75" s="120">
        <v>2</v>
      </c>
      <c r="B75" s="220" t="s">
        <v>793</v>
      </c>
      <c r="C75" s="133" t="s">
        <v>418</v>
      </c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>
        <v>69954.75</v>
      </c>
      <c r="Q75" s="184"/>
      <c r="R75" s="184">
        <v>435747.25</v>
      </c>
      <c r="S75" s="184"/>
      <c r="T75" s="184">
        <v>9805.25</v>
      </c>
      <c r="U75" s="184"/>
      <c r="V75" s="184"/>
      <c r="W75" s="184"/>
      <c r="X75" s="184">
        <v>0</v>
      </c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184"/>
      <c r="AJ75" s="184"/>
      <c r="AK75" s="184"/>
      <c r="AL75" s="184">
        <v>8814011.25</v>
      </c>
      <c r="AM75" s="184"/>
      <c r="AN75" s="184"/>
      <c r="AO75" s="184"/>
      <c r="AP75" s="184"/>
      <c r="AQ75" s="184"/>
      <c r="AR75" s="184"/>
      <c r="AS75" s="184"/>
      <c r="AT75" s="184"/>
      <c r="AU75" s="184"/>
      <c r="AV75" s="184"/>
      <c r="AW75" s="184"/>
      <c r="AX75" s="184"/>
      <c r="AY75" s="184"/>
      <c r="AZ75" s="184"/>
      <c r="BA75" s="184"/>
      <c r="BB75" s="184"/>
      <c r="BC75" s="184"/>
      <c r="BD75" s="184">
        <v>383428.38</v>
      </c>
      <c r="BE75" s="184"/>
      <c r="BF75" s="184"/>
      <c r="BG75" s="184"/>
      <c r="BH75" s="184">
        <v>136918.54999999999</v>
      </c>
      <c r="BI75" s="184"/>
      <c r="BJ75" s="184"/>
      <c r="BK75" s="184"/>
      <c r="BL75" s="184"/>
      <c r="BM75" s="184">
        <v>499</v>
      </c>
      <c r="BN75" s="184"/>
      <c r="BO75" s="184"/>
      <c r="BP75" s="184"/>
      <c r="BQ75" s="184"/>
      <c r="BR75" s="184"/>
      <c r="BS75" s="186">
        <v>12498872.789999999</v>
      </c>
      <c r="BT75" s="186"/>
      <c r="BU75" s="184"/>
      <c r="BV75" s="184"/>
      <c r="BW75" s="184"/>
      <c r="BX75" s="184"/>
      <c r="BY75" s="184"/>
      <c r="BZ75" s="184"/>
      <c r="CA75" s="184"/>
      <c r="CB75" s="184"/>
      <c r="CC75" s="184"/>
      <c r="CD75" s="184"/>
      <c r="CE75" s="184"/>
      <c r="CF75" s="186"/>
      <c r="CG75" s="184"/>
      <c r="CH75" s="184"/>
      <c r="CI75" s="184"/>
      <c r="CJ75" s="184"/>
      <c r="CK75" s="184"/>
      <c r="CL75" s="184">
        <v>31850.25</v>
      </c>
      <c r="CM75" s="184"/>
    </row>
    <row r="76" spans="1:91" ht="24.6">
      <c r="A76" s="120">
        <v>1</v>
      </c>
      <c r="B76" s="220" t="s">
        <v>794</v>
      </c>
      <c r="C76" s="130" t="s">
        <v>419</v>
      </c>
      <c r="D76" s="184">
        <v>-76827383.930000007</v>
      </c>
      <c r="E76" s="184">
        <v>-24607488.16</v>
      </c>
      <c r="F76" s="184">
        <v>-31016730.73</v>
      </c>
      <c r="G76" s="184">
        <v>-21341719.859999999</v>
      </c>
      <c r="H76" s="184">
        <v>-11750016.76</v>
      </c>
      <c r="I76" s="184">
        <v>-29975341.98</v>
      </c>
      <c r="J76" s="184">
        <v>-35533106.509999998</v>
      </c>
      <c r="K76" s="184">
        <v>-31751530.84</v>
      </c>
      <c r="L76" s="184">
        <v>-22504731.25</v>
      </c>
      <c r="M76" s="184">
        <v>-23975970.82</v>
      </c>
      <c r="N76" s="184">
        <v>-36397091.759999998</v>
      </c>
      <c r="O76" s="184">
        <v>-9640759.7899999991</v>
      </c>
      <c r="P76" s="184">
        <v>-35454599.689999998</v>
      </c>
      <c r="Q76" s="184">
        <v>-20920241</v>
      </c>
      <c r="R76" s="184">
        <v>-17315605.949999999</v>
      </c>
      <c r="S76" s="184">
        <v>-29022980.030000001</v>
      </c>
      <c r="T76" s="184">
        <v>-16856328.379999999</v>
      </c>
      <c r="U76" s="184">
        <v>-16756492.050000001</v>
      </c>
      <c r="V76" s="184">
        <v>-18752780.579999998</v>
      </c>
      <c r="W76" s="184">
        <v>-9488044.6500000004</v>
      </c>
      <c r="X76" s="184">
        <v>-69174353.489999995</v>
      </c>
      <c r="Y76" s="184">
        <v>-13097084.35</v>
      </c>
      <c r="Z76" s="184">
        <v>-25698707.359999999</v>
      </c>
      <c r="AA76" s="184">
        <v>-14139438.359999999</v>
      </c>
      <c r="AB76" s="184">
        <v>-8966426.1199999992</v>
      </c>
      <c r="AC76" s="184">
        <v>-13139375.68</v>
      </c>
      <c r="AD76" s="184">
        <v>-16588741.41</v>
      </c>
      <c r="AE76" s="184">
        <v>-48131888.359999999</v>
      </c>
      <c r="AF76" s="184">
        <v>-16973647.260000002</v>
      </c>
      <c r="AG76" s="184">
        <v>-11405188.800000001</v>
      </c>
      <c r="AH76" s="184">
        <v>-16792237.59</v>
      </c>
      <c r="AI76" s="184">
        <v>-27355126.510000002</v>
      </c>
      <c r="AJ76" s="184">
        <v>-17771128.32</v>
      </c>
      <c r="AK76" s="184">
        <v>-14302054.529999999</v>
      </c>
      <c r="AL76" s="184">
        <v>-72324338.959999993</v>
      </c>
      <c r="AM76" s="184">
        <v>-16084353.300000001</v>
      </c>
      <c r="AN76" s="184">
        <v>-17209963.890000001</v>
      </c>
      <c r="AO76" s="184">
        <v>-34179230.490000002</v>
      </c>
      <c r="AP76" s="184">
        <v>-25179172.52</v>
      </c>
      <c r="AQ76" s="184">
        <v>-21402820.629999999</v>
      </c>
      <c r="AR76" s="184">
        <v>-10293224.220000001</v>
      </c>
      <c r="AS76" s="184">
        <v>-36825297.009999998</v>
      </c>
      <c r="AT76" s="184">
        <v>-18060465.59</v>
      </c>
      <c r="AU76" s="184">
        <v>-23513750.260000002</v>
      </c>
      <c r="AV76" s="184">
        <v>-31704665.390000001</v>
      </c>
      <c r="AW76" s="184">
        <v>-16841685.32</v>
      </c>
      <c r="AX76" s="184">
        <v>-14778940.67</v>
      </c>
      <c r="AY76" s="184">
        <v>-17735585.940000001</v>
      </c>
      <c r="AZ76" s="184">
        <v>-21174714.600000001</v>
      </c>
      <c r="BA76" s="184">
        <v>-17084301.199999999</v>
      </c>
      <c r="BB76" s="184">
        <v>-52169673.869999997</v>
      </c>
      <c r="BC76" s="184">
        <v>-17274000.120000001</v>
      </c>
      <c r="BD76" s="184">
        <v>-70144673.150000006</v>
      </c>
      <c r="BE76" s="184">
        <v>-34203783.700000003</v>
      </c>
      <c r="BF76" s="184">
        <v>-16010603.32</v>
      </c>
      <c r="BG76" s="184">
        <v>-16231412.59</v>
      </c>
      <c r="BH76" s="184">
        <v>-36576965.560000002</v>
      </c>
      <c r="BI76" s="184">
        <v>-13010912.68</v>
      </c>
      <c r="BJ76" s="184">
        <v>-9264355.4199999999</v>
      </c>
      <c r="BK76" s="184">
        <v>-14470058.09</v>
      </c>
      <c r="BL76" s="184">
        <v>-11889153.66</v>
      </c>
      <c r="BM76" s="184">
        <v>-57554723.200000003</v>
      </c>
      <c r="BN76" s="184">
        <v>-33266969.550000001</v>
      </c>
      <c r="BO76" s="184">
        <v>-26186516.469999999</v>
      </c>
      <c r="BP76" s="184">
        <v>-37620666.829999998</v>
      </c>
      <c r="BQ76" s="184">
        <v>-27150706.27</v>
      </c>
      <c r="BR76" s="184">
        <v>-14584381.380000001</v>
      </c>
      <c r="BS76" s="184">
        <v>-137748534.69999999</v>
      </c>
      <c r="BT76" s="184">
        <v>-25792272.370000001</v>
      </c>
      <c r="BU76" s="184">
        <v>-29787553.010000002</v>
      </c>
      <c r="BV76" s="184">
        <v>-41278416.960000001</v>
      </c>
      <c r="BW76" s="184">
        <v>-9158862.0700000003</v>
      </c>
      <c r="BX76" s="184">
        <v>-20423507.370000001</v>
      </c>
      <c r="BY76" s="184">
        <v>-38815373.950000003</v>
      </c>
      <c r="BZ76" s="184">
        <v>-15366600.460000001</v>
      </c>
      <c r="CA76" s="184">
        <v>-14450731.67</v>
      </c>
      <c r="CB76" s="184">
        <v>-23540111.559999999</v>
      </c>
      <c r="CC76" s="184">
        <v>-23537791.98</v>
      </c>
      <c r="CD76" s="184">
        <v>-39636405</v>
      </c>
      <c r="CE76" s="184">
        <v>-23568054.57</v>
      </c>
      <c r="CF76" s="186">
        <v>-41223768.68</v>
      </c>
      <c r="CG76" s="184">
        <v>-11697933.32</v>
      </c>
      <c r="CH76" s="186">
        <v>-15349804.75</v>
      </c>
      <c r="CI76" s="184">
        <v>-13698183.82</v>
      </c>
      <c r="CJ76" s="184">
        <v>-13745842.58</v>
      </c>
      <c r="CK76" s="184">
        <v>-36387691.390000001</v>
      </c>
      <c r="CL76" s="184">
        <v>-10170398.5</v>
      </c>
      <c r="CM76" s="184">
        <v>-9866679.5099999998</v>
      </c>
    </row>
    <row r="77" spans="1:91" ht="24.6">
      <c r="A77" s="120">
        <v>1</v>
      </c>
      <c r="B77" s="220" t="s">
        <v>795</v>
      </c>
      <c r="C77" s="129" t="s">
        <v>420</v>
      </c>
      <c r="D77" s="184">
        <v>-147252485.84999999</v>
      </c>
      <c r="E77" s="184">
        <v>-4460644.6100000003</v>
      </c>
      <c r="F77" s="184">
        <v>-5968284.8499999996</v>
      </c>
      <c r="G77" s="184">
        <v>-7248945.7699999996</v>
      </c>
      <c r="H77" s="184">
        <v>-3962915.4</v>
      </c>
      <c r="I77" s="184">
        <v>-8457232.3900000006</v>
      </c>
      <c r="J77" s="184">
        <v>-10503057.640000001</v>
      </c>
      <c r="K77" s="184">
        <v>-14386252.869999999</v>
      </c>
      <c r="L77" s="184">
        <v>-5923349.1500000004</v>
      </c>
      <c r="M77" s="184">
        <v>-6891953.5300000003</v>
      </c>
      <c r="N77" s="184">
        <v>-36631702.93</v>
      </c>
      <c r="O77" s="184">
        <v>-3642372.18</v>
      </c>
      <c r="P77" s="184">
        <v>-70251162</v>
      </c>
      <c r="Q77" s="184">
        <v>-6960433.8399999999</v>
      </c>
      <c r="R77" s="184">
        <v>-11616798.92</v>
      </c>
      <c r="S77" s="184">
        <v>-18150064.199999999</v>
      </c>
      <c r="T77" s="184">
        <v>-6769291.7599999998</v>
      </c>
      <c r="U77" s="184">
        <v>-7774967.2000000002</v>
      </c>
      <c r="V77" s="184">
        <v>-5729857.5199999996</v>
      </c>
      <c r="W77" s="184">
        <v>-3377277.86</v>
      </c>
      <c r="X77" s="184">
        <v>-217835889.11000001</v>
      </c>
      <c r="Y77" s="184">
        <v>-7727185.4699999997</v>
      </c>
      <c r="Z77" s="184">
        <v>-10580349.939999999</v>
      </c>
      <c r="AA77" s="184">
        <v>-7721449.2300000004</v>
      </c>
      <c r="AB77" s="184">
        <v>-8067018.1500000004</v>
      </c>
      <c r="AC77" s="184">
        <v>-6757716.8399999999</v>
      </c>
      <c r="AD77" s="184">
        <v>-7062560.3399999999</v>
      </c>
      <c r="AE77" s="184">
        <v>-32856116.84</v>
      </c>
      <c r="AF77" s="184">
        <v>-6224295.0599999996</v>
      </c>
      <c r="AG77" s="184">
        <v>-8378145.6900000004</v>
      </c>
      <c r="AH77" s="184">
        <v>-7071857.3600000003</v>
      </c>
      <c r="AI77" s="184">
        <v>-12585733.720000001</v>
      </c>
      <c r="AJ77" s="184">
        <v>-5331606.82</v>
      </c>
      <c r="AK77" s="184">
        <v>-4952080.82</v>
      </c>
      <c r="AL77" s="184">
        <v>-307279636.83999997</v>
      </c>
      <c r="AM77" s="184">
        <v>-9876099.0800000001</v>
      </c>
      <c r="AN77" s="184">
        <v>-7380552.04</v>
      </c>
      <c r="AO77" s="184">
        <v>-20621966.57</v>
      </c>
      <c r="AP77" s="184">
        <v>-22868273.309999999</v>
      </c>
      <c r="AQ77" s="184">
        <v>-7443268.9800000004</v>
      </c>
      <c r="AR77" s="184">
        <v>-5482059.5499999998</v>
      </c>
      <c r="AS77" s="184">
        <v>-53672378.090000004</v>
      </c>
      <c r="AT77" s="184">
        <v>-7573934.2000000002</v>
      </c>
      <c r="AU77" s="184">
        <v>-20801765.199999999</v>
      </c>
      <c r="AV77" s="184">
        <v>-20825671.75</v>
      </c>
      <c r="AW77" s="184">
        <v>-7564875.0800000001</v>
      </c>
      <c r="AX77" s="184">
        <v>-6430401.04</v>
      </c>
      <c r="AY77" s="184">
        <v>-12148539.199999999</v>
      </c>
      <c r="AZ77" s="184">
        <v>-5440292.0199999996</v>
      </c>
      <c r="BA77" s="184">
        <v>-6716599.2699999996</v>
      </c>
      <c r="BB77" s="184">
        <v>-63954032.450000003</v>
      </c>
      <c r="BC77" s="184">
        <v>-7746987.2999999998</v>
      </c>
      <c r="BD77" s="184">
        <v>-150185762.99000001</v>
      </c>
      <c r="BE77" s="184">
        <v>-28057520.030000001</v>
      </c>
      <c r="BF77" s="184">
        <v>-5875520.2599999998</v>
      </c>
      <c r="BG77" s="184">
        <v>-6000237.8200000003</v>
      </c>
      <c r="BH77" s="184">
        <v>-78148376.200000003</v>
      </c>
      <c r="BI77" s="184">
        <v>-6554899.25</v>
      </c>
      <c r="BJ77" s="184">
        <v>-3292123.8</v>
      </c>
      <c r="BK77" s="184">
        <v>-3755198.03</v>
      </c>
      <c r="BL77" s="184">
        <v>-3081467.39</v>
      </c>
      <c r="BM77" s="184">
        <v>-111877666.98</v>
      </c>
      <c r="BN77" s="184">
        <v>-11948952.33</v>
      </c>
      <c r="BO77" s="184">
        <v>-7221047.7199999997</v>
      </c>
      <c r="BP77" s="184">
        <v>-18369316.43</v>
      </c>
      <c r="BQ77" s="184">
        <v>-6443673.2599999998</v>
      </c>
      <c r="BR77" s="184">
        <v>-4375975.4400000004</v>
      </c>
      <c r="BS77" s="184">
        <v>-442893871.52999997</v>
      </c>
      <c r="BT77" s="184">
        <v>-8314848.6699999999</v>
      </c>
      <c r="BU77" s="186">
        <v>-9829570.6699999999</v>
      </c>
      <c r="BV77" s="184">
        <v>-76144162.409999996</v>
      </c>
      <c r="BW77" s="184">
        <v>-74848.47</v>
      </c>
      <c r="BX77" s="184">
        <v>-8116107.0700000003</v>
      </c>
      <c r="BY77" s="184">
        <v>-30827869.77</v>
      </c>
      <c r="BZ77" s="184">
        <v>-5460519.3099999996</v>
      </c>
      <c r="CA77" s="184">
        <v>-3337674.4</v>
      </c>
      <c r="CB77" s="184">
        <v>-7864918.1200000001</v>
      </c>
      <c r="CC77" s="184">
        <v>-9684469.6600000001</v>
      </c>
      <c r="CD77" s="184">
        <v>-28053893.559999999</v>
      </c>
      <c r="CE77" s="184">
        <v>-10826008.359999999</v>
      </c>
      <c r="CF77" s="184">
        <v>-20739249.23</v>
      </c>
      <c r="CG77" s="184">
        <v>-3460300.23</v>
      </c>
      <c r="CH77" s="184">
        <v>-4697539.4000000004</v>
      </c>
      <c r="CI77" s="184">
        <v>-4671819.57</v>
      </c>
      <c r="CJ77" s="184">
        <v>-6248110.2599999998</v>
      </c>
      <c r="CK77" s="184">
        <v>-26010252.98</v>
      </c>
      <c r="CL77" s="184">
        <v>-3827238.98</v>
      </c>
      <c r="CM77" s="184">
        <v>-3468006.6</v>
      </c>
    </row>
    <row r="78" spans="1:91" ht="24.6">
      <c r="A78" s="120">
        <v>1</v>
      </c>
      <c r="B78" s="220" t="s">
        <v>796</v>
      </c>
      <c r="C78" s="129" t="s">
        <v>421</v>
      </c>
      <c r="D78" s="184">
        <v>-16607423.220000001</v>
      </c>
      <c r="E78" s="184">
        <v>-5323884.2300000004</v>
      </c>
      <c r="F78" s="184">
        <v>-6706674.4199999999</v>
      </c>
      <c r="G78" s="184">
        <v>-4615682.37</v>
      </c>
      <c r="H78" s="184">
        <v>-2540938.84</v>
      </c>
      <c r="I78" s="184">
        <v>-6481033.6299999999</v>
      </c>
      <c r="J78" s="184">
        <v>-7687915.8499999996</v>
      </c>
      <c r="K78" s="184">
        <v>-6869780.29</v>
      </c>
      <c r="L78" s="184">
        <v>-4867867.5999999996</v>
      </c>
      <c r="M78" s="184">
        <v>-5184190.2</v>
      </c>
      <c r="N78" s="184">
        <v>-7871609.3099999996</v>
      </c>
      <c r="O78" s="184">
        <v>-2085527.03</v>
      </c>
      <c r="P78" s="184">
        <v>-7748957.3099999996</v>
      </c>
      <c r="Q78" s="184">
        <v>-4568900.16</v>
      </c>
      <c r="R78" s="184">
        <v>-3781757.13</v>
      </c>
      <c r="S78" s="184">
        <v>-6335399.7699999996</v>
      </c>
      <c r="T78" s="184">
        <v>-3680921.86</v>
      </c>
      <c r="U78" s="184">
        <v>-3659139.75</v>
      </c>
      <c r="V78" s="184">
        <v>-4095204.9</v>
      </c>
      <c r="W78" s="184">
        <v>-2071775.49</v>
      </c>
      <c r="X78" s="184">
        <v>-14534454.4</v>
      </c>
      <c r="Y78" s="184">
        <v>-2748596.18</v>
      </c>
      <c r="Z78" s="184">
        <v>-5392269.71</v>
      </c>
      <c r="AA78" s="184">
        <v>-2966923.41</v>
      </c>
      <c r="AB78" s="184">
        <v>-1862519.7</v>
      </c>
      <c r="AC78" s="184">
        <v>-2757003.48</v>
      </c>
      <c r="AD78" s="184">
        <v>-3481085.25</v>
      </c>
      <c r="AE78" s="184">
        <v>-10101866.800000001</v>
      </c>
      <c r="AF78" s="184">
        <v>-3561709.68</v>
      </c>
      <c r="AG78" s="184">
        <v>-2392805.5099999998</v>
      </c>
      <c r="AH78" s="184">
        <v>-3524973.05</v>
      </c>
      <c r="AI78" s="184">
        <v>-5742383.7699999996</v>
      </c>
      <c r="AJ78" s="184">
        <v>-3729709.86</v>
      </c>
      <c r="AK78" s="184">
        <v>-3002407.65</v>
      </c>
      <c r="AL78" s="184">
        <v>-15610991.199999999</v>
      </c>
      <c r="AM78" s="184">
        <v>-3476504.62</v>
      </c>
      <c r="AN78" s="184">
        <v>-3720002.07</v>
      </c>
      <c r="AO78" s="184">
        <v>-7388086.9400000004</v>
      </c>
      <c r="AP78" s="184">
        <v>-5445591.1699999999</v>
      </c>
      <c r="AQ78" s="184">
        <v>-4626113.2300000004</v>
      </c>
      <c r="AR78" s="184">
        <v>-2253855.23</v>
      </c>
      <c r="AS78" s="184">
        <v>-7965685.9000000004</v>
      </c>
      <c r="AT78" s="184">
        <v>-3905125.21</v>
      </c>
      <c r="AU78" s="184">
        <v>-5083119.54</v>
      </c>
      <c r="AV78" s="184">
        <v>-6852815.8600000003</v>
      </c>
      <c r="AW78" s="184">
        <v>-3642076.46</v>
      </c>
      <c r="AX78" s="184">
        <v>-3194457.29</v>
      </c>
      <c r="AY78" s="184">
        <v>-3833718.86</v>
      </c>
      <c r="AZ78" s="184">
        <v>-4579328.38</v>
      </c>
      <c r="BA78" s="184">
        <v>-3692342.53</v>
      </c>
      <c r="BB78" s="184">
        <v>-11274764.68</v>
      </c>
      <c r="BC78" s="184">
        <v>-3735462.98</v>
      </c>
      <c r="BD78" s="184">
        <v>-14738843.859999999</v>
      </c>
      <c r="BE78" s="184">
        <v>-7188003.2699999996</v>
      </c>
      <c r="BF78" s="184">
        <v>-3363211.42</v>
      </c>
      <c r="BG78" s="184">
        <v>-3410391.59</v>
      </c>
      <c r="BH78" s="184">
        <v>-7687528.2400000002</v>
      </c>
      <c r="BI78" s="184">
        <v>-2733932.92</v>
      </c>
      <c r="BJ78" s="184">
        <v>-1946268.78</v>
      </c>
      <c r="BK78" s="184">
        <v>-3038605.88</v>
      </c>
      <c r="BL78" s="184">
        <v>-2498014.9500000002</v>
      </c>
      <c r="BM78" s="184">
        <v>-12128250.82</v>
      </c>
      <c r="BN78" s="184">
        <v>-7008520.1200000001</v>
      </c>
      <c r="BO78" s="184">
        <v>-5519916.8099999996</v>
      </c>
      <c r="BP78" s="184">
        <v>-7925522.7400000002</v>
      </c>
      <c r="BQ78" s="184">
        <v>-5720283.4699999997</v>
      </c>
      <c r="BR78" s="184">
        <v>-3073759.18</v>
      </c>
      <c r="BS78" s="184">
        <v>-29404248.77</v>
      </c>
      <c r="BT78" s="184">
        <v>-5506259.96</v>
      </c>
      <c r="BU78" s="184">
        <v>-6358417.3200000003</v>
      </c>
      <c r="BV78" s="184">
        <v>-8811111.6300000008</v>
      </c>
      <c r="BW78" s="184">
        <v>-1953741.11</v>
      </c>
      <c r="BX78" s="184">
        <v>-4359076.5599999996</v>
      </c>
      <c r="BY78" s="184">
        <v>-8283626.2800000003</v>
      </c>
      <c r="BZ78" s="184">
        <v>-3281133.23</v>
      </c>
      <c r="CA78" s="184">
        <v>-3085104.93</v>
      </c>
      <c r="CB78" s="184">
        <v>-5023493.32</v>
      </c>
      <c r="CC78" s="184">
        <v>-5025573.93</v>
      </c>
      <c r="CD78" s="184">
        <v>-8460335.4399999995</v>
      </c>
      <c r="CE78" s="184">
        <v>-5030585.08</v>
      </c>
      <c r="CF78" s="184">
        <v>-8795253.0899999999</v>
      </c>
      <c r="CG78" s="184">
        <v>-2496359.4500000002</v>
      </c>
      <c r="CH78" s="184">
        <v>-3277081.85</v>
      </c>
      <c r="CI78" s="184">
        <v>-2923613.61</v>
      </c>
      <c r="CJ78" s="184">
        <v>-2934892.16</v>
      </c>
      <c r="CK78" s="184">
        <v>-7767291.6299999999</v>
      </c>
      <c r="CL78" s="184">
        <v>-2171517.52</v>
      </c>
      <c r="CM78" s="184">
        <v>-2106126.89</v>
      </c>
    </row>
    <row r="79" spans="1:91" ht="49.2">
      <c r="A79" s="120"/>
      <c r="B79" s="220" t="s">
        <v>1220</v>
      </c>
      <c r="C79" s="129" t="s">
        <v>1221</v>
      </c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>
        <v>5070479.03</v>
      </c>
      <c r="R79" s="184">
        <v>5220342.6900000004</v>
      </c>
      <c r="S79" s="184"/>
      <c r="T79" s="184"/>
      <c r="U79" s="184">
        <v>1540281.63</v>
      </c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84"/>
      <c r="AT79" s="184"/>
      <c r="AU79" s="184"/>
      <c r="AV79" s="184"/>
      <c r="AW79" s="184"/>
      <c r="AX79" s="184"/>
      <c r="AY79" s="184"/>
      <c r="AZ79" s="184"/>
      <c r="BA79" s="184"/>
      <c r="BB79" s="184"/>
      <c r="BC79" s="184"/>
      <c r="BD79" s="184"/>
      <c r="BE79" s="184"/>
      <c r="BF79" s="184"/>
      <c r="BG79" s="184"/>
      <c r="BH79" s="184"/>
      <c r="BI79" s="184"/>
      <c r="BJ79" s="184"/>
      <c r="BK79" s="184"/>
      <c r="BL79" s="184"/>
      <c r="BM79" s="184"/>
      <c r="BN79" s="184"/>
      <c r="BO79" s="184"/>
      <c r="BP79" s="184"/>
      <c r="BQ79" s="184"/>
      <c r="BR79" s="184"/>
      <c r="BS79" s="186">
        <v>7785859.7599999998</v>
      </c>
      <c r="BT79" s="184">
        <v>10193875.130000001</v>
      </c>
      <c r="BU79" s="184"/>
      <c r="BV79" s="184"/>
      <c r="BW79" s="184"/>
      <c r="BX79" s="184"/>
      <c r="BY79" s="184"/>
      <c r="BZ79" s="184">
        <v>7439309.7199999997</v>
      </c>
      <c r="CA79" s="184"/>
      <c r="CB79" s="184"/>
      <c r="CC79" s="184"/>
      <c r="CD79" s="184">
        <v>11882651.08</v>
      </c>
      <c r="CE79" s="184">
        <v>1444539.25</v>
      </c>
      <c r="CF79" s="184">
        <v>9513699.1099999994</v>
      </c>
      <c r="CG79" s="184"/>
      <c r="CH79" s="184"/>
      <c r="CI79" s="184"/>
      <c r="CJ79" s="184"/>
      <c r="CK79" s="184">
        <v>2023610.12</v>
      </c>
      <c r="CL79" s="184"/>
      <c r="CM79" s="184"/>
    </row>
    <row r="80" spans="1:91" ht="24.6">
      <c r="A80" s="120">
        <v>5</v>
      </c>
      <c r="B80" s="220" t="s">
        <v>797</v>
      </c>
      <c r="C80" s="136" t="s">
        <v>422</v>
      </c>
      <c r="D80" s="184">
        <v>40860736.719999999</v>
      </c>
      <c r="E80" s="184"/>
      <c r="F80" s="184">
        <v>45297</v>
      </c>
      <c r="G80" s="184">
        <v>34951.1</v>
      </c>
      <c r="H80" s="184">
        <v>2831.13</v>
      </c>
      <c r="I80" s="184"/>
      <c r="J80" s="184">
        <v>133769.53</v>
      </c>
      <c r="K80" s="184">
        <v>138441.25</v>
      </c>
      <c r="L80" s="184">
        <v>36110.400000000001</v>
      </c>
      <c r="M80" s="184"/>
      <c r="N80" s="184">
        <v>136503.94</v>
      </c>
      <c r="O80" s="184"/>
      <c r="P80" s="184">
        <v>896304</v>
      </c>
      <c r="Q80" s="184">
        <v>526581.35</v>
      </c>
      <c r="R80" s="184">
        <v>287672.43</v>
      </c>
      <c r="S80" s="184">
        <v>293855.46000000002</v>
      </c>
      <c r="T80" s="184">
        <v>406054.04</v>
      </c>
      <c r="U80" s="184">
        <v>304961.25</v>
      </c>
      <c r="V80" s="184">
        <v>353192.7</v>
      </c>
      <c r="W80" s="184">
        <v>187713.18</v>
      </c>
      <c r="X80" s="184">
        <v>50916642.789999999</v>
      </c>
      <c r="Y80" s="184">
        <v>122135.45</v>
      </c>
      <c r="Z80" s="184"/>
      <c r="AA80" s="184">
        <v>58086.64</v>
      </c>
      <c r="AB80" s="184"/>
      <c r="AC80" s="184"/>
      <c r="AD80" s="184">
        <v>3406</v>
      </c>
      <c r="AE80" s="184"/>
      <c r="AF80" s="184"/>
      <c r="AG80" s="184">
        <v>155428</v>
      </c>
      <c r="AH80" s="184">
        <v>10230</v>
      </c>
      <c r="AI80" s="184"/>
      <c r="AJ80" s="184"/>
      <c r="AK80" s="184"/>
      <c r="AL80" s="184">
        <v>68411023.200000003</v>
      </c>
      <c r="AM80" s="184">
        <v>100489.24</v>
      </c>
      <c r="AN80" s="184">
        <v>24436.26</v>
      </c>
      <c r="AO80" s="184"/>
      <c r="AP80" s="184"/>
      <c r="AQ80" s="184"/>
      <c r="AR80" s="184">
        <v>80315.199999999997</v>
      </c>
      <c r="AS80" s="184"/>
      <c r="AT80" s="184"/>
      <c r="AU80" s="184">
        <v>79277</v>
      </c>
      <c r="AV80" s="184">
        <v>73076.08</v>
      </c>
      <c r="AW80" s="184">
        <v>193720.87</v>
      </c>
      <c r="AX80" s="184">
        <v>97014.75</v>
      </c>
      <c r="AY80" s="184">
        <v>229009.07</v>
      </c>
      <c r="AZ80" s="184">
        <v>199907.42</v>
      </c>
      <c r="BA80" s="184">
        <v>161186.19</v>
      </c>
      <c r="BB80" s="184">
        <v>5273568.17</v>
      </c>
      <c r="BC80" s="184">
        <v>9409.41</v>
      </c>
      <c r="BD80" s="184">
        <v>14570830.65</v>
      </c>
      <c r="BE80" s="184">
        <v>400938.19</v>
      </c>
      <c r="BF80" s="184">
        <v>244124.83</v>
      </c>
      <c r="BG80" s="184">
        <v>9174.34</v>
      </c>
      <c r="BH80" s="184">
        <v>4985328.3099999996</v>
      </c>
      <c r="BI80" s="184"/>
      <c r="BJ80" s="184"/>
      <c r="BK80" s="184"/>
      <c r="BL80" s="184"/>
      <c r="BM80" s="184">
        <v>22000048.609999999</v>
      </c>
      <c r="BN80" s="184"/>
      <c r="BO80" s="184"/>
      <c r="BP80" s="184">
        <v>162.87</v>
      </c>
      <c r="BQ80" s="184"/>
      <c r="BR80" s="184">
        <v>41624</v>
      </c>
      <c r="BS80" s="184">
        <v>54626544.579999998</v>
      </c>
      <c r="BT80" s="184"/>
      <c r="BU80" s="184">
        <v>1268764.8899999999</v>
      </c>
      <c r="BV80" s="184">
        <v>8604153</v>
      </c>
      <c r="BW80" s="184">
        <v>60037.56</v>
      </c>
      <c r="BX80" s="184">
        <v>80879</v>
      </c>
      <c r="BY80" s="184"/>
      <c r="BZ80" s="184">
        <v>32848</v>
      </c>
      <c r="CA80" s="184">
        <v>24896</v>
      </c>
      <c r="CB80" s="184">
        <v>299004.34999999998</v>
      </c>
      <c r="CC80" s="184">
        <v>260451.8</v>
      </c>
      <c r="CD80" s="184">
        <v>4699137.4800000004</v>
      </c>
      <c r="CE80" s="184">
        <v>812095.44</v>
      </c>
      <c r="CF80" s="184">
        <v>1090387.46</v>
      </c>
      <c r="CG80" s="184">
        <v>146190</v>
      </c>
      <c r="CH80" s="184"/>
      <c r="CI80" s="184">
        <v>72759</v>
      </c>
      <c r="CJ80" s="184">
        <v>434457.3</v>
      </c>
      <c r="CK80" s="184">
        <v>6268184.3499999996</v>
      </c>
      <c r="CL80" s="184">
        <v>277109</v>
      </c>
      <c r="CM80" s="184">
        <v>124066.09</v>
      </c>
    </row>
    <row r="81" spans="1:91" ht="24.6">
      <c r="A81" s="120">
        <v>5</v>
      </c>
      <c r="B81" s="220" t="s">
        <v>798</v>
      </c>
      <c r="C81" s="136" t="s">
        <v>1222</v>
      </c>
      <c r="D81" s="184">
        <v>26045738.5</v>
      </c>
      <c r="E81" s="184">
        <v>1136602.43</v>
      </c>
      <c r="F81" s="184">
        <v>1636918</v>
      </c>
      <c r="G81" s="184">
        <v>1668401.58</v>
      </c>
      <c r="H81" s="184">
        <v>565161.5</v>
      </c>
      <c r="I81" s="184">
        <v>1664460.55</v>
      </c>
      <c r="J81" s="184">
        <v>1702598.35</v>
      </c>
      <c r="K81" s="184">
        <v>2495671.46</v>
      </c>
      <c r="L81" s="184">
        <v>1007903.16</v>
      </c>
      <c r="M81" s="184">
        <v>1586058.85</v>
      </c>
      <c r="N81" s="184">
        <v>3840668.5</v>
      </c>
      <c r="O81" s="184">
        <v>473398.59</v>
      </c>
      <c r="P81" s="184">
        <v>14293485.300000001</v>
      </c>
      <c r="Q81" s="184">
        <v>1652843.44</v>
      </c>
      <c r="R81" s="184">
        <v>1817517.45</v>
      </c>
      <c r="S81" s="184">
        <v>3117811.75</v>
      </c>
      <c r="T81" s="184">
        <v>2228255</v>
      </c>
      <c r="U81" s="184">
        <v>1757990.08</v>
      </c>
      <c r="V81" s="184">
        <v>1696072.02</v>
      </c>
      <c r="W81" s="184">
        <v>1132048.5</v>
      </c>
      <c r="X81" s="184">
        <v>38552262.289999999</v>
      </c>
      <c r="Y81" s="184">
        <v>1231905.45</v>
      </c>
      <c r="Z81" s="184">
        <v>2357511</v>
      </c>
      <c r="AA81" s="184">
        <v>1659666.34</v>
      </c>
      <c r="AB81" s="184">
        <v>627892.25</v>
      </c>
      <c r="AC81" s="184">
        <v>1660741</v>
      </c>
      <c r="AD81" s="184">
        <v>963830</v>
      </c>
      <c r="AE81" s="184">
        <v>4105923.75</v>
      </c>
      <c r="AF81" s="184">
        <v>1030903.66</v>
      </c>
      <c r="AG81" s="184">
        <v>1041679.96</v>
      </c>
      <c r="AH81" s="184">
        <v>1019459.18</v>
      </c>
      <c r="AI81" s="184">
        <v>2402222.63</v>
      </c>
      <c r="AJ81" s="184">
        <v>1615133.69</v>
      </c>
      <c r="AK81" s="184">
        <v>1182829.2</v>
      </c>
      <c r="AL81" s="184">
        <v>65860166.880000003</v>
      </c>
      <c r="AM81" s="184">
        <v>1597362</v>
      </c>
      <c r="AN81" s="184">
        <v>1175103.25</v>
      </c>
      <c r="AO81" s="184">
        <v>3968510.44</v>
      </c>
      <c r="AP81" s="184">
        <v>4385263.6100000003</v>
      </c>
      <c r="AQ81" s="184">
        <v>1194082.25</v>
      </c>
      <c r="AR81" s="184">
        <v>772973.44</v>
      </c>
      <c r="AS81" s="184">
        <v>8622242.1199999992</v>
      </c>
      <c r="AT81" s="184">
        <v>2016151.3</v>
      </c>
      <c r="AU81" s="184">
        <v>3204852.13</v>
      </c>
      <c r="AV81" s="184">
        <v>2511419.92</v>
      </c>
      <c r="AW81" s="184">
        <v>1261979.8999999999</v>
      </c>
      <c r="AX81" s="184">
        <v>1033011</v>
      </c>
      <c r="AY81" s="184">
        <v>1504894.56</v>
      </c>
      <c r="AZ81" s="184">
        <v>1368619.35</v>
      </c>
      <c r="BA81" s="184">
        <v>1772814</v>
      </c>
      <c r="BB81" s="184">
        <v>10444349.5</v>
      </c>
      <c r="BC81" s="184">
        <v>1511704</v>
      </c>
      <c r="BD81" s="184">
        <v>48187298.350000001</v>
      </c>
      <c r="BE81" s="184">
        <v>3398413.21</v>
      </c>
      <c r="BF81" s="184">
        <v>1422639.25</v>
      </c>
      <c r="BG81" s="184">
        <v>882394.3</v>
      </c>
      <c r="BH81" s="184">
        <v>7693765.5</v>
      </c>
      <c r="BI81" s="184">
        <v>1021212</v>
      </c>
      <c r="BJ81" s="184">
        <v>478297.08</v>
      </c>
      <c r="BK81" s="184">
        <v>968545.95</v>
      </c>
      <c r="BL81" s="184">
        <v>1229181</v>
      </c>
      <c r="BM81" s="184">
        <v>24154539.899999999</v>
      </c>
      <c r="BN81" s="184">
        <v>3595510.5</v>
      </c>
      <c r="BO81" s="184">
        <v>1623070.05</v>
      </c>
      <c r="BP81" s="184">
        <v>2813837.36</v>
      </c>
      <c r="BQ81" s="184">
        <v>1625867.35</v>
      </c>
      <c r="BR81" s="184">
        <v>1355685.36</v>
      </c>
      <c r="BS81" s="184">
        <v>116264671.63</v>
      </c>
      <c r="BT81" s="184">
        <v>3546809</v>
      </c>
      <c r="BU81" s="184">
        <v>1835992.4</v>
      </c>
      <c r="BV81" s="184">
        <v>11730728</v>
      </c>
      <c r="BW81" s="184">
        <v>813129</v>
      </c>
      <c r="BX81" s="184">
        <v>1134328</v>
      </c>
      <c r="BY81" s="184">
        <v>5602468.21</v>
      </c>
      <c r="BZ81" s="184">
        <v>903804.79</v>
      </c>
      <c r="CA81" s="184">
        <v>1282222</v>
      </c>
      <c r="CB81" s="184">
        <v>1269390.5</v>
      </c>
      <c r="CC81" s="184">
        <v>1798717</v>
      </c>
      <c r="CD81" s="184">
        <v>3786069.75</v>
      </c>
      <c r="CE81" s="184">
        <v>1835938.11</v>
      </c>
      <c r="CF81" s="184">
        <v>3477975.58</v>
      </c>
      <c r="CG81" s="184">
        <v>1036128</v>
      </c>
      <c r="CH81" s="184">
        <v>1034561.89</v>
      </c>
      <c r="CI81" s="184">
        <v>983131.55</v>
      </c>
      <c r="CJ81" s="184">
        <v>1073867.5</v>
      </c>
      <c r="CK81" s="184">
        <v>4288029</v>
      </c>
      <c r="CL81" s="184">
        <v>895230.35</v>
      </c>
      <c r="CM81" s="184">
        <v>1185116.8799999999</v>
      </c>
    </row>
    <row r="82" spans="1:91" ht="24.6">
      <c r="A82" s="120">
        <v>5</v>
      </c>
      <c r="B82" s="220" t="s">
        <v>799</v>
      </c>
      <c r="C82" s="136" t="s">
        <v>1223</v>
      </c>
      <c r="D82" s="184">
        <v>28669858.73</v>
      </c>
      <c r="E82" s="184">
        <v>190347.5</v>
      </c>
      <c r="F82" s="184">
        <v>377750.5</v>
      </c>
      <c r="G82" s="184">
        <v>365072.75</v>
      </c>
      <c r="H82" s="184">
        <v>142031.29999999999</v>
      </c>
      <c r="I82" s="184">
        <v>393384.5</v>
      </c>
      <c r="J82" s="184">
        <v>605082.5</v>
      </c>
      <c r="K82" s="184">
        <v>1087217.1000000001</v>
      </c>
      <c r="L82" s="184">
        <v>190416.08</v>
      </c>
      <c r="M82" s="184">
        <v>403746.9</v>
      </c>
      <c r="N82" s="184">
        <v>3147874.5</v>
      </c>
      <c r="O82" s="184">
        <v>61287</v>
      </c>
      <c r="P82" s="184">
        <v>8460100.8499999996</v>
      </c>
      <c r="Q82" s="184">
        <v>348992.65</v>
      </c>
      <c r="R82" s="184">
        <v>575926.85</v>
      </c>
      <c r="S82" s="184">
        <v>2362957</v>
      </c>
      <c r="T82" s="184">
        <v>429866.75</v>
      </c>
      <c r="U82" s="184">
        <v>566766.4</v>
      </c>
      <c r="V82" s="184">
        <v>487350.51</v>
      </c>
      <c r="W82" s="184">
        <v>78624</v>
      </c>
      <c r="X82" s="184">
        <v>33019897.09</v>
      </c>
      <c r="Y82" s="184">
        <v>485673</v>
      </c>
      <c r="Z82" s="184">
        <v>1019128.25</v>
      </c>
      <c r="AA82" s="184">
        <v>413781.56</v>
      </c>
      <c r="AB82" s="184">
        <v>177666.25</v>
      </c>
      <c r="AC82" s="184">
        <v>451671.75</v>
      </c>
      <c r="AD82" s="184">
        <v>237341</v>
      </c>
      <c r="AE82" s="184">
        <v>3452129</v>
      </c>
      <c r="AF82" s="184">
        <v>466274.2</v>
      </c>
      <c r="AG82" s="184">
        <v>378057.49</v>
      </c>
      <c r="AH82" s="184">
        <v>360231.41</v>
      </c>
      <c r="AI82" s="184">
        <v>1183974.3700000001</v>
      </c>
      <c r="AJ82" s="184">
        <v>446337.97</v>
      </c>
      <c r="AK82" s="184">
        <v>475072.25</v>
      </c>
      <c r="AL82" s="184">
        <v>58353269.729999997</v>
      </c>
      <c r="AM82" s="184">
        <v>226433</v>
      </c>
      <c r="AN82" s="184">
        <v>177340</v>
      </c>
      <c r="AO82" s="184">
        <v>1466174.41</v>
      </c>
      <c r="AP82" s="184">
        <v>4503433.25</v>
      </c>
      <c r="AQ82" s="184">
        <v>354600</v>
      </c>
      <c r="AR82" s="184">
        <v>242437</v>
      </c>
      <c r="AS82" s="184">
        <v>9214232.6799999997</v>
      </c>
      <c r="AT82" s="184">
        <v>1434843.85</v>
      </c>
      <c r="AU82" s="184">
        <v>648797.05000000005</v>
      </c>
      <c r="AV82" s="184">
        <v>857959.07</v>
      </c>
      <c r="AW82" s="184">
        <v>326647</v>
      </c>
      <c r="AX82" s="184">
        <v>410730.5</v>
      </c>
      <c r="AY82" s="184">
        <v>503700.13</v>
      </c>
      <c r="AZ82" s="184">
        <v>191027.85</v>
      </c>
      <c r="BA82" s="184">
        <v>384778</v>
      </c>
      <c r="BB82" s="184">
        <v>7385423.5</v>
      </c>
      <c r="BC82" s="184">
        <v>396910</v>
      </c>
      <c r="BD82" s="184">
        <v>31656600.82</v>
      </c>
      <c r="BE82" s="184">
        <v>2915254.2</v>
      </c>
      <c r="BF82" s="184">
        <v>585256.5</v>
      </c>
      <c r="BG82" s="184">
        <v>314869.5</v>
      </c>
      <c r="BH82" s="184">
        <v>9783336.8000000007</v>
      </c>
      <c r="BI82" s="184">
        <v>640905</v>
      </c>
      <c r="BJ82" s="184">
        <v>112340.35</v>
      </c>
      <c r="BK82" s="184">
        <v>119064.5</v>
      </c>
      <c r="BL82" s="184">
        <v>312095.75</v>
      </c>
      <c r="BM82" s="184">
        <v>12938163</v>
      </c>
      <c r="BN82" s="184">
        <v>1396106.15</v>
      </c>
      <c r="BO82" s="184">
        <v>417264.65</v>
      </c>
      <c r="BP82" s="184">
        <v>1826260.5</v>
      </c>
      <c r="BQ82" s="184">
        <v>239882.98</v>
      </c>
      <c r="BR82" s="184">
        <v>343063.75</v>
      </c>
      <c r="BS82" s="184">
        <v>137055141.84</v>
      </c>
      <c r="BT82" s="184">
        <v>1111224</v>
      </c>
      <c r="BU82" s="184">
        <v>811205.83</v>
      </c>
      <c r="BV82" s="184">
        <v>14852771</v>
      </c>
      <c r="BW82" s="184">
        <v>4355</v>
      </c>
      <c r="BX82" s="184">
        <v>656440</v>
      </c>
      <c r="BY82" s="184">
        <v>4541687.0599999996</v>
      </c>
      <c r="BZ82" s="184">
        <v>225820.79999999999</v>
      </c>
      <c r="CA82" s="184">
        <v>264269</v>
      </c>
      <c r="CB82" s="184">
        <v>409853.1</v>
      </c>
      <c r="CC82" s="184">
        <v>871917</v>
      </c>
      <c r="CD82" s="184">
        <v>4019174.75</v>
      </c>
      <c r="CE82" s="184">
        <v>921732.86</v>
      </c>
      <c r="CF82" s="184">
        <v>1816209.5</v>
      </c>
      <c r="CG82" s="184">
        <v>138959</v>
      </c>
      <c r="CH82" s="184">
        <v>238525.5</v>
      </c>
      <c r="CI82" s="184">
        <v>265387.25</v>
      </c>
      <c r="CJ82" s="184">
        <v>510703.55</v>
      </c>
      <c r="CK82" s="184">
        <v>3708610.25</v>
      </c>
      <c r="CL82" s="184">
        <v>228534.23</v>
      </c>
      <c r="CM82" s="184">
        <v>265873.75</v>
      </c>
    </row>
    <row r="83" spans="1:91" s="139" customFormat="1" ht="24.6">
      <c r="A83" s="137">
        <v>5</v>
      </c>
      <c r="B83" s="221" t="s">
        <v>800</v>
      </c>
      <c r="C83" s="138" t="s">
        <v>1224</v>
      </c>
      <c r="D83" s="185">
        <v>25870.75</v>
      </c>
      <c r="E83" s="185">
        <v>1802.25</v>
      </c>
      <c r="F83" s="185"/>
      <c r="G83" s="185"/>
      <c r="H83" s="185"/>
      <c r="I83" s="185"/>
      <c r="J83" s="185"/>
      <c r="K83" s="185"/>
      <c r="L83" s="185"/>
      <c r="M83" s="185"/>
      <c r="N83" s="185"/>
      <c r="O83" s="185">
        <v>26237.25</v>
      </c>
      <c r="P83" s="185">
        <v>17147.75</v>
      </c>
      <c r="Q83" s="185"/>
      <c r="R83" s="185"/>
      <c r="S83" s="185"/>
      <c r="T83" s="185"/>
      <c r="U83" s="185"/>
      <c r="V83" s="185"/>
      <c r="W83" s="185"/>
      <c r="X83" s="185">
        <v>1812.5</v>
      </c>
      <c r="Y83" s="185"/>
      <c r="Z83" s="185"/>
      <c r="AA83" s="185"/>
      <c r="AB83" s="185"/>
      <c r="AC83" s="185"/>
      <c r="AD83" s="185"/>
      <c r="AE83" s="185"/>
      <c r="AF83" s="185"/>
      <c r="AG83" s="185">
        <v>13751.5</v>
      </c>
      <c r="AH83" s="185"/>
      <c r="AI83" s="185">
        <v>32004</v>
      </c>
      <c r="AJ83" s="185"/>
      <c r="AK83" s="185"/>
      <c r="AL83" s="185">
        <v>4346776.5</v>
      </c>
      <c r="AM83" s="185">
        <v>150</v>
      </c>
      <c r="AN83" s="185">
        <v>9953</v>
      </c>
      <c r="AO83" s="185"/>
      <c r="AP83" s="185">
        <v>62305</v>
      </c>
      <c r="AQ83" s="185">
        <v>81660.5</v>
      </c>
      <c r="AR83" s="185">
        <v>27002.5</v>
      </c>
      <c r="AS83" s="185"/>
      <c r="AT83" s="185"/>
      <c r="AU83" s="185"/>
      <c r="AV83" s="185"/>
      <c r="AW83" s="185"/>
      <c r="AX83" s="185">
        <v>14485</v>
      </c>
      <c r="AY83" s="185">
        <v>34364</v>
      </c>
      <c r="AZ83" s="185"/>
      <c r="BA83" s="185"/>
      <c r="BB83" s="185">
        <v>101979.5</v>
      </c>
      <c r="BC83" s="185">
        <v>62098.3</v>
      </c>
      <c r="BD83" s="185">
        <v>985658.25</v>
      </c>
      <c r="BE83" s="185"/>
      <c r="BF83" s="185"/>
      <c r="BG83" s="185">
        <v>50694.44</v>
      </c>
      <c r="BH83" s="185">
        <v>135226</v>
      </c>
      <c r="BI83" s="185"/>
      <c r="BJ83" s="185">
        <v>9610.5</v>
      </c>
      <c r="BK83" s="185"/>
      <c r="BL83" s="185"/>
      <c r="BM83" s="185">
        <v>515</v>
      </c>
      <c r="BN83" s="185"/>
      <c r="BO83" s="185"/>
      <c r="BP83" s="185"/>
      <c r="BQ83" s="185"/>
      <c r="BR83" s="185"/>
      <c r="BS83" s="185">
        <v>4007231.45</v>
      </c>
      <c r="BT83" s="185">
        <v>7013</v>
      </c>
      <c r="BU83" s="185"/>
      <c r="BV83" s="185">
        <v>1073</v>
      </c>
      <c r="BW83" s="185"/>
      <c r="BX83" s="185"/>
      <c r="BY83" s="185"/>
      <c r="BZ83" s="185"/>
      <c r="CA83" s="185"/>
      <c r="CB83" s="185">
        <v>49726</v>
      </c>
      <c r="CC83" s="185">
        <v>24598</v>
      </c>
      <c r="CD83" s="185"/>
      <c r="CE83" s="185"/>
      <c r="CF83" s="185"/>
      <c r="CG83" s="185"/>
      <c r="CH83" s="185"/>
      <c r="CI83" s="185"/>
      <c r="CJ83" s="185"/>
      <c r="CK83" s="185"/>
      <c r="CL83" s="185"/>
      <c r="CM83" s="185">
        <v>14780.7</v>
      </c>
    </row>
    <row r="84" spans="1:91" ht="24.6">
      <c r="A84" s="120">
        <v>5</v>
      </c>
      <c r="B84" s="220" t="s">
        <v>801</v>
      </c>
      <c r="C84" s="140" t="s">
        <v>1225</v>
      </c>
      <c r="D84" s="184">
        <v>1347613.5</v>
      </c>
      <c r="E84" s="184">
        <v>0</v>
      </c>
      <c r="F84" s="184"/>
      <c r="G84" s="184"/>
      <c r="H84" s="184"/>
      <c r="I84" s="184"/>
      <c r="J84" s="184"/>
      <c r="K84" s="184"/>
      <c r="L84" s="184"/>
      <c r="M84" s="184"/>
      <c r="N84" s="184"/>
      <c r="O84" s="184">
        <v>34270</v>
      </c>
      <c r="P84" s="184">
        <v>403025.25</v>
      </c>
      <c r="Q84" s="184">
        <v>15298.8</v>
      </c>
      <c r="R84" s="184"/>
      <c r="S84" s="184">
        <v>24000</v>
      </c>
      <c r="T84" s="184"/>
      <c r="U84" s="184">
        <v>5923</v>
      </c>
      <c r="V84" s="184"/>
      <c r="W84" s="184"/>
      <c r="X84" s="184">
        <v>534164.26</v>
      </c>
      <c r="Y84" s="184"/>
      <c r="Z84" s="184"/>
      <c r="AA84" s="184"/>
      <c r="AB84" s="184">
        <v>1737</v>
      </c>
      <c r="AC84" s="184">
        <v>63435.5</v>
      </c>
      <c r="AD84" s="184">
        <v>1929</v>
      </c>
      <c r="AE84" s="184">
        <v>491822</v>
      </c>
      <c r="AF84" s="184"/>
      <c r="AG84" s="184">
        <v>9864</v>
      </c>
      <c r="AH84" s="184"/>
      <c r="AI84" s="184">
        <v>101815.5</v>
      </c>
      <c r="AJ84" s="184">
        <v>41436</v>
      </c>
      <c r="AK84" s="184"/>
      <c r="AL84" s="184">
        <v>16127104.99</v>
      </c>
      <c r="AM84" s="184">
        <v>33520</v>
      </c>
      <c r="AN84" s="184">
        <v>43649</v>
      </c>
      <c r="AO84" s="184"/>
      <c r="AP84" s="184">
        <v>44530.6</v>
      </c>
      <c r="AQ84" s="184">
        <v>25720</v>
      </c>
      <c r="AR84" s="184">
        <v>36573.5</v>
      </c>
      <c r="AS84" s="184">
        <v>601003.36</v>
      </c>
      <c r="AT84" s="184">
        <v>700</v>
      </c>
      <c r="AU84" s="184">
        <v>479</v>
      </c>
      <c r="AV84" s="184">
        <v>16214.83</v>
      </c>
      <c r="AW84" s="184">
        <v>55974.5</v>
      </c>
      <c r="AX84" s="184"/>
      <c r="AY84" s="184">
        <v>79489.25</v>
      </c>
      <c r="AZ84" s="184"/>
      <c r="BA84" s="184"/>
      <c r="BB84" s="184">
        <v>463167</v>
      </c>
      <c r="BC84" s="184">
        <v>86084.3</v>
      </c>
      <c r="BD84" s="184">
        <v>5111531</v>
      </c>
      <c r="BE84" s="184">
        <v>52640.5</v>
      </c>
      <c r="BF84" s="184">
        <v>2062.5</v>
      </c>
      <c r="BG84" s="184"/>
      <c r="BH84" s="184">
        <v>1787726</v>
      </c>
      <c r="BI84" s="184"/>
      <c r="BJ84" s="184"/>
      <c r="BK84" s="184"/>
      <c r="BL84" s="184"/>
      <c r="BM84" s="184">
        <v>615581.25</v>
      </c>
      <c r="BN84" s="184"/>
      <c r="BO84" s="184">
        <v>26224.75</v>
      </c>
      <c r="BP84" s="184"/>
      <c r="BQ84" s="184">
        <v>50331.38</v>
      </c>
      <c r="BR84" s="184"/>
      <c r="BS84" s="184">
        <v>32127150.199999999</v>
      </c>
      <c r="BT84" s="184">
        <v>141816</v>
      </c>
      <c r="BU84" s="184"/>
      <c r="BV84" s="184">
        <v>263142</v>
      </c>
      <c r="BW84" s="184"/>
      <c r="BX84" s="184"/>
      <c r="BY84" s="184">
        <v>300113.7</v>
      </c>
      <c r="BZ84" s="184">
        <v>107437.55</v>
      </c>
      <c r="CA84" s="184"/>
      <c r="CB84" s="184">
        <v>15092</v>
      </c>
      <c r="CC84" s="184">
        <v>182348.2</v>
      </c>
      <c r="CD84" s="184">
        <v>49940.5</v>
      </c>
      <c r="CE84" s="184"/>
      <c r="CF84" s="184">
        <v>82757.5</v>
      </c>
      <c r="CG84" s="184">
        <v>15899</v>
      </c>
      <c r="CH84" s="184"/>
      <c r="CI84" s="184"/>
      <c r="CJ84" s="184"/>
      <c r="CK84" s="184">
        <v>115477.5</v>
      </c>
      <c r="CL84" s="184"/>
      <c r="CM84" s="184">
        <v>34626.35</v>
      </c>
    </row>
    <row r="85" spans="1:91" ht="49.2">
      <c r="A85" s="120">
        <v>5</v>
      </c>
      <c r="B85" s="220" t="s">
        <v>802</v>
      </c>
      <c r="C85" s="140" t="s">
        <v>1226</v>
      </c>
      <c r="D85" s="184">
        <v>1877</v>
      </c>
      <c r="E85" s="184"/>
      <c r="F85" s="184"/>
      <c r="G85" s="184"/>
      <c r="H85" s="184"/>
      <c r="I85" s="184">
        <v>6988</v>
      </c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>
        <v>3915.4</v>
      </c>
      <c r="AJ85" s="184"/>
      <c r="AK85" s="184"/>
      <c r="AL85" s="184">
        <v>25073.5</v>
      </c>
      <c r="AM85" s="184"/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  <c r="AX85" s="184"/>
      <c r="AY85" s="184">
        <v>100</v>
      </c>
      <c r="AZ85" s="184"/>
      <c r="BA85" s="184"/>
      <c r="BB85" s="184">
        <v>38848</v>
      </c>
      <c r="BC85" s="184"/>
      <c r="BD85" s="184"/>
      <c r="BE85" s="184"/>
      <c r="BF85" s="184"/>
      <c r="BG85" s="184"/>
      <c r="BH85" s="184"/>
      <c r="BI85" s="184"/>
      <c r="BJ85" s="184"/>
      <c r="BK85" s="184"/>
      <c r="BL85" s="184"/>
      <c r="BM85" s="184"/>
      <c r="BN85" s="184"/>
      <c r="BO85" s="184"/>
      <c r="BP85" s="184"/>
      <c r="BQ85" s="184"/>
      <c r="BR85" s="184"/>
      <c r="BS85" s="186">
        <v>594903.1</v>
      </c>
      <c r="BT85" s="186"/>
      <c r="BU85" s="184"/>
      <c r="BV85" s="186"/>
      <c r="BW85" s="184"/>
      <c r="BX85" s="184"/>
      <c r="BY85" s="186"/>
      <c r="BZ85" s="184"/>
      <c r="CA85" s="184"/>
      <c r="CB85" s="184"/>
      <c r="CC85" s="184"/>
      <c r="CD85" s="186"/>
      <c r="CE85" s="184"/>
      <c r="CF85" s="184"/>
      <c r="CG85" s="184"/>
      <c r="CH85" s="184"/>
      <c r="CI85" s="184"/>
      <c r="CJ85" s="184"/>
      <c r="CK85" s="186"/>
      <c r="CL85" s="184"/>
      <c r="CM85" s="186"/>
    </row>
    <row r="86" spans="1:91" ht="49.2">
      <c r="A86" s="120">
        <v>5</v>
      </c>
      <c r="B86" s="220" t="s">
        <v>803</v>
      </c>
      <c r="C86" s="140" t="s">
        <v>1227</v>
      </c>
      <c r="D86" s="184">
        <v>214260</v>
      </c>
      <c r="E86" s="184"/>
      <c r="F86" s="184"/>
      <c r="G86" s="184"/>
      <c r="H86" s="184"/>
      <c r="I86" s="184">
        <v>0</v>
      </c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>
        <v>105208.75</v>
      </c>
      <c r="Y86" s="184">
        <v>37411.25</v>
      </c>
      <c r="Z86" s="184"/>
      <c r="AA86" s="184"/>
      <c r="AB86" s="184"/>
      <c r="AC86" s="184"/>
      <c r="AD86" s="184"/>
      <c r="AE86" s="184"/>
      <c r="AF86" s="184"/>
      <c r="AG86" s="184"/>
      <c r="AH86" s="184"/>
      <c r="AI86" s="184">
        <v>32218</v>
      </c>
      <c r="AJ86" s="184"/>
      <c r="AK86" s="184"/>
      <c r="AL86" s="184">
        <v>3036144.75</v>
      </c>
      <c r="AM86" s="184"/>
      <c r="AN86" s="184"/>
      <c r="AO86" s="184"/>
      <c r="AP86" s="184"/>
      <c r="AQ86" s="184"/>
      <c r="AR86" s="184"/>
      <c r="AS86" s="184">
        <v>777433.8</v>
      </c>
      <c r="AT86" s="184"/>
      <c r="AU86" s="184"/>
      <c r="AV86" s="184">
        <v>6076.46</v>
      </c>
      <c r="AW86" s="184"/>
      <c r="AX86" s="184"/>
      <c r="AY86" s="184"/>
      <c r="AZ86" s="184"/>
      <c r="BA86" s="184"/>
      <c r="BB86" s="184">
        <v>207094.25</v>
      </c>
      <c r="BC86" s="184"/>
      <c r="BD86" s="184"/>
      <c r="BE86" s="184"/>
      <c r="BF86" s="184"/>
      <c r="BG86" s="184"/>
      <c r="BH86" s="184"/>
      <c r="BI86" s="184"/>
      <c r="BJ86" s="184"/>
      <c r="BK86" s="184"/>
      <c r="BL86" s="184"/>
      <c r="BM86" s="184"/>
      <c r="BN86" s="184"/>
      <c r="BO86" s="184"/>
      <c r="BP86" s="184"/>
      <c r="BQ86" s="184"/>
      <c r="BR86" s="184"/>
      <c r="BS86" s="184">
        <v>7025783</v>
      </c>
      <c r="BT86" s="184"/>
      <c r="BU86" s="184"/>
      <c r="BV86" s="184">
        <v>743459</v>
      </c>
      <c r="BW86" s="184"/>
      <c r="BX86" s="184"/>
      <c r="BY86" s="184"/>
      <c r="BZ86" s="184"/>
      <c r="CA86" s="184"/>
      <c r="CB86" s="184">
        <v>4458</v>
      </c>
      <c r="CC86" s="184"/>
      <c r="CD86" s="184"/>
      <c r="CE86" s="184">
        <v>20284.400000000001</v>
      </c>
      <c r="CF86" s="184"/>
      <c r="CG86" s="184"/>
      <c r="CH86" s="184"/>
      <c r="CI86" s="184"/>
      <c r="CJ86" s="184"/>
      <c r="CK86" s="184"/>
      <c r="CL86" s="184"/>
      <c r="CM86" s="184"/>
    </row>
    <row r="87" spans="1:91" ht="24.6">
      <c r="A87" s="120">
        <v>5</v>
      </c>
      <c r="B87" s="220" t="s">
        <v>804</v>
      </c>
      <c r="C87" s="140" t="s">
        <v>423</v>
      </c>
      <c r="D87" s="184">
        <v>2509943.2400000002</v>
      </c>
      <c r="E87" s="184">
        <v>120792</v>
      </c>
      <c r="F87" s="184">
        <v>243968.3</v>
      </c>
      <c r="G87" s="184">
        <v>107711.08</v>
      </c>
      <c r="H87" s="184">
        <v>76484</v>
      </c>
      <c r="I87" s="184">
        <v>291760.8</v>
      </c>
      <c r="J87" s="184">
        <v>141087.75</v>
      </c>
      <c r="K87" s="184">
        <v>285902.05</v>
      </c>
      <c r="L87" s="184">
        <v>149139.29999999999</v>
      </c>
      <c r="M87" s="184">
        <v>269689.7</v>
      </c>
      <c r="N87" s="184">
        <v>533726</v>
      </c>
      <c r="O87" s="184">
        <v>72469.279999999999</v>
      </c>
      <c r="P87" s="184">
        <v>2075981</v>
      </c>
      <c r="Q87" s="184">
        <v>121675.62</v>
      </c>
      <c r="R87" s="184">
        <v>299155.7</v>
      </c>
      <c r="S87" s="184">
        <v>240372.5</v>
      </c>
      <c r="T87" s="184">
        <v>121429.95</v>
      </c>
      <c r="U87" s="184">
        <v>229584</v>
      </c>
      <c r="V87" s="184">
        <v>220983.5</v>
      </c>
      <c r="W87" s="184">
        <v>107327.5</v>
      </c>
      <c r="X87" s="184">
        <v>2239311.7599999998</v>
      </c>
      <c r="Y87" s="184">
        <v>249153.6</v>
      </c>
      <c r="Z87" s="184">
        <v>285569</v>
      </c>
      <c r="AA87" s="184">
        <v>177958</v>
      </c>
      <c r="AB87" s="184">
        <v>135739</v>
      </c>
      <c r="AC87" s="184">
        <v>265781.40000000002</v>
      </c>
      <c r="AD87" s="184">
        <v>92528</v>
      </c>
      <c r="AE87" s="184">
        <v>645427</v>
      </c>
      <c r="AF87" s="184">
        <v>173626.35</v>
      </c>
      <c r="AG87" s="184">
        <v>424892.35</v>
      </c>
      <c r="AH87" s="184">
        <v>203141.84</v>
      </c>
      <c r="AI87" s="184">
        <v>459437.1</v>
      </c>
      <c r="AJ87" s="184">
        <v>223549</v>
      </c>
      <c r="AK87" s="184">
        <v>163218</v>
      </c>
      <c r="AL87" s="184">
        <v>7794110.0300000003</v>
      </c>
      <c r="AM87" s="184">
        <v>161809</v>
      </c>
      <c r="AN87" s="184">
        <v>51273</v>
      </c>
      <c r="AO87" s="184">
        <v>476306.92</v>
      </c>
      <c r="AP87" s="184">
        <v>551194.5</v>
      </c>
      <c r="AQ87" s="184">
        <v>230996</v>
      </c>
      <c r="AR87" s="184">
        <v>101080</v>
      </c>
      <c r="AS87" s="184">
        <v>755997.3</v>
      </c>
      <c r="AT87" s="184">
        <v>150669.5</v>
      </c>
      <c r="AU87" s="184">
        <v>141323.71</v>
      </c>
      <c r="AV87" s="184">
        <v>459968.61</v>
      </c>
      <c r="AW87" s="184">
        <v>126084.4</v>
      </c>
      <c r="AX87" s="184">
        <v>246057</v>
      </c>
      <c r="AY87" s="184">
        <v>190711.04000000001</v>
      </c>
      <c r="AZ87" s="184">
        <v>76572</v>
      </c>
      <c r="BA87" s="184">
        <v>201877</v>
      </c>
      <c r="BB87" s="184">
        <v>1140141.42</v>
      </c>
      <c r="BC87" s="184">
        <v>212427.5</v>
      </c>
      <c r="BD87" s="184">
        <v>3356627.95</v>
      </c>
      <c r="BE87" s="184">
        <v>399917.56</v>
      </c>
      <c r="BF87" s="184">
        <v>403076.5</v>
      </c>
      <c r="BG87" s="184">
        <v>78407.75</v>
      </c>
      <c r="BH87" s="184">
        <v>1062669</v>
      </c>
      <c r="BI87" s="184">
        <v>165835.5</v>
      </c>
      <c r="BJ87" s="184">
        <v>92675</v>
      </c>
      <c r="BK87" s="184">
        <v>166611</v>
      </c>
      <c r="BL87" s="184">
        <v>141609.5</v>
      </c>
      <c r="BM87" s="184">
        <v>1962176</v>
      </c>
      <c r="BN87" s="184">
        <v>290133</v>
      </c>
      <c r="BO87" s="184">
        <v>176637.65</v>
      </c>
      <c r="BP87" s="184">
        <v>384582.2</v>
      </c>
      <c r="BQ87" s="184">
        <v>180427.75</v>
      </c>
      <c r="BR87" s="184">
        <v>169306</v>
      </c>
      <c r="BS87" s="184">
        <v>14155810.98</v>
      </c>
      <c r="BT87" s="184">
        <v>420136.65</v>
      </c>
      <c r="BU87" s="184">
        <v>97358</v>
      </c>
      <c r="BV87" s="184">
        <v>2210093.4</v>
      </c>
      <c r="BW87" s="184">
        <v>64343</v>
      </c>
      <c r="BX87" s="184">
        <v>118276.5</v>
      </c>
      <c r="BY87" s="184">
        <v>451663.24</v>
      </c>
      <c r="BZ87" s="184">
        <v>111101.4</v>
      </c>
      <c r="CA87" s="184">
        <v>131337</v>
      </c>
      <c r="CB87" s="184">
        <v>240844.5</v>
      </c>
      <c r="CC87" s="184">
        <v>85798</v>
      </c>
      <c r="CD87" s="184">
        <v>777942.75</v>
      </c>
      <c r="CE87" s="184">
        <v>190384.76</v>
      </c>
      <c r="CF87" s="184">
        <v>398467.6</v>
      </c>
      <c r="CG87" s="184">
        <v>72199</v>
      </c>
      <c r="CH87" s="184">
        <v>155384</v>
      </c>
      <c r="CI87" s="184">
        <v>176006</v>
      </c>
      <c r="CJ87" s="184">
        <v>108967</v>
      </c>
      <c r="CK87" s="184">
        <v>676800.2</v>
      </c>
      <c r="CL87" s="184">
        <v>37622.5</v>
      </c>
      <c r="CM87" s="184">
        <v>201199.31</v>
      </c>
    </row>
    <row r="88" spans="1:91" ht="24.6">
      <c r="A88" s="120">
        <v>5</v>
      </c>
      <c r="B88" s="220" t="s">
        <v>805</v>
      </c>
      <c r="C88" s="140" t="s">
        <v>424</v>
      </c>
      <c r="D88" s="184">
        <v>3980242.5</v>
      </c>
      <c r="E88" s="184">
        <v>47920.5</v>
      </c>
      <c r="F88" s="184">
        <v>16868.5</v>
      </c>
      <c r="G88" s="184">
        <v>132809.85</v>
      </c>
      <c r="H88" s="184">
        <v>76957.5</v>
      </c>
      <c r="I88" s="184">
        <v>94421</v>
      </c>
      <c r="J88" s="184">
        <v>157451.20000000001</v>
      </c>
      <c r="K88" s="184">
        <v>278198.90000000002</v>
      </c>
      <c r="L88" s="184">
        <v>143226.01999999999</v>
      </c>
      <c r="M88" s="184">
        <v>85953.75</v>
      </c>
      <c r="N88" s="184">
        <v>655174.5</v>
      </c>
      <c r="O88" s="184">
        <v>7595</v>
      </c>
      <c r="P88" s="184">
        <v>970832.5</v>
      </c>
      <c r="Q88" s="184">
        <v>114848.97</v>
      </c>
      <c r="R88" s="184">
        <v>353397.5</v>
      </c>
      <c r="S88" s="184">
        <v>580985</v>
      </c>
      <c r="T88" s="184">
        <v>182372.5</v>
      </c>
      <c r="U88" s="184">
        <v>174900.5</v>
      </c>
      <c r="V88" s="184">
        <v>106279.5</v>
      </c>
      <c r="W88" s="184">
        <v>19756.5</v>
      </c>
      <c r="X88" s="184">
        <v>3700258.05</v>
      </c>
      <c r="Y88" s="184">
        <v>90882.75</v>
      </c>
      <c r="Z88" s="184">
        <v>213829.75</v>
      </c>
      <c r="AA88" s="184">
        <v>84317.54</v>
      </c>
      <c r="AB88" s="184">
        <v>50483.5</v>
      </c>
      <c r="AC88" s="184"/>
      <c r="AD88" s="184">
        <v>43543</v>
      </c>
      <c r="AE88" s="184"/>
      <c r="AF88" s="184">
        <v>192814.15</v>
      </c>
      <c r="AG88" s="184">
        <v>53762</v>
      </c>
      <c r="AH88" s="184">
        <v>112903.39</v>
      </c>
      <c r="AI88" s="184">
        <v>62632.1</v>
      </c>
      <c r="AJ88" s="184">
        <v>40302</v>
      </c>
      <c r="AK88" s="184">
        <v>73244.350000000006</v>
      </c>
      <c r="AL88" s="184">
        <v>12788602.68</v>
      </c>
      <c r="AM88" s="184">
        <v>137775</v>
      </c>
      <c r="AN88" s="184">
        <v>14133.5</v>
      </c>
      <c r="AO88" s="184">
        <v>20499</v>
      </c>
      <c r="AP88" s="184">
        <v>609386.55000000005</v>
      </c>
      <c r="AQ88" s="184">
        <v>43523.25</v>
      </c>
      <c r="AR88" s="184"/>
      <c r="AS88" s="184">
        <v>1825364.88</v>
      </c>
      <c r="AT88" s="184">
        <v>266891.25</v>
      </c>
      <c r="AU88" s="184">
        <v>272632.90000000002</v>
      </c>
      <c r="AV88" s="184">
        <v>265398.8</v>
      </c>
      <c r="AW88" s="184">
        <v>103141.2</v>
      </c>
      <c r="AX88" s="184">
        <v>45200.25</v>
      </c>
      <c r="AY88" s="184"/>
      <c r="AZ88" s="184">
        <v>124188</v>
      </c>
      <c r="BA88" s="184">
        <v>56612</v>
      </c>
      <c r="BB88" s="184">
        <v>2980830.7</v>
      </c>
      <c r="BC88" s="184">
        <v>20089</v>
      </c>
      <c r="BD88" s="184">
        <v>3745427.24</v>
      </c>
      <c r="BE88" s="184">
        <v>699465.75</v>
      </c>
      <c r="BF88" s="184">
        <v>143380.75</v>
      </c>
      <c r="BG88" s="184">
        <v>53103</v>
      </c>
      <c r="BH88" s="184">
        <v>1705083.25</v>
      </c>
      <c r="BI88" s="184">
        <v>108661</v>
      </c>
      <c r="BJ88" s="184">
        <v>98879.37</v>
      </c>
      <c r="BK88" s="184">
        <v>77066.5</v>
      </c>
      <c r="BL88" s="184">
        <v>150089.25</v>
      </c>
      <c r="BM88" s="184">
        <v>2987013</v>
      </c>
      <c r="BN88" s="184">
        <v>241847.5</v>
      </c>
      <c r="BO88" s="184">
        <v>177213.75</v>
      </c>
      <c r="BP88" s="184">
        <v>395120.5</v>
      </c>
      <c r="BQ88" s="184">
        <v>127161.23</v>
      </c>
      <c r="BR88" s="184">
        <v>36362.5</v>
      </c>
      <c r="BS88" s="184">
        <v>10259669</v>
      </c>
      <c r="BT88" s="184">
        <v>136553</v>
      </c>
      <c r="BU88" s="184">
        <v>235633.98</v>
      </c>
      <c r="BV88" s="184">
        <v>5115683</v>
      </c>
      <c r="BW88" s="184"/>
      <c r="BX88" s="184">
        <v>207660.6</v>
      </c>
      <c r="BY88" s="184">
        <v>564101.67000000004</v>
      </c>
      <c r="BZ88" s="184"/>
      <c r="CA88" s="184">
        <v>47703</v>
      </c>
      <c r="CB88" s="184">
        <v>170970.5</v>
      </c>
      <c r="CC88" s="184">
        <v>201744</v>
      </c>
      <c r="CD88" s="184">
        <v>570884.75</v>
      </c>
      <c r="CE88" s="184">
        <v>183912.82</v>
      </c>
      <c r="CF88" s="184">
        <v>309684.5</v>
      </c>
      <c r="CG88" s="184">
        <v>18751</v>
      </c>
      <c r="CH88" s="184">
        <v>43413.25</v>
      </c>
      <c r="CI88" s="184"/>
      <c r="CJ88" s="184">
        <v>65676</v>
      </c>
      <c r="CK88" s="184">
        <v>913231</v>
      </c>
      <c r="CL88" s="184">
        <v>50487</v>
      </c>
      <c r="CM88" s="186">
        <v>35797.9</v>
      </c>
    </row>
    <row r="89" spans="1:91" ht="49.2">
      <c r="A89" s="120">
        <v>5</v>
      </c>
      <c r="B89" s="220" t="s">
        <v>806</v>
      </c>
      <c r="C89" s="140" t="s">
        <v>425</v>
      </c>
      <c r="D89" s="184">
        <v>320137</v>
      </c>
      <c r="E89" s="184">
        <v>795444</v>
      </c>
      <c r="F89" s="184"/>
      <c r="G89" s="184"/>
      <c r="H89" s="184">
        <v>12949.5</v>
      </c>
      <c r="I89" s="184">
        <v>896134</v>
      </c>
      <c r="J89" s="184"/>
      <c r="K89" s="184">
        <v>3538900.25</v>
      </c>
      <c r="L89" s="184">
        <v>10491.95</v>
      </c>
      <c r="M89" s="184">
        <v>53911</v>
      </c>
      <c r="N89" s="184">
        <v>1562656</v>
      </c>
      <c r="O89" s="184"/>
      <c r="P89" s="184">
        <v>1961415</v>
      </c>
      <c r="Q89" s="184">
        <v>26947.200000000001</v>
      </c>
      <c r="R89" s="184">
        <v>1969128</v>
      </c>
      <c r="S89" s="184">
        <v>7433</v>
      </c>
      <c r="T89" s="184">
        <v>111428</v>
      </c>
      <c r="U89" s="184">
        <v>22630.5</v>
      </c>
      <c r="V89" s="184">
        <v>12440.5</v>
      </c>
      <c r="W89" s="184"/>
      <c r="X89" s="184">
        <v>1802195.88</v>
      </c>
      <c r="Y89" s="184">
        <v>2395</v>
      </c>
      <c r="Z89" s="184">
        <v>141203.25</v>
      </c>
      <c r="AA89" s="184">
        <v>27933</v>
      </c>
      <c r="AB89" s="184">
        <v>10185.5</v>
      </c>
      <c r="AC89" s="184">
        <v>30652.5</v>
      </c>
      <c r="AD89" s="184"/>
      <c r="AE89" s="184"/>
      <c r="AF89" s="184"/>
      <c r="AG89" s="184"/>
      <c r="AH89" s="184"/>
      <c r="AI89" s="184">
        <v>1696965</v>
      </c>
      <c r="AJ89" s="184"/>
      <c r="AK89" s="184">
        <v>31612.9</v>
      </c>
      <c r="AL89" s="184">
        <v>11761765.779999999</v>
      </c>
      <c r="AM89" s="184">
        <v>146234</v>
      </c>
      <c r="AN89" s="184">
        <v>19199</v>
      </c>
      <c r="AO89" s="184"/>
      <c r="AP89" s="184">
        <v>203684.9</v>
      </c>
      <c r="AQ89" s="184"/>
      <c r="AR89" s="184"/>
      <c r="AS89" s="184">
        <v>6247334</v>
      </c>
      <c r="AT89" s="184">
        <v>38929.5</v>
      </c>
      <c r="AU89" s="184">
        <v>1792096.76</v>
      </c>
      <c r="AV89" s="184">
        <v>279466.90000000002</v>
      </c>
      <c r="AW89" s="184"/>
      <c r="AX89" s="184">
        <v>2523.5</v>
      </c>
      <c r="AY89" s="184">
        <v>128538</v>
      </c>
      <c r="AZ89" s="184"/>
      <c r="BA89" s="184">
        <v>6989</v>
      </c>
      <c r="BB89" s="184">
        <v>5744780.5099999998</v>
      </c>
      <c r="BC89" s="184"/>
      <c r="BD89" s="184">
        <v>671761</v>
      </c>
      <c r="BE89" s="184">
        <v>10500</v>
      </c>
      <c r="BF89" s="184"/>
      <c r="BG89" s="184">
        <v>1106313</v>
      </c>
      <c r="BH89" s="184">
        <v>3015732</v>
      </c>
      <c r="BI89" s="184">
        <v>73587</v>
      </c>
      <c r="BJ89" s="184"/>
      <c r="BK89" s="184"/>
      <c r="BL89" s="184">
        <v>196917</v>
      </c>
      <c r="BM89" s="184">
        <v>1524803</v>
      </c>
      <c r="BN89" s="184"/>
      <c r="BO89" s="184">
        <v>967350.15</v>
      </c>
      <c r="BP89" s="184">
        <v>78061</v>
      </c>
      <c r="BQ89" s="184"/>
      <c r="BR89" s="184">
        <v>6491.8</v>
      </c>
      <c r="BS89" s="186">
        <v>6700453.0700000003</v>
      </c>
      <c r="BT89" s="184">
        <v>7940</v>
      </c>
      <c r="BU89" s="184"/>
      <c r="BV89" s="184">
        <v>913648</v>
      </c>
      <c r="BW89" s="184">
        <v>2166</v>
      </c>
      <c r="BX89" s="184">
        <v>84106</v>
      </c>
      <c r="BY89" s="184">
        <v>149568</v>
      </c>
      <c r="BZ89" s="184">
        <v>31694.400000000001</v>
      </c>
      <c r="CA89" s="184">
        <v>25242</v>
      </c>
      <c r="CB89" s="184"/>
      <c r="CC89" s="184">
        <v>439078.44</v>
      </c>
      <c r="CD89" s="184">
        <v>2496371.75</v>
      </c>
      <c r="CE89" s="184">
        <v>49569.5</v>
      </c>
      <c r="CF89" s="184">
        <v>2991231.5</v>
      </c>
      <c r="CG89" s="184"/>
      <c r="CH89" s="184"/>
      <c r="CI89" s="184">
        <v>25034.75</v>
      </c>
      <c r="CJ89" s="184">
        <v>39725</v>
      </c>
      <c r="CK89" s="184">
        <v>398645</v>
      </c>
      <c r="CL89" s="184"/>
      <c r="CM89" s="184"/>
    </row>
    <row r="90" spans="1:91" ht="24.6">
      <c r="A90" s="120">
        <v>5</v>
      </c>
      <c r="B90" s="220" t="s">
        <v>807</v>
      </c>
      <c r="C90" s="140" t="s">
        <v>426</v>
      </c>
      <c r="D90" s="184"/>
      <c r="E90" s="184"/>
      <c r="F90" s="184"/>
      <c r="G90" s="184"/>
      <c r="H90" s="184"/>
      <c r="I90" s="184">
        <v>33313</v>
      </c>
      <c r="J90" s="184"/>
      <c r="K90" s="184"/>
      <c r="L90" s="184"/>
      <c r="M90" s="184"/>
      <c r="N90" s="184">
        <v>103234.5</v>
      </c>
      <c r="O90" s="184"/>
      <c r="P90" s="184">
        <v>868011.4</v>
      </c>
      <c r="Q90" s="184"/>
      <c r="R90" s="184"/>
      <c r="S90" s="184"/>
      <c r="T90" s="184"/>
      <c r="U90" s="184"/>
      <c r="V90" s="184"/>
      <c r="W90" s="184"/>
      <c r="X90" s="184">
        <v>6969281.29</v>
      </c>
      <c r="Y90" s="184"/>
      <c r="Z90" s="184"/>
      <c r="AA90" s="184">
        <v>40905</v>
      </c>
      <c r="AB90" s="184"/>
      <c r="AC90" s="184"/>
      <c r="AD90" s="184">
        <v>17872.8</v>
      </c>
      <c r="AE90" s="184"/>
      <c r="AF90" s="184"/>
      <c r="AG90" s="184"/>
      <c r="AH90" s="184"/>
      <c r="AI90" s="184"/>
      <c r="AJ90" s="184"/>
      <c r="AK90" s="184"/>
      <c r="AL90" s="184">
        <v>18464520.600000001</v>
      </c>
      <c r="AM90" s="184"/>
      <c r="AN90" s="184"/>
      <c r="AO90" s="184"/>
      <c r="AP90" s="184">
        <v>11200</v>
      </c>
      <c r="AQ90" s="184"/>
      <c r="AR90" s="184"/>
      <c r="AS90" s="184">
        <v>1564870</v>
      </c>
      <c r="AT90" s="184"/>
      <c r="AU90" s="184"/>
      <c r="AV90" s="184">
        <v>850</v>
      </c>
      <c r="AW90" s="184"/>
      <c r="AX90" s="184">
        <v>50427.75</v>
      </c>
      <c r="AY90" s="184"/>
      <c r="AZ90" s="184">
        <v>4647</v>
      </c>
      <c r="BA90" s="184"/>
      <c r="BB90" s="184">
        <v>2118148.7000000002</v>
      </c>
      <c r="BC90" s="184"/>
      <c r="BD90" s="184">
        <v>21629829.600000001</v>
      </c>
      <c r="BE90" s="184"/>
      <c r="BF90" s="184"/>
      <c r="BG90" s="184"/>
      <c r="BH90" s="184">
        <v>433606.25</v>
      </c>
      <c r="BI90" s="184"/>
      <c r="BJ90" s="184"/>
      <c r="BK90" s="184"/>
      <c r="BL90" s="184"/>
      <c r="BM90" s="184">
        <v>4747802</v>
      </c>
      <c r="BN90" s="184">
        <v>4320</v>
      </c>
      <c r="BO90" s="184"/>
      <c r="BP90" s="184"/>
      <c r="BQ90" s="184"/>
      <c r="BR90" s="184"/>
      <c r="BS90" s="184">
        <v>26296940.800000001</v>
      </c>
      <c r="BT90" s="184"/>
      <c r="BU90" s="184"/>
      <c r="BV90" s="184">
        <v>732950</v>
      </c>
      <c r="BW90" s="184"/>
      <c r="BX90" s="184"/>
      <c r="BY90" s="184">
        <v>1175147.6000000001</v>
      </c>
      <c r="BZ90" s="184">
        <v>23596</v>
      </c>
      <c r="CA90" s="184"/>
      <c r="CB90" s="184">
        <v>22330.400000000001</v>
      </c>
      <c r="CC90" s="184"/>
      <c r="CD90" s="184">
        <v>166530</v>
      </c>
      <c r="CE90" s="184"/>
      <c r="CF90" s="184">
        <v>26845</v>
      </c>
      <c r="CG90" s="184"/>
      <c r="CH90" s="184"/>
      <c r="CI90" s="184">
        <v>54755</v>
      </c>
      <c r="CJ90" s="184">
        <v>32274</v>
      </c>
      <c r="CK90" s="184"/>
      <c r="CL90" s="184"/>
      <c r="CM90" s="184"/>
    </row>
    <row r="91" spans="1:91" ht="49.2">
      <c r="A91" s="120">
        <v>5</v>
      </c>
      <c r="B91" s="220" t="s">
        <v>808</v>
      </c>
      <c r="C91" s="140" t="s">
        <v>427</v>
      </c>
      <c r="D91" s="184">
        <v>-21921387.829999998</v>
      </c>
      <c r="E91" s="184">
        <v>-810327</v>
      </c>
      <c r="F91" s="184">
        <v>-1053463.74</v>
      </c>
      <c r="G91" s="184">
        <v>-1254543</v>
      </c>
      <c r="H91" s="184">
        <v>-350983.79</v>
      </c>
      <c r="I91" s="184">
        <v>-800349.65</v>
      </c>
      <c r="J91" s="184">
        <v>-1287086.3</v>
      </c>
      <c r="K91" s="184">
        <v>-1889953.71</v>
      </c>
      <c r="L91" s="184">
        <v>-766936.27</v>
      </c>
      <c r="M91" s="184">
        <v>-1107823.8700000001</v>
      </c>
      <c r="N91" s="184">
        <v>-2964527.45</v>
      </c>
      <c r="O91" s="184">
        <v>-364285.3</v>
      </c>
      <c r="P91" s="184">
        <v>-8922588.5299999993</v>
      </c>
      <c r="Q91" s="184">
        <v>-1118155.23</v>
      </c>
      <c r="R91" s="184">
        <v>-1239281.42</v>
      </c>
      <c r="S91" s="184">
        <v>-1968759.81</v>
      </c>
      <c r="T91" s="184">
        <v>-1478998.57</v>
      </c>
      <c r="U91" s="184">
        <v>-1149203.1000000001</v>
      </c>
      <c r="V91" s="184">
        <v>-868005.34</v>
      </c>
      <c r="W91" s="184">
        <v>-784329.42</v>
      </c>
      <c r="X91" s="184">
        <v>-28563541.670000002</v>
      </c>
      <c r="Y91" s="184">
        <v>-493733.16</v>
      </c>
      <c r="Z91" s="184">
        <v>-1004521</v>
      </c>
      <c r="AA91" s="184">
        <v>-930325.86</v>
      </c>
      <c r="AB91" s="184">
        <v>-254064.25</v>
      </c>
      <c r="AC91" s="184">
        <v>-704705.55</v>
      </c>
      <c r="AD91" s="184">
        <v>-405913</v>
      </c>
      <c r="AE91" s="184">
        <v>-1966867.75</v>
      </c>
      <c r="AF91" s="184">
        <v>-486592.6</v>
      </c>
      <c r="AG91" s="184">
        <v>-271627.56</v>
      </c>
      <c r="AH91" s="184">
        <v>-196345.85</v>
      </c>
      <c r="AI91" s="184">
        <v>-1521455.65</v>
      </c>
      <c r="AJ91" s="184">
        <v>-693981.18</v>
      </c>
      <c r="AK91" s="184">
        <v>-470111.45</v>
      </c>
      <c r="AL91" s="184">
        <v>-36078401.770000003</v>
      </c>
      <c r="AM91" s="184">
        <v>-1062133.1200000001</v>
      </c>
      <c r="AN91" s="184">
        <v>-725243.3</v>
      </c>
      <c r="AO91" s="184">
        <v>-2993622.15</v>
      </c>
      <c r="AP91" s="184">
        <v>-1249819.42</v>
      </c>
      <c r="AQ91" s="184">
        <v>-859241.98</v>
      </c>
      <c r="AR91" s="184">
        <v>-466822.93</v>
      </c>
      <c r="AS91" s="184">
        <v>-1420684.66</v>
      </c>
      <c r="AT91" s="184">
        <v>-1322000.45</v>
      </c>
      <c r="AU91" s="184">
        <v>-2110966.75</v>
      </c>
      <c r="AV91" s="184">
        <v>-1356520.51</v>
      </c>
      <c r="AW91" s="184">
        <v>-1034419.13</v>
      </c>
      <c r="AX91" s="184">
        <v>-449214.5</v>
      </c>
      <c r="AY91" s="184">
        <v>-707347.06</v>
      </c>
      <c r="AZ91" s="184">
        <v>-1261394.1299999999</v>
      </c>
      <c r="BA91" s="184">
        <v>-1199803.76</v>
      </c>
      <c r="BB91" s="184">
        <v>-9242030.0099999998</v>
      </c>
      <c r="BC91" s="184">
        <v>-1003570.95</v>
      </c>
      <c r="BD91" s="184">
        <v>-35049263.009999998</v>
      </c>
      <c r="BE91" s="184">
        <v>-2954832.9</v>
      </c>
      <c r="BF91" s="184">
        <v>-1217260.25</v>
      </c>
      <c r="BG91" s="184">
        <v>-595637.43999999994</v>
      </c>
      <c r="BH91" s="184">
        <v>-5870678.21</v>
      </c>
      <c r="BI91" s="184">
        <v>-723827.57</v>
      </c>
      <c r="BJ91" s="184">
        <v>-338104.75</v>
      </c>
      <c r="BK91" s="184">
        <v>-775015.56</v>
      </c>
      <c r="BL91" s="184">
        <v>-1018855</v>
      </c>
      <c r="BM91" s="184">
        <v>-15126795.9</v>
      </c>
      <c r="BN91" s="184">
        <v>-2350859.5</v>
      </c>
      <c r="BO91" s="184">
        <v>-899068.05</v>
      </c>
      <c r="BP91" s="184">
        <v>-2006708.83</v>
      </c>
      <c r="BQ91" s="184">
        <v>-1003035.19</v>
      </c>
      <c r="BR91" s="184">
        <v>-905544.36</v>
      </c>
      <c r="BS91" s="184">
        <v>-74964960.319999993</v>
      </c>
      <c r="BT91" s="184">
        <v>-1357070</v>
      </c>
      <c r="BU91" s="184">
        <v>-859566.01</v>
      </c>
      <c r="BV91" s="184">
        <v>-9790744.3699999992</v>
      </c>
      <c r="BW91" s="184">
        <v>-476534</v>
      </c>
      <c r="BX91" s="184">
        <v>-485262</v>
      </c>
      <c r="BY91" s="184">
        <v>-3472630.75</v>
      </c>
      <c r="BZ91" s="184">
        <v>-397817.99</v>
      </c>
      <c r="CA91" s="184">
        <v>-664022</v>
      </c>
      <c r="CB91" s="184">
        <v>-941412</v>
      </c>
      <c r="CC91" s="184">
        <v>-1703932.69</v>
      </c>
      <c r="CD91" s="186">
        <v>-2206416.25</v>
      </c>
      <c r="CE91" s="184">
        <v>-823211.11</v>
      </c>
      <c r="CF91" s="184">
        <v>-1284433.08</v>
      </c>
      <c r="CG91" s="184">
        <v>-481358</v>
      </c>
      <c r="CH91" s="184">
        <v>-478839.39</v>
      </c>
      <c r="CI91" s="184">
        <v>-551140.55000000005</v>
      </c>
      <c r="CJ91" s="184">
        <v>-493184.7</v>
      </c>
      <c r="CK91" s="184">
        <v>-3865116.41</v>
      </c>
      <c r="CL91" s="184">
        <v>-285633.23</v>
      </c>
      <c r="CM91" s="184">
        <v>-615936.63</v>
      </c>
    </row>
    <row r="92" spans="1:91" ht="49.2">
      <c r="A92" s="120">
        <v>5</v>
      </c>
      <c r="B92" s="220" t="s">
        <v>809</v>
      </c>
      <c r="C92" s="140" t="s">
        <v>428</v>
      </c>
      <c r="D92" s="184">
        <v>-22391168.969999999</v>
      </c>
      <c r="E92" s="184">
        <v>-167107.18</v>
      </c>
      <c r="F92" s="184">
        <v>-238142.51</v>
      </c>
      <c r="G92" s="184">
        <v>-247749.66</v>
      </c>
      <c r="H92" s="184">
        <v>-87423.1</v>
      </c>
      <c r="I92" s="184">
        <v>-180150.53</v>
      </c>
      <c r="J92" s="184">
        <v>-455350.27</v>
      </c>
      <c r="K92" s="184">
        <v>-769607.32</v>
      </c>
      <c r="L92" s="184">
        <v>-156289</v>
      </c>
      <c r="M92" s="184">
        <v>-303635.44</v>
      </c>
      <c r="N92" s="184">
        <v>-2398084.23</v>
      </c>
      <c r="O92" s="184">
        <v>-29074.55</v>
      </c>
      <c r="P92" s="184">
        <v>-3944347.03</v>
      </c>
      <c r="Q92" s="184">
        <v>-101117.79</v>
      </c>
      <c r="R92" s="184">
        <v>-243988.21</v>
      </c>
      <c r="S92" s="184">
        <v>-1093086.1100000001</v>
      </c>
      <c r="T92" s="184">
        <v>-190540.95</v>
      </c>
      <c r="U92" s="184">
        <v>-330274.21999999997</v>
      </c>
      <c r="V92" s="184">
        <v>-87175.03</v>
      </c>
      <c r="W92" s="184">
        <v>-18491.689999999999</v>
      </c>
      <c r="X92" s="184">
        <v>-22114297.98</v>
      </c>
      <c r="Y92" s="184">
        <v>-187011.8</v>
      </c>
      <c r="Z92" s="184">
        <v>-599822.25</v>
      </c>
      <c r="AA92" s="184">
        <v>-206282.83</v>
      </c>
      <c r="AB92" s="184">
        <v>-124553.25</v>
      </c>
      <c r="AC92" s="184">
        <v>-162927.25</v>
      </c>
      <c r="AD92" s="184">
        <v>-62370</v>
      </c>
      <c r="AE92" s="184">
        <v>-1588263.8</v>
      </c>
      <c r="AF92" s="184">
        <v>-200323.04</v>
      </c>
      <c r="AG92" s="184">
        <v>-71829.850000000006</v>
      </c>
      <c r="AH92" s="184">
        <v>-48023.47</v>
      </c>
      <c r="AI92" s="184">
        <v>-485392.37</v>
      </c>
      <c r="AJ92" s="184">
        <v>-209132.23</v>
      </c>
      <c r="AK92" s="184">
        <v>-49034.44</v>
      </c>
      <c r="AL92" s="184">
        <v>-36992526.049999997</v>
      </c>
      <c r="AM92" s="184">
        <v>-20619.169999999998</v>
      </c>
      <c r="AN92" s="184">
        <v>2262.92</v>
      </c>
      <c r="AO92" s="184">
        <v>-667981.85</v>
      </c>
      <c r="AP92" s="184">
        <v>-1948441.25</v>
      </c>
      <c r="AQ92" s="184">
        <v>-106046.43</v>
      </c>
      <c r="AR92" s="184">
        <v>-62761.65</v>
      </c>
      <c r="AS92" s="184">
        <v>-2475584.46</v>
      </c>
      <c r="AT92" s="184">
        <v>-796148.44</v>
      </c>
      <c r="AU92" s="184">
        <v>-106703.66</v>
      </c>
      <c r="AV92" s="184">
        <v>-27166.17</v>
      </c>
      <c r="AW92" s="184">
        <v>-229947.47</v>
      </c>
      <c r="AX92" s="184">
        <v>-116628.74</v>
      </c>
      <c r="AY92" s="184">
        <v>-63174.65</v>
      </c>
      <c r="AZ92" s="184">
        <v>-142514.84</v>
      </c>
      <c r="BA92" s="184">
        <v>-18821.78</v>
      </c>
      <c r="BB92" s="184">
        <v>-6421922.1200000001</v>
      </c>
      <c r="BC92" s="184">
        <v>-178440.81</v>
      </c>
      <c r="BD92" s="184">
        <v>-25240258.09</v>
      </c>
      <c r="BE92" s="184">
        <v>-2580711.42</v>
      </c>
      <c r="BF92" s="184">
        <v>-498166.97</v>
      </c>
      <c r="BG92" s="184">
        <v>-255861.01</v>
      </c>
      <c r="BH92" s="184">
        <v>-7657406.5700000003</v>
      </c>
      <c r="BI92" s="184">
        <v>-429750.45</v>
      </c>
      <c r="BJ92" s="184">
        <v>-71231.73</v>
      </c>
      <c r="BK92" s="184">
        <v>-62930.09</v>
      </c>
      <c r="BL92" s="184">
        <v>-224785.31</v>
      </c>
      <c r="BM92" s="184">
        <v>-4701215</v>
      </c>
      <c r="BN92" s="184">
        <v>-534112.15</v>
      </c>
      <c r="BO92" s="184">
        <v>-96333.9</v>
      </c>
      <c r="BP92" s="184">
        <v>-588948.28</v>
      </c>
      <c r="BQ92" s="184">
        <v>-95438.81</v>
      </c>
      <c r="BR92" s="184">
        <v>-119756.25</v>
      </c>
      <c r="BS92" s="184">
        <v>-88934148.480000004</v>
      </c>
      <c r="BT92" s="184">
        <v>-325042</v>
      </c>
      <c r="BU92" s="184">
        <v>-354230.22</v>
      </c>
      <c r="BV92" s="184">
        <v>-12682386.33</v>
      </c>
      <c r="BW92" s="184">
        <v>-7239</v>
      </c>
      <c r="BX92" s="184">
        <v>-294876.5</v>
      </c>
      <c r="BY92" s="184">
        <v>-2083341.06</v>
      </c>
      <c r="BZ92" s="184">
        <v>-151452.54999999999</v>
      </c>
      <c r="CA92" s="184">
        <v>-72819</v>
      </c>
      <c r="CB92" s="184">
        <v>-292768.45</v>
      </c>
      <c r="CC92" s="184">
        <v>-810192.02</v>
      </c>
      <c r="CD92" s="184">
        <v>-2288205.75</v>
      </c>
      <c r="CE92" s="184">
        <v>-367978.86</v>
      </c>
      <c r="CF92" s="184">
        <v>-820047.5</v>
      </c>
      <c r="CG92" s="184">
        <v>-61583</v>
      </c>
      <c r="CH92" s="184">
        <v>-80830</v>
      </c>
      <c r="CI92" s="184">
        <v>-148125</v>
      </c>
      <c r="CJ92" s="184">
        <v>-231769.85</v>
      </c>
      <c r="CK92" s="184">
        <v>-3362590.84</v>
      </c>
      <c r="CL92" s="184">
        <v>-139351.48000000001</v>
      </c>
      <c r="CM92" s="184">
        <v>-191864.99</v>
      </c>
    </row>
    <row r="93" spans="1:91" ht="49.2">
      <c r="A93" s="120">
        <v>5</v>
      </c>
      <c r="B93" s="220" t="s">
        <v>810</v>
      </c>
      <c r="C93" s="140" t="s">
        <v>429</v>
      </c>
      <c r="D93" s="184"/>
      <c r="E93" s="184">
        <v>-13450.19</v>
      </c>
      <c r="F93" s="184">
        <v>-7865</v>
      </c>
      <c r="G93" s="184"/>
      <c r="H93" s="184"/>
      <c r="I93" s="184">
        <v>-29877.26</v>
      </c>
      <c r="J93" s="184"/>
      <c r="K93" s="184"/>
      <c r="L93" s="184"/>
      <c r="M93" s="184"/>
      <c r="N93" s="184"/>
      <c r="O93" s="184">
        <v>-4164.12</v>
      </c>
      <c r="P93" s="184">
        <v>-94153.25</v>
      </c>
      <c r="Q93" s="184">
        <v>-40</v>
      </c>
      <c r="R93" s="184">
        <v>0</v>
      </c>
      <c r="S93" s="184"/>
      <c r="T93" s="184">
        <v>-187241.49</v>
      </c>
      <c r="U93" s="184"/>
      <c r="V93" s="184"/>
      <c r="W93" s="184">
        <v>-116925.91</v>
      </c>
      <c r="X93" s="184"/>
      <c r="Y93" s="184"/>
      <c r="Z93" s="184">
        <v>-187621</v>
      </c>
      <c r="AA93" s="184"/>
      <c r="AB93" s="184"/>
      <c r="AC93" s="184"/>
      <c r="AD93" s="184"/>
      <c r="AE93" s="184"/>
      <c r="AF93" s="184"/>
      <c r="AG93" s="184">
        <v>-12563.8</v>
      </c>
      <c r="AH93" s="184"/>
      <c r="AI93" s="184">
        <v>-9715</v>
      </c>
      <c r="AJ93" s="184">
        <v>-149063.74</v>
      </c>
      <c r="AK93" s="184">
        <v>-290388.81</v>
      </c>
      <c r="AL93" s="184">
        <v>-2351957.87</v>
      </c>
      <c r="AM93" s="184">
        <v>-19424</v>
      </c>
      <c r="AN93" s="184"/>
      <c r="AO93" s="184"/>
      <c r="AP93" s="184">
        <v>0</v>
      </c>
      <c r="AQ93" s="184"/>
      <c r="AR93" s="184"/>
      <c r="AS93" s="184">
        <v>-1245604.8600000001</v>
      </c>
      <c r="AT93" s="184">
        <v>-390</v>
      </c>
      <c r="AU93" s="184">
        <v>-134608</v>
      </c>
      <c r="AV93" s="184">
        <v>-5164.47</v>
      </c>
      <c r="AW93" s="184">
        <v>-5161.5</v>
      </c>
      <c r="AX93" s="184">
        <v>-1015.88</v>
      </c>
      <c r="AY93" s="184">
        <v>-632.25</v>
      </c>
      <c r="AZ93" s="184">
        <v>-25991</v>
      </c>
      <c r="BA93" s="184">
        <v>-315</v>
      </c>
      <c r="BB93" s="184">
        <v>-581.1</v>
      </c>
      <c r="BC93" s="184"/>
      <c r="BD93" s="184">
        <v>-6091678.3499999996</v>
      </c>
      <c r="BE93" s="184"/>
      <c r="BF93" s="184">
        <v>-33793.9</v>
      </c>
      <c r="BG93" s="184">
        <v>-8415.4</v>
      </c>
      <c r="BH93" s="184">
        <v>-36981.050000000003</v>
      </c>
      <c r="BI93" s="184">
        <v>-228307.25</v>
      </c>
      <c r="BJ93" s="184">
        <v>-44675</v>
      </c>
      <c r="BK93" s="184">
        <v>-20803.64</v>
      </c>
      <c r="BL93" s="184">
        <v>-50</v>
      </c>
      <c r="BM93" s="184"/>
      <c r="BN93" s="184"/>
      <c r="BO93" s="184"/>
      <c r="BP93" s="184"/>
      <c r="BQ93" s="184"/>
      <c r="BR93" s="184"/>
      <c r="BS93" s="184">
        <v>-2657488.1</v>
      </c>
      <c r="BT93" s="184"/>
      <c r="BU93" s="184">
        <v>-3605</v>
      </c>
      <c r="BV93" s="184">
        <v>-13820</v>
      </c>
      <c r="BW93" s="184"/>
      <c r="BX93" s="184"/>
      <c r="BY93" s="184"/>
      <c r="BZ93" s="184">
        <v>-100</v>
      </c>
      <c r="CA93" s="184"/>
      <c r="CB93" s="184">
        <v>-3776.4</v>
      </c>
      <c r="CC93" s="184"/>
      <c r="CD93" s="184">
        <v>-40909.449999999997</v>
      </c>
      <c r="CE93" s="184"/>
      <c r="CF93" s="184">
        <v>-1500</v>
      </c>
      <c r="CG93" s="184">
        <v>-13345</v>
      </c>
      <c r="CH93" s="184">
        <v>-13094.25</v>
      </c>
      <c r="CI93" s="184">
        <v>-65598.5</v>
      </c>
      <c r="CJ93" s="184"/>
      <c r="CK93" s="184"/>
      <c r="CL93" s="184">
        <v>-50</v>
      </c>
      <c r="CM93" s="184">
        <v>-3303.2</v>
      </c>
    </row>
    <row r="94" spans="1:91" ht="49.2">
      <c r="A94" s="120">
        <v>5</v>
      </c>
      <c r="B94" s="220" t="s">
        <v>811</v>
      </c>
      <c r="C94" s="140" t="s">
        <v>1345</v>
      </c>
      <c r="D94" s="184">
        <v>917159.56</v>
      </c>
      <c r="E94" s="184">
        <v>86340.17</v>
      </c>
      <c r="F94" s="184">
        <v>510</v>
      </c>
      <c r="G94" s="184"/>
      <c r="H94" s="184"/>
      <c r="I94" s="184">
        <v>2967.65</v>
      </c>
      <c r="J94" s="184"/>
      <c r="K94" s="184"/>
      <c r="L94" s="184"/>
      <c r="M94" s="184">
        <v>67075.17</v>
      </c>
      <c r="N94" s="184"/>
      <c r="O94" s="184">
        <v>19414.939999999999</v>
      </c>
      <c r="P94" s="184">
        <v>416384.45</v>
      </c>
      <c r="Q94" s="184"/>
      <c r="R94" s="184"/>
      <c r="S94" s="184">
        <v>355257.29</v>
      </c>
      <c r="T94" s="184"/>
      <c r="U94" s="184">
        <v>52430.400000000001</v>
      </c>
      <c r="V94" s="184"/>
      <c r="W94" s="184"/>
      <c r="X94" s="184">
        <v>348238.07</v>
      </c>
      <c r="Y94" s="184">
        <v>15700.25</v>
      </c>
      <c r="Z94" s="184">
        <v>215229.04</v>
      </c>
      <c r="AA94" s="184"/>
      <c r="AB94" s="184">
        <v>42507.6</v>
      </c>
      <c r="AC94" s="184"/>
      <c r="AD94" s="184">
        <v>5002</v>
      </c>
      <c r="AE94" s="184">
        <v>82947.600000000006</v>
      </c>
      <c r="AF94" s="184">
        <v>51385.5</v>
      </c>
      <c r="AG94" s="184"/>
      <c r="AH94" s="184">
        <v>83280.84</v>
      </c>
      <c r="AI94" s="184"/>
      <c r="AJ94" s="184"/>
      <c r="AK94" s="184"/>
      <c r="AL94" s="184"/>
      <c r="AM94" s="184"/>
      <c r="AN94" s="184"/>
      <c r="AO94" s="184"/>
      <c r="AP94" s="184">
        <v>5904</v>
      </c>
      <c r="AQ94" s="184"/>
      <c r="AR94" s="184"/>
      <c r="AS94" s="184"/>
      <c r="AT94" s="184">
        <v>16344.3</v>
      </c>
      <c r="AU94" s="184">
        <v>271421.37</v>
      </c>
      <c r="AV94" s="184">
        <v>10864.83</v>
      </c>
      <c r="AW94" s="184">
        <v>1678.8</v>
      </c>
      <c r="AX94" s="184">
        <v>41024.480000000003</v>
      </c>
      <c r="AY94" s="184">
        <v>11894.56</v>
      </c>
      <c r="AZ94" s="184"/>
      <c r="BA94" s="184">
        <v>8626.4</v>
      </c>
      <c r="BB94" s="184"/>
      <c r="BC94" s="184"/>
      <c r="BD94" s="184">
        <v>581458</v>
      </c>
      <c r="BE94" s="184">
        <v>2401.3200000000002</v>
      </c>
      <c r="BF94" s="184">
        <v>7537.25</v>
      </c>
      <c r="BG94" s="184">
        <v>38714</v>
      </c>
      <c r="BH94" s="184">
        <v>27378.35</v>
      </c>
      <c r="BI94" s="184">
        <v>314804.45</v>
      </c>
      <c r="BJ94" s="184"/>
      <c r="BK94" s="184">
        <v>20494.509999999998</v>
      </c>
      <c r="BL94" s="184"/>
      <c r="BM94" s="184"/>
      <c r="BN94" s="184"/>
      <c r="BO94" s="184"/>
      <c r="BP94" s="184"/>
      <c r="BQ94" s="184"/>
      <c r="BR94" s="184"/>
      <c r="BS94" s="186">
        <v>2097929.4500000002</v>
      </c>
      <c r="BT94" s="184"/>
      <c r="BU94" s="184"/>
      <c r="BV94" s="186">
        <v>80578.66</v>
      </c>
      <c r="BW94" s="184"/>
      <c r="BX94" s="184"/>
      <c r="BY94" s="184"/>
      <c r="BZ94" s="184">
        <v>109035</v>
      </c>
      <c r="CA94" s="184"/>
      <c r="CB94" s="184">
        <v>10591.6</v>
      </c>
      <c r="CC94" s="186">
        <v>317843.96000000002</v>
      </c>
      <c r="CD94" s="186">
        <v>162619.79999999999</v>
      </c>
      <c r="CE94" s="184"/>
      <c r="CF94" s="184"/>
      <c r="CG94" s="184">
        <v>66263.320000000007</v>
      </c>
      <c r="CH94" s="184">
        <v>3780</v>
      </c>
      <c r="CI94" s="184">
        <v>116886.25</v>
      </c>
      <c r="CJ94" s="184"/>
      <c r="CK94" s="186"/>
      <c r="CL94" s="184"/>
      <c r="CM94" s="184"/>
    </row>
    <row r="95" spans="1:91" ht="24.6">
      <c r="A95" s="120">
        <v>5</v>
      </c>
      <c r="B95" s="220" t="s">
        <v>812</v>
      </c>
      <c r="C95" s="140" t="s">
        <v>430</v>
      </c>
      <c r="D95" s="184">
        <v>2754383.3</v>
      </c>
      <c r="E95" s="184"/>
      <c r="F95" s="184"/>
      <c r="G95" s="184"/>
      <c r="H95" s="184"/>
      <c r="I95" s="184">
        <v>1410</v>
      </c>
      <c r="J95" s="184"/>
      <c r="K95" s="184"/>
      <c r="L95" s="184"/>
      <c r="M95" s="184"/>
      <c r="N95" s="184"/>
      <c r="O95" s="184"/>
      <c r="P95" s="184">
        <v>949741.08</v>
      </c>
      <c r="Q95" s="184"/>
      <c r="R95" s="184"/>
      <c r="S95" s="184"/>
      <c r="T95" s="184"/>
      <c r="U95" s="184"/>
      <c r="V95" s="184"/>
      <c r="W95" s="184"/>
      <c r="X95" s="184">
        <v>1236943.21</v>
      </c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>
        <v>870700</v>
      </c>
      <c r="AM95" s="184"/>
      <c r="AN95" s="184"/>
      <c r="AO95" s="184"/>
      <c r="AP95" s="184"/>
      <c r="AQ95" s="184"/>
      <c r="AR95" s="184"/>
      <c r="AS95" s="184"/>
      <c r="AT95" s="184"/>
      <c r="AU95" s="184"/>
      <c r="AV95" s="184"/>
      <c r="AW95" s="184"/>
      <c r="AX95" s="184"/>
      <c r="AY95" s="184"/>
      <c r="AZ95" s="184"/>
      <c r="BA95" s="184"/>
      <c r="BB95" s="184">
        <v>289880</v>
      </c>
      <c r="BC95" s="184"/>
      <c r="BD95" s="184"/>
      <c r="BE95" s="184"/>
      <c r="BF95" s="184"/>
      <c r="BG95" s="184"/>
      <c r="BH95" s="184"/>
      <c r="BI95" s="184"/>
      <c r="BJ95" s="184"/>
      <c r="BK95" s="184"/>
      <c r="BL95" s="184"/>
      <c r="BM95" s="184">
        <v>1271185.5</v>
      </c>
      <c r="BN95" s="184"/>
      <c r="BO95" s="184"/>
      <c r="BP95" s="184"/>
      <c r="BQ95" s="184"/>
      <c r="BR95" s="184"/>
      <c r="BS95" s="186"/>
      <c r="BT95" s="184"/>
      <c r="BU95" s="184"/>
      <c r="BV95" s="186">
        <v>13792315</v>
      </c>
      <c r="BW95" s="184"/>
      <c r="BX95" s="184"/>
      <c r="BY95" s="184"/>
      <c r="BZ95" s="184">
        <v>49701</v>
      </c>
      <c r="CA95" s="184"/>
      <c r="CB95" s="184"/>
      <c r="CC95" s="184"/>
      <c r="CD95" s="184"/>
      <c r="CE95" s="184"/>
      <c r="CF95" s="184"/>
      <c r="CG95" s="184"/>
      <c r="CH95" s="184"/>
      <c r="CI95" s="184"/>
      <c r="CJ95" s="184"/>
      <c r="CK95" s="184"/>
      <c r="CL95" s="184"/>
      <c r="CM95" s="184"/>
    </row>
    <row r="96" spans="1:91" ht="24.6">
      <c r="A96" s="120">
        <v>5</v>
      </c>
      <c r="B96" s="220" t="s">
        <v>813</v>
      </c>
      <c r="C96" s="140" t="s">
        <v>431</v>
      </c>
      <c r="D96" s="184"/>
      <c r="E96" s="184"/>
      <c r="F96" s="184"/>
      <c r="G96" s="184"/>
      <c r="H96" s="184"/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4"/>
      <c r="AH96" s="184"/>
      <c r="AI96" s="184"/>
      <c r="AJ96" s="184"/>
      <c r="AK96" s="184"/>
      <c r="AL96" s="184">
        <v>0</v>
      </c>
      <c r="AM96" s="184"/>
      <c r="AN96" s="184"/>
      <c r="AO96" s="184"/>
      <c r="AP96" s="184"/>
      <c r="AQ96" s="184"/>
      <c r="AR96" s="184"/>
      <c r="AS96" s="184"/>
      <c r="AT96" s="184"/>
      <c r="AU96" s="184"/>
      <c r="AV96" s="184"/>
      <c r="AW96" s="184"/>
      <c r="AX96" s="184"/>
      <c r="AY96" s="184"/>
      <c r="AZ96" s="184"/>
      <c r="BA96" s="184"/>
      <c r="BB96" s="184">
        <v>3460951.77</v>
      </c>
      <c r="BC96" s="184"/>
      <c r="BD96" s="184"/>
      <c r="BE96" s="184"/>
      <c r="BF96" s="184"/>
      <c r="BG96" s="184"/>
      <c r="BH96" s="184"/>
      <c r="BI96" s="184"/>
      <c r="BJ96" s="184"/>
      <c r="BK96" s="184"/>
      <c r="BL96" s="184"/>
      <c r="BM96" s="184"/>
      <c r="BN96" s="184"/>
      <c r="BO96" s="184"/>
      <c r="BP96" s="184"/>
      <c r="BQ96" s="184"/>
      <c r="BR96" s="184"/>
      <c r="BS96" s="186"/>
      <c r="BT96" s="184"/>
      <c r="BU96" s="184"/>
      <c r="BV96" s="186"/>
      <c r="BW96" s="184"/>
      <c r="BX96" s="184"/>
      <c r="BY96" s="184"/>
      <c r="BZ96" s="184"/>
      <c r="CA96" s="184"/>
      <c r="CB96" s="184"/>
      <c r="CC96" s="186"/>
      <c r="CD96" s="184"/>
      <c r="CE96" s="184"/>
      <c r="CF96" s="184"/>
      <c r="CG96" s="184"/>
      <c r="CH96" s="184"/>
      <c r="CI96" s="184"/>
      <c r="CJ96" s="184"/>
      <c r="CK96" s="186">
        <v>780856.94</v>
      </c>
      <c r="CL96" s="184"/>
      <c r="CM96" s="184"/>
    </row>
    <row r="97" spans="1:91" ht="24.6">
      <c r="A97" s="120">
        <v>10</v>
      </c>
      <c r="B97" s="220" t="s">
        <v>814</v>
      </c>
      <c r="C97" s="140" t="s">
        <v>432</v>
      </c>
      <c r="D97" s="184"/>
      <c r="E97" s="184"/>
      <c r="F97" s="184"/>
      <c r="G97" s="184">
        <v>45135.8</v>
      </c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>
        <v>1485</v>
      </c>
      <c r="AA97" s="184"/>
      <c r="AB97" s="184"/>
      <c r="AC97" s="184"/>
      <c r="AD97" s="184">
        <v>68</v>
      </c>
      <c r="AE97" s="184"/>
      <c r="AF97" s="184"/>
      <c r="AG97" s="184">
        <v>3548.5</v>
      </c>
      <c r="AH97" s="184"/>
      <c r="AI97" s="184"/>
      <c r="AJ97" s="184"/>
      <c r="AK97" s="184">
        <v>2226</v>
      </c>
      <c r="AL97" s="184"/>
      <c r="AM97" s="184"/>
      <c r="AN97" s="184"/>
      <c r="AO97" s="184"/>
      <c r="AP97" s="184"/>
      <c r="AQ97" s="184"/>
      <c r="AR97" s="184"/>
      <c r="AS97" s="184"/>
      <c r="AT97" s="184"/>
      <c r="AU97" s="184">
        <v>1218.58</v>
      </c>
      <c r="AV97" s="184"/>
      <c r="AW97" s="184"/>
      <c r="AX97" s="184"/>
      <c r="AY97" s="184"/>
      <c r="AZ97" s="184"/>
      <c r="BA97" s="184"/>
      <c r="BB97" s="184"/>
      <c r="BC97" s="184"/>
      <c r="BD97" s="184"/>
      <c r="BE97" s="184"/>
      <c r="BF97" s="184"/>
      <c r="BG97" s="184">
        <v>2375.52</v>
      </c>
      <c r="BH97" s="184"/>
      <c r="BI97" s="184"/>
      <c r="BJ97" s="184"/>
      <c r="BK97" s="184"/>
      <c r="BL97" s="184"/>
      <c r="BM97" s="184"/>
      <c r="BN97" s="184"/>
      <c r="BO97" s="184"/>
      <c r="BP97" s="184"/>
      <c r="BQ97" s="184">
        <v>5000</v>
      </c>
      <c r="BR97" s="184"/>
      <c r="BS97" s="184"/>
      <c r="BT97" s="184"/>
      <c r="BU97" s="184"/>
      <c r="BV97" s="184"/>
      <c r="BW97" s="184">
        <v>1833</v>
      </c>
      <c r="BX97" s="184"/>
      <c r="BY97" s="184"/>
      <c r="BZ97" s="184">
        <v>2200</v>
      </c>
      <c r="CA97" s="184"/>
      <c r="CB97" s="184"/>
      <c r="CC97" s="184"/>
      <c r="CD97" s="184"/>
      <c r="CE97" s="184"/>
      <c r="CF97" s="184"/>
      <c r="CG97" s="184"/>
      <c r="CH97" s="184"/>
      <c r="CI97" s="184"/>
      <c r="CJ97" s="184"/>
      <c r="CK97" s="184"/>
      <c r="CL97" s="184"/>
      <c r="CM97" s="184"/>
    </row>
    <row r="98" spans="1:91" ht="24.6">
      <c r="A98" s="120">
        <v>10</v>
      </c>
      <c r="B98" s="220" t="s">
        <v>815</v>
      </c>
      <c r="C98" s="140" t="s">
        <v>433</v>
      </c>
      <c r="D98" s="184">
        <v>225006</v>
      </c>
      <c r="E98" s="184">
        <v>38539</v>
      </c>
      <c r="F98" s="184">
        <v>254602</v>
      </c>
      <c r="G98" s="184">
        <v>95804</v>
      </c>
      <c r="H98" s="184">
        <v>40861.5</v>
      </c>
      <c r="I98" s="184">
        <v>126595</v>
      </c>
      <c r="J98" s="184">
        <v>73555.399999999994</v>
      </c>
      <c r="K98" s="184">
        <v>150779</v>
      </c>
      <c r="L98" s="184">
        <v>23514.21</v>
      </c>
      <c r="M98" s="184">
        <v>6009</v>
      </c>
      <c r="N98" s="184">
        <v>120660</v>
      </c>
      <c r="O98" s="184">
        <v>32005.59</v>
      </c>
      <c r="P98" s="184">
        <v>211340.38</v>
      </c>
      <c r="Q98" s="184">
        <v>71191.25</v>
      </c>
      <c r="R98" s="184">
        <v>31096</v>
      </c>
      <c r="S98" s="184">
        <v>125876.35</v>
      </c>
      <c r="T98" s="184">
        <v>43106</v>
      </c>
      <c r="U98" s="184">
        <v>82055.5</v>
      </c>
      <c r="V98" s="184">
        <v>76477.7</v>
      </c>
      <c r="W98" s="184">
        <v>195832</v>
      </c>
      <c r="X98" s="184">
        <v>495054</v>
      </c>
      <c r="Y98" s="184">
        <v>20421</v>
      </c>
      <c r="Z98" s="184">
        <v>181278</v>
      </c>
      <c r="AA98" s="184">
        <v>162167</v>
      </c>
      <c r="AB98" s="184">
        <v>5300</v>
      </c>
      <c r="AC98" s="184">
        <v>72315</v>
      </c>
      <c r="AD98" s="184">
        <v>5000</v>
      </c>
      <c r="AE98" s="184">
        <v>236021</v>
      </c>
      <c r="AF98" s="184">
        <v>20750</v>
      </c>
      <c r="AG98" s="184">
        <v>25922.89</v>
      </c>
      <c r="AH98" s="184">
        <v>35910.15</v>
      </c>
      <c r="AI98" s="184">
        <v>57300</v>
      </c>
      <c r="AJ98" s="184">
        <v>48740</v>
      </c>
      <c r="AK98" s="184">
        <v>22154</v>
      </c>
      <c r="AL98" s="184">
        <v>189935.25</v>
      </c>
      <c r="AM98" s="184">
        <v>10402</v>
      </c>
      <c r="AN98" s="184">
        <v>9359</v>
      </c>
      <c r="AO98" s="184">
        <v>67206</v>
      </c>
      <c r="AP98" s="184">
        <v>29258</v>
      </c>
      <c r="AQ98" s="184">
        <v>38904</v>
      </c>
      <c r="AR98" s="184">
        <v>5246</v>
      </c>
      <c r="AS98" s="184">
        <v>85634.5</v>
      </c>
      <c r="AT98" s="184">
        <v>8215</v>
      </c>
      <c r="AU98" s="184">
        <v>71324.960000000006</v>
      </c>
      <c r="AV98" s="184">
        <v>30786.67</v>
      </c>
      <c r="AW98" s="184">
        <v>13796</v>
      </c>
      <c r="AX98" s="184">
        <v>1317.5</v>
      </c>
      <c r="AY98" s="184">
        <v>31156.5</v>
      </c>
      <c r="AZ98" s="184">
        <v>3837</v>
      </c>
      <c r="BA98" s="184">
        <v>5788</v>
      </c>
      <c r="BB98" s="184">
        <v>91735.75</v>
      </c>
      <c r="BC98" s="184">
        <v>9328</v>
      </c>
      <c r="BD98" s="184">
        <v>364670</v>
      </c>
      <c r="BE98" s="184">
        <v>156921.37</v>
      </c>
      <c r="BF98" s="184">
        <v>163352.5</v>
      </c>
      <c r="BG98" s="184">
        <v>97703</v>
      </c>
      <c r="BH98" s="184">
        <v>162894.93</v>
      </c>
      <c r="BI98" s="184"/>
      <c r="BJ98" s="184"/>
      <c r="BK98" s="184"/>
      <c r="BL98" s="184"/>
      <c r="BM98" s="184">
        <v>122461.75</v>
      </c>
      <c r="BN98" s="184">
        <v>97796</v>
      </c>
      <c r="BO98" s="184">
        <v>26730</v>
      </c>
      <c r="BP98" s="184">
        <v>45622.5</v>
      </c>
      <c r="BQ98" s="184">
        <v>87897.63</v>
      </c>
      <c r="BR98" s="184">
        <v>18557</v>
      </c>
      <c r="BS98" s="184">
        <v>491798</v>
      </c>
      <c r="BT98" s="184">
        <v>28841</v>
      </c>
      <c r="BU98" s="184">
        <v>40609</v>
      </c>
      <c r="BV98" s="184">
        <v>28313</v>
      </c>
      <c r="BW98" s="184">
        <v>2018</v>
      </c>
      <c r="BX98" s="184">
        <v>10251</v>
      </c>
      <c r="BY98" s="184">
        <v>25925</v>
      </c>
      <c r="BZ98" s="184">
        <v>1561</v>
      </c>
      <c r="CA98" s="184">
        <v>15168</v>
      </c>
      <c r="CB98" s="184">
        <v>34878.5</v>
      </c>
      <c r="CC98" s="184">
        <v>63755</v>
      </c>
      <c r="CD98" s="184">
        <v>14900.5</v>
      </c>
      <c r="CE98" s="184">
        <v>33273</v>
      </c>
      <c r="CF98" s="184">
        <v>18050</v>
      </c>
      <c r="CG98" s="184">
        <v>4084</v>
      </c>
      <c r="CH98" s="184">
        <v>5450</v>
      </c>
      <c r="CI98" s="184">
        <v>21404.25</v>
      </c>
      <c r="CJ98" s="184">
        <v>530</v>
      </c>
      <c r="CK98" s="184">
        <v>58480.5</v>
      </c>
      <c r="CL98" s="184">
        <v>1142</v>
      </c>
      <c r="CM98" s="184">
        <v>225</v>
      </c>
    </row>
    <row r="99" spans="1:91" ht="24.6">
      <c r="A99" s="120">
        <v>10</v>
      </c>
      <c r="B99" s="220" t="s">
        <v>816</v>
      </c>
      <c r="C99" s="140" t="s">
        <v>434</v>
      </c>
      <c r="D99" s="184">
        <v>194188</v>
      </c>
      <c r="E99" s="184">
        <v>20855</v>
      </c>
      <c r="F99" s="184">
        <v>162401</v>
      </c>
      <c r="G99" s="184">
        <v>77166</v>
      </c>
      <c r="H99" s="184">
        <v>6798.5</v>
      </c>
      <c r="I99" s="184">
        <v>7563</v>
      </c>
      <c r="J99" s="184">
        <v>27682.5</v>
      </c>
      <c r="K99" s="184">
        <v>133207</v>
      </c>
      <c r="L99" s="184">
        <v>7153.75</v>
      </c>
      <c r="M99" s="184"/>
      <c r="N99" s="184">
        <v>55955</v>
      </c>
      <c r="O99" s="184"/>
      <c r="P99" s="184">
        <v>79390.75</v>
      </c>
      <c r="Q99" s="184">
        <v>14225</v>
      </c>
      <c r="R99" s="184">
        <v>38612.5</v>
      </c>
      <c r="S99" s="184">
        <v>48506.5</v>
      </c>
      <c r="T99" s="184">
        <v>20252</v>
      </c>
      <c r="U99" s="184">
        <v>26521</v>
      </c>
      <c r="V99" s="184">
        <v>6278.5</v>
      </c>
      <c r="W99" s="184">
        <v>23656.5</v>
      </c>
      <c r="X99" s="184">
        <v>964577.17</v>
      </c>
      <c r="Y99" s="184"/>
      <c r="Z99" s="184">
        <v>102680</v>
      </c>
      <c r="AA99" s="184">
        <v>156331</v>
      </c>
      <c r="AB99" s="184">
        <v>4581</v>
      </c>
      <c r="AC99" s="184">
        <v>14789</v>
      </c>
      <c r="AD99" s="184"/>
      <c r="AE99" s="184">
        <v>500530</v>
      </c>
      <c r="AF99" s="184">
        <v>20227</v>
      </c>
      <c r="AG99" s="184">
        <v>20313.5</v>
      </c>
      <c r="AH99" s="184">
        <v>11349.03</v>
      </c>
      <c r="AI99" s="184">
        <v>28305</v>
      </c>
      <c r="AJ99" s="184">
        <v>19603</v>
      </c>
      <c r="AK99" s="184">
        <v>6989</v>
      </c>
      <c r="AL99" s="184">
        <v>155482</v>
      </c>
      <c r="AM99" s="184">
        <v>1996</v>
      </c>
      <c r="AN99" s="184">
        <v>8633</v>
      </c>
      <c r="AO99" s="184">
        <v>14206</v>
      </c>
      <c r="AP99" s="184">
        <v>44286</v>
      </c>
      <c r="AQ99" s="184">
        <v>29341.5</v>
      </c>
      <c r="AR99" s="184"/>
      <c r="AS99" s="184">
        <v>70930.5</v>
      </c>
      <c r="AT99" s="184">
        <v>6133</v>
      </c>
      <c r="AU99" s="184">
        <v>40403.5</v>
      </c>
      <c r="AV99" s="184">
        <v>32057.87</v>
      </c>
      <c r="AW99" s="184"/>
      <c r="AX99" s="184"/>
      <c r="AY99" s="184"/>
      <c r="AZ99" s="184"/>
      <c r="BA99" s="184">
        <v>3238</v>
      </c>
      <c r="BB99" s="184">
        <v>129572.25</v>
      </c>
      <c r="BC99" s="184">
        <v>3654</v>
      </c>
      <c r="BD99" s="184">
        <v>253844.5</v>
      </c>
      <c r="BE99" s="184">
        <v>82647.289999999994</v>
      </c>
      <c r="BF99" s="184">
        <v>53035.5</v>
      </c>
      <c r="BG99" s="184">
        <v>8413.75</v>
      </c>
      <c r="BH99" s="184">
        <v>393620.75</v>
      </c>
      <c r="BI99" s="184"/>
      <c r="BJ99" s="184"/>
      <c r="BK99" s="184"/>
      <c r="BL99" s="184"/>
      <c r="BM99" s="184">
        <v>38704.75</v>
      </c>
      <c r="BN99" s="184">
        <v>15772.5</v>
      </c>
      <c r="BO99" s="184">
        <v>3563</v>
      </c>
      <c r="BP99" s="184">
        <v>5362</v>
      </c>
      <c r="BQ99" s="184">
        <v>51703.85</v>
      </c>
      <c r="BR99" s="184"/>
      <c r="BS99" s="184">
        <v>659045</v>
      </c>
      <c r="BT99" s="184"/>
      <c r="BU99" s="184"/>
      <c r="BV99" s="184">
        <v>32675</v>
      </c>
      <c r="BW99" s="184"/>
      <c r="BX99" s="184"/>
      <c r="BY99" s="184">
        <v>16374</v>
      </c>
      <c r="BZ99" s="184"/>
      <c r="CA99" s="184">
        <v>5606</v>
      </c>
      <c r="CB99" s="184"/>
      <c r="CC99" s="184">
        <v>2310</v>
      </c>
      <c r="CD99" s="184">
        <v>55618.25</v>
      </c>
      <c r="CE99" s="184">
        <v>17051</v>
      </c>
      <c r="CF99" s="184">
        <v>17597.5</v>
      </c>
      <c r="CG99" s="184"/>
      <c r="CH99" s="184">
        <v>1957</v>
      </c>
      <c r="CI99" s="184"/>
      <c r="CJ99" s="184">
        <v>1340</v>
      </c>
      <c r="CK99" s="184">
        <v>70331</v>
      </c>
      <c r="CL99" s="184"/>
      <c r="CM99" s="184"/>
    </row>
    <row r="100" spans="1:91" ht="49.2">
      <c r="A100" s="120">
        <v>10</v>
      </c>
      <c r="B100" s="220" t="s">
        <v>817</v>
      </c>
      <c r="C100" s="140" t="s">
        <v>435</v>
      </c>
      <c r="D100" s="184">
        <v>-221565.17</v>
      </c>
      <c r="E100" s="184">
        <v>-38539</v>
      </c>
      <c r="F100" s="184">
        <v>-20027.72</v>
      </c>
      <c r="G100" s="184">
        <v>-40778</v>
      </c>
      <c r="H100" s="184">
        <v>-12829.45</v>
      </c>
      <c r="I100" s="184">
        <v>-15523</v>
      </c>
      <c r="J100" s="184"/>
      <c r="K100" s="184"/>
      <c r="L100" s="184">
        <v>-11032.45</v>
      </c>
      <c r="M100" s="184">
        <v>10701</v>
      </c>
      <c r="N100" s="184">
        <v>-44789.35</v>
      </c>
      <c r="O100" s="184">
        <v>-32005.59</v>
      </c>
      <c r="P100" s="184">
        <v>-154017.15</v>
      </c>
      <c r="Q100" s="184">
        <v>-42598.25</v>
      </c>
      <c r="R100" s="184">
        <v>-21338</v>
      </c>
      <c r="S100" s="184">
        <v>-15267</v>
      </c>
      <c r="T100" s="184">
        <v>-7296.7</v>
      </c>
      <c r="U100" s="184">
        <v>-38353.5</v>
      </c>
      <c r="V100" s="184">
        <v>-4717.5</v>
      </c>
      <c r="W100" s="184">
        <v>-195832</v>
      </c>
      <c r="X100" s="184">
        <v>-953950.73</v>
      </c>
      <c r="Y100" s="184"/>
      <c r="Z100" s="184"/>
      <c r="AA100" s="184"/>
      <c r="AB100" s="184">
        <v>-5723</v>
      </c>
      <c r="AC100" s="184">
        <v>-47068</v>
      </c>
      <c r="AD100" s="184"/>
      <c r="AE100" s="184">
        <v>-55538</v>
      </c>
      <c r="AF100" s="184">
        <v>-26091</v>
      </c>
      <c r="AG100" s="184">
        <v>-19207.89</v>
      </c>
      <c r="AH100" s="184">
        <v>-26618.02</v>
      </c>
      <c r="AI100" s="184"/>
      <c r="AJ100" s="184">
        <v>-22320</v>
      </c>
      <c r="AK100" s="184">
        <v>-15590</v>
      </c>
      <c r="AL100" s="184">
        <v>-128075.25</v>
      </c>
      <c r="AM100" s="184">
        <v>-276</v>
      </c>
      <c r="AN100" s="184">
        <v>-2265</v>
      </c>
      <c r="AO100" s="184">
        <v>-52608</v>
      </c>
      <c r="AP100" s="184">
        <v>-506</v>
      </c>
      <c r="AQ100" s="184">
        <v>-19239</v>
      </c>
      <c r="AR100" s="184"/>
      <c r="AS100" s="184">
        <v>-52539.46</v>
      </c>
      <c r="AT100" s="184"/>
      <c r="AU100" s="184">
        <v>-86513.46</v>
      </c>
      <c r="AV100" s="184"/>
      <c r="AW100" s="184">
        <v>-1618.62</v>
      </c>
      <c r="AX100" s="184">
        <v>0</v>
      </c>
      <c r="AY100" s="184">
        <v>-11418.5</v>
      </c>
      <c r="AZ100" s="184"/>
      <c r="BA100" s="184"/>
      <c r="BB100" s="184">
        <v>-16678</v>
      </c>
      <c r="BC100" s="184">
        <v>-4393</v>
      </c>
      <c r="BD100" s="184">
        <v>-284441</v>
      </c>
      <c r="BE100" s="184">
        <v>-70124.37</v>
      </c>
      <c r="BF100" s="184">
        <v>-117774.64</v>
      </c>
      <c r="BG100" s="184">
        <v>-80783.429999999993</v>
      </c>
      <c r="BH100" s="184">
        <v>-116028.93</v>
      </c>
      <c r="BI100" s="184"/>
      <c r="BJ100" s="184"/>
      <c r="BK100" s="184"/>
      <c r="BL100" s="184"/>
      <c r="BM100" s="184">
        <v>-84706.97</v>
      </c>
      <c r="BN100" s="184">
        <v>-41406</v>
      </c>
      <c r="BO100" s="184">
        <v>-12750</v>
      </c>
      <c r="BP100" s="184">
        <v>-20030.5</v>
      </c>
      <c r="BQ100" s="184">
        <v>-49840.18</v>
      </c>
      <c r="BR100" s="184"/>
      <c r="BS100" s="184">
        <v>-318852.28000000003</v>
      </c>
      <c r="BT100" s="184">
        <v>-8954</v>
      </c>
      <c r="BU100" s="184">
        <v>-40609</v>
      </c>
      <c r="BV100" s="184"/>
      <c r="BW100" s="184"/>
      <c r="BX100" s="184">
        <v>-10251</v>
      </c>
      <c r="BY100" s="184"/>
      <c r="BZ100" s="184">
        <v>-105</v>
      </c>
      <c r="CA100" s="186">
        <v>-13340</v>
      </c>
      <c r="CB100" s="184">
        <v>-23910.5</v>
      </c>
      <c r="CC100" s="184">
        <v>-63755</v>
      </c>
      <c r="CD100" s="184">
        <v>-1609.15</v>
      </c>
      <c r="CE100" s="184">
        <v>-20714</v>
      </c>
      <c r="CF100" s="184">
        <v>-1164</v>
      </c>
      <c r="CG100" s="184">
        <v>-4084</v>
      </c>
      <c r="CH100" s="184"/>
      <c r="CI100" s="184">
        <v>-15254</v>
      </c>
      <c r="CJ100" s="184">
        <v>-833</v>
      </c>
      <c r="CK100" s="184">
        <v>-41840.870000000003</v>
      </c>
      <c r="CL100" s="184"/>
      <c r="CM100" s="184"/>
    </row>
    <row r="101" spans="1:91" ht="49.2">
      <c r="A101" s="120">
        <v>10</v>
      </c>
      <c r="B101" s="220" t="s">
        <v>818</v>
      </c>
      <c r="C101" s="140" t="s">
        <v>436</v>
      </c>
      <c r="D101" s="184">
        <v>-191272.16</v>
      </c>
      <c r="E101" s="184">
        <v>-20855</v>
      </c>
      <c r="F101" s="184">
        <v>-14180.48</v>
      </c>
      <c r="G101" s="184">
        <v>-56365</v>
      </c>
      <c r="H101" s="184"/>
      <c r="I101" s="184"/>
      <c r="J101" s="184">
        <v>-17602</v>
      </c>
      <c r="K101" s="184"/>
      <c r="L101" s="184">
        <v>-6581.85</v>
      </c>
      <c r="M101" s="184"/>
      <c r="N101" s="184">
        <v>-27400.49</v>
      </c>
      <c r="O101" s="184"/>
      <c r="P101" s="184">
        <v>-38607.5</v>
      </c>
      <c r="Q101" s="184">
        <v>-9532</v>
      </c>
      <c r="R101" s="184">
        <v>-49803.5</v>
      </c>
      <c r="S101" s="184">
        <v>-5178</v>
      </c>
      <c r="T101" s="184"/>
      <c r="U101" s="184">
        <v>-19048</v>
      </c>
      <c r="V101" s="184"/>
      <c r="W101" s="184">
        <v>-23656.5</v>
      </c>
      <c r="X101" s="184">
        <v>-234156.44</v>
      </c>
      <c r="Y101" s="184"/>
      <c r="Z101" s="184"/>
      <c r="AA101" s="184"/>
      <c r="AB101" s="184"/>
      <c r="AC101" s="184">
        <v>-25213</v>
      </c>
      <c r="AD101" s="184"/>
      <c r="AE101" s="184">
        <v>-437757.36</v>
      </c>
      <c r="AF101" s="184">
        <v>-5746</v>
      </c>
      <c r="AG101" s="184">
        <v>-26147</v>
      </c>
      <c r="AH101" s="184"/>
      <c r="AI101" s="184"/>
      <c r="AJ101" s="184">
        <v>-24687.78</v>
      </c>
      <c r="AK101" s="184">
        <v>-2126</v>
      </c>
      <c r="AL101" s="184">
        <v>-170456.25</v>
      </c>
      <c r="AM101" s="184"/>
      <c r="AN101" s="184">
        <v>-7854</v>
      </c>
      <c r="AO101" s="184">
        <v>-10687</v>
      </c>
      <c r="AP101" s="184"/>
      <c r="AQ101" s="184">
        <v>-27324.5</v>
      </c>
      <c r="AR101" s="184"/>
      <c r="AS101" s="184">
        <v>-54910.86</v>
      </c>
      <c r="AT101" s="184"/>
      <c r="AU101" s="184">
        <v>-7812</v>
      </c>
      <c r="AV101" s="184"/>
      <c r="AW101" s="184"/>
      <c r="AX101" s="184"/>
      <c r="AY101" s="184"/>
      <c r="AZ101" s="184"/>
      <c r="BA101" s="184"/>
      <c r="BB101" s="184">
        <v>-92390</v>
      </c>
      <c r="BC101" s="184">
        <v>-2104</v>
      </c>
      <c r="BD101" s="184">
        <v>-202844</v>
      </c>
      <c r="BE101" s="184">
        <v>-65464.29</v>
      </c>
      <c r="BF101" s="184">
        <v>-43455.360000000001</v>
      </c>
      <c r="BG101" s="184">
        <v>-6653.33</v>
      </c>
      <c r="BH101" s="184">
        <v>-365220.75</v>
      </c>
      <c r="BI101" s="184"/>
      <c r="BJ101" s="184"/>
      <c r="BK101" s="184"/>
      <c r="BL101" s="184"/>
      <c r="BM101" s="184"/>
      <c r="BN101" s="184"/>
      <c r="BO101" s="184">
        <v>-2542</v>
      </c>
      <c r="BP101" s="184">
        <v>-5362</v>
      </c>
      <c r="BQ101" s="184">
        <v>-44998.3</v>
      </c>
      <c r="BR101" s="184"/>
      <c r="BS101" s="186">
        <v>-550958.72</v>
      </c>
      <c r="BT101" s="186"/>
      <c r="BU101" s="184"/>
      <c r="BV101" s="186"/>
      <c r="BW101" s="184"/>
      <c r="BX101" s="184"/>
      <c r="BY101" s="184">
        <v>-1985.86</v>
      </c>
      <c r="BZ101" s="184"/>
      <c r="CA101" s="184"/>
      <c r="CB101" s="184"/>
      <c r="CC101" s="184">
        <v>-2310</v>
      </c>
      <c r="CD101" s="184">
        <v>-24111.98</v>
      </c>
      <c r="CE101" s="184">
        <v>-16814</v>
      </c>
      <c r="CF101" s="184"/>
      <c r="CG101" s="184"/>
      <c r="CH101" s="184"/>
      <c r="CI101" s="184"/>
      <c r="CJ101" s="184"/>
      <c r="CK101" s="186"/>
      <c r="CL101" s="184"/>
      <c r="CM101" s="184"/>
    </row>
    <row r="102" spans="1:91" ht="24.6">
      <c r="A102" s="120">
        <v>10</v>
      </c>
      <c r="B102" s="220" t="s">
        <v>819</v>
      </c>
      <c r="C102" s="140" t="s">
        <v>437</v>
      </c>
      <c r="D102" s="184">
        <v>16600.2</v>
      </c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>
        <v>5339</v>
      </c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>
        <v>107425</v>
      </c>
      <c r="AM102" s="184"/>
      <c r="AN102" s="184"/>
      <c r="AO102" s="184"/>
      <c r="AP102" s="184">
        <v>28932</v>
      </c>
      <c r="AQ102" s="184"/>
      <c r="AR102" s="184"/>
      <c r="AS102" s="184"/>
      <c r="AT102" s="184"/>
      <c r="AU102" s="184">
        <v>3451.04</v>
      </c>
      <c r="AV102" s="184"/>
      <c r="AW102" s="184"/>
      <c r="AX102" s="184"/>
      <c r="AY102" s="184"/>
      <c r="AZ102" s="184"/>
      <c r="BA102" s="184"/>
      <c r="BB102" s="184"/>
      <c r="BC102" s="184"/>
      <c r="BD102" s="184"/>
      <c r="BE102" s="184"/>
      <c r="BF102" s="184"/>
      <c r="BG102" s="184"/>
      <c r="BH102" s="184">
        <v>5017.42</v>
      </c>
      <c r="BI102" s="184"/>
      <c r="BJ102" s="184"/>
      <c r="BK102" s="184"/>
      <c r="BL102" s="184"/>
      <c r="BM102" s="184"/>
      <c r="BN102" s="184"/>
      <c r="BO102" s="184"/>
      <c r="BP102" s="184"/>
      <c r="BQ102" s="184"/>
      <c r="BR102" s="184"/>
      <c r="BS102" s="184"/>
      <c r="BT102" s="184">
        <v>2436</v>
      </c>
      <c r="BU102" s="184"/>
      <c r="BV102" s="184"/>
      <c r="BW102" s="184"/>
      <c r="BX102" s="184"/>
      <c r="BY102" s="184"/>
      <c r="BZ102" s="184"/>
      <c r="CA102" s="184"/>
      <c r="CB102" s="184"/>
      <c r="CC102" s="184"/>
      <c r="CD102" s="184"/>
      <c r="CE102" s="184"/>
      <c r="CF102" s="184"/>
      <c r="CG102" s="184"/>
      <c r="CH102" s="184"/>
      <c r="CI102" s="184"/>
      <c r="CJ102" s="184"/>
      <c r="CK102" s="184"/>
      <c r="CL102" s="184"/>
      <c r="CM102" s="184"/>
    </row>
    <row r="103" spans="1:91" ht="49.2">
      <c r="A103" s="120">
        <v>10</v>
      </c>
      <c r="B103" s="220" t="s">
        <v>820</v>
      </c>
      <c r="C103" s="140" t="s">
        <v>1228</v>
      </c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>
        <v>-46720.480000000003</v>
      </c>
      <c r="Q103" s="184"/>
      <c r="R103" s="184"/>
      <c r="S103" s="184">
        <v>-74043.350000000006</v>
      </c>
      <c r="T103" s="184"/>
      <c r="U103" s="184"/>
      <c r="V103" s="184"/>
      <c r="W103" s="184"/>
      <c r="X103" s="184">
        <v>-49885.79</v>
      </c>
      <c r="Y103" s="184"/>
      <c r="Z103" s="184">
        <v>-80747</v>
      </c>
      <c r="AA103" s="184"/>
      <c r="AB103" s="184"/>
      <c r="AC103" s="184"/>
      <c r="AD103" s="184"/>
      <c r="AE103" s="184"/>
      <c r="AF103" s="184"/>
      <c r="AG103" s="184"/>
      <c r="AH103" s="184"/>
      <c r="AI103" s="184"/>
      <c r="AJ103" s="184">
        <v>-2048.58</v>
      </c>
      <c r="AK103" s="184"/>
      <c r="AL103" s="184">
        <v>-37444.58</v>
      </c>
      <c r="AM103" s="184"/>
      <c r="AN103" s="184"/>
      <c r="AO103" s="184"/>
      <c r="AP103" s="184">
        <v>-47416.79</v>
      </c>
      <c r="AQ103" s="184"/>
      <c r="AR103" s="184"/>
      <c r="AS103" s="184"/>
      <c r="AT103" s="184"/>
      <c r="AU103" s="184"/>
      <c r="AV103" s="184"/>
      <c r="AW103" s="184"/>
      <c r="AX103" s="184"/>
      <c r="AY103" s="184"/>
      <c r="AZ103" s="184"/>
      <c r="BA103" s="184"/>
      <c r="BB103" s="184"/>
      <c r="BC103" s="184"/>
      <c r="BD103" s="184">
        <v>-51610.34</v>
      </c>
      <c r="BE103" s="184"/>
      <c r="BF103" s="184"/>
      <c r="BG103" s="184"/>
      <c r="BH103" s="184">
        <v>-41896.550000000003</v>
      </c>
      <c r="BI103" s="184"/>
      <c r="BJ103" s="184"/>
      <c r="BK103" s="184"/>
      <c r="BL103" s="184"/>
      <c r="BM103" s="184">
        <v>-27526.53</v>
      </c>
      <c r="BN103" s="184"/>
      <c r="BO103" s="184"/>
      <c r="BP103" s="184"/>
      <c r="BQ103" s="184"/>
      <c r="BR103" s="184"/>
      <c r="BS103" s="184">
        <v>-103148.63</v>
      </c>
      <c r="BT103" s="184"/>
      <c r="BU103" s="184"/>
      <c r="BV103" s="184"/>
      <c r="BW103" s="184"/>
      <c r="BX103" s="184"/>
      <c r="BY103" s="184"/>
      <c r="BZ103" s="184"/>
      <c r="CA103" s="184">
        <v>-5606</v>
      </c>
      <c r="CB103" s="184"/>
      <c r="CC103" s="184"/>
      <c r="CD103" s="184"/>
      <c r="CE103" s="184"/>
      <c r="CF103" s="184"/>
      <c r="CG103" s="184"/>
      <c r="CH103" s="184"/>
      <c r="CI103" s="184"/>
      <c r="CJ103" s="184"/>
      <c r="CK103" s="184">
        <v>-63553.32</v>
      </c>
      <c r="CL103" s="184"/>
      <c r="CM103" s="184"/>
    </row>
    <row r="104" spans="1:91" ht="49.2">
      <c r="A104" s="120">
        <v>10</v>
      </c>
      <c r="B104" s="220" t="s">
        <v>821</v>
      </c>
      <c r="C104" s="140" t="s">
        <v>438</v>
      </c>
      <c r="D104" s="184">
        <v>27573.75</v>
      </c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>
        <v>16434.12</v>
      </c>
      <c r="Q104" s="184"/>
      <c r="R104" s="184"/>
      <c r="S104" s="184"/>
      <c r="T104" s="184"/>
      <c r="U104" s="184"/>
      <c r="V104" s="184"/>
      <c r="W104" s="184"/>
      <c r="X104" s="184">
        <v>99822.36</v>
      </c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>
        <v>21952.91</v>
      </c>
      <c r="AM104" s="184"/>
      <c r="AN104" s="184"/>
      <c r="AO104" s="184"/>
      <c r="AP104" s="184"/>
      <c r="AQ104" s="184"/>
      <c r="AR104" s="184"/>
      <c r="AS104" s="184"/>
      <c r="AT104" s="184"/>
      <c r="AU104" s="184"/>
      <c r="AV104" s="184"/>
      <c r="AW104" s="184"/>
      <c r="AX104" s="184"/>
      <c r="AY104" s="184"/>
      <c r="AZ104" s="184"/>
      <c r="BA104" s="184"/>
      <c r="BB104" s="184">
        <v>720.15</v>
      </c>
      <c r="BC104" s="184"/>
      <c r="BD104" s="184"/>
      <c r="BE104" s="184"/>
      <c r="BF104" s="184"/>
      <c r="BG104" s="184"/>
      <c r="BH104" s="184"/>
      <c r="BI104" s="184"/>
      <c r="BJ104" s="184"/>
      <c r="BK104" s="184"/>
      <c r="BL104" s="184"/>
      <c r="BM104" s="184"/>
      <c r="BN104" s="184"/>
      <c r="BO104" s="184"/>
      <c r="BP104" s="184"/>
      <c r="BQ104" s="184"/>
      <c r="BR104" s="184"/>
      <c r="BS104" s="184">
        <v>131596.03</v>
      </c>
      <c r="BT104" s="184"/>
      <c r="BU104" s="184"/>
      <c r="BV104" s="184"/>
      <c r="BW104" s="184"/>
      <c r="BX104" s="184"/>
      <c r="BY104" s="184"/>
      <c r="BZ104" s="184"/>
      <c r="CA104" s="184"/>
      <c r="CB104" s="184"/>
      <c r="CC104" s="184"/>
      <c r="CD104" s="184"/>
      <c r="CE104" s="184"/>
      <c r="CF104" s="184"/>
      <c r="CG104" s="184"/>
      <c r="CH104" s="184"/>
      <c r="CI104" s="184"/>
      <c r="CJ104" s="184"/>
      <c r="CK104" s="184"/>
      <c r="CL104" s="184"/>
      <c r="CM104" s="184"/>
    </row>
    <row r="105" spans="1:91" ht="24.6">
      <c r="A105" s="120">
        <v>10</v>
      </c>
      <c r="B105" s="220" t="s">
        <v>822</v>
      </c>
      <c r="C105" s="140" t="s">
        <v>1346</v>
      </c>
      <c r="D105" s="184">
        <v>189151.8</v>
      </c>
      <c r="E105" s="184"/>
      <c r="F105" s="184"/>
      <c r="G105" s="184"/>
      <c r="H105" s="184"/>
      <c r="I105" s="184"/>
      <c r="J105" s="184"/>
      <c r="K105" s="184">
        <v>13574</v>
      </c>
      <c r="L105" s="184"/>
      <c r="M105" s="184"/>
      <c r="N105" s="184">
        <v>50138</v>
      </c>
      <c r="O105" s="184"/>
      <c r="P105" s="184">
        <v>88578.39</v>
      </c>
      <c r="Q105" s="184"/>
      <c r="R105" s="184"/>
      <c r="S105" s="184">
        <v>1076</v>
      </c>
      <c r="T105" s="184"/>
      <c r="U105" s="184"/>
      <c r="V105" s="184"/>
      <c r="W105" s="184"/>
      <c r="X105" s="184">
        <v>212839.4</v>
      </c>
      <c r="Y105" s="184"/>
      <c r="Z105" s="184"/>
      <c r="AA105" s="184"/>
      <c r="AB105" s="184"/>
      <c r="AC105" s="184">
        <v>16181</v>
      </c>
      <c r="AD105" s="184"/>
      <c r="AE105" s="184"/>
      <c r="AF105" s="184"/>
      <c r="AG105" s="184">
        <v>2085</v>
      </c>
      <c r="AH105" s="184"/>
      <c r="AI105" s="184"/>
      <c r="AJ105" s="184">
        <v>4111</v>
      </c>
      <c r="AK105" s="184">
        <v>882</v>
      </c>
      <c r="AL105" s="184">
        <v>21188.75</v>
      </c>
      <c r="AM105" s="184"/>
      <c r="AN105" s="184"/>
      <c r="AO105" s="184"/>
      <c r="AP105" s="184"/>
      <c r="AQ105" s="184"/>
      <c r="AR105" s="184"/>
      <c r="AS105" s="184">
        <v>2129</v>
      </c>
      <c r="AT105" s="184"/>
      <c r="AU105" s="184"/>
      <c r="AV105" s="184"/>
      <c r="AW105" s="184"/>
      <c r="AX105" s="184"/>
      <c r="AY105" s="184"/>
      <c r="AZ105" s="184"/>
      <c r="BA105" s="184"/>
      <c r="BB105" s="184">
        <v>4435.5</v>
      </c>
      <c r="BC105" s="184"/>
      <c r="BD105" s="184">
        <v>95546.5</v>
      </c>
      <c r="BE105" s="184"/>
      <c r="BF105" s="184"/>
      <c r="BG105" s="184"/>
      <c r="BH105" s="184">
        <v>41659.5</v>
      </c>
      <c r="BI105" s="184"/>
      <c r="BJ105" s="184"/>
      <c r="BK105" s="184"/>
      <c r="BL105" s="184">
        <v>25997</v>
      </c>
      <c r="BM105" s="184">
        <v>6911.5</v>
      </c>
      <c r="BN105" s="184"/>
      <c r="BO105" s="184"/>
      <c r="BP105" s="184"/>
      <c r="BQ105" s="184"/>
      <c r="BR105" s="184"/>
      <c r="BS105" s="186">
        <v>169428.89</v>
      </c>
      <c r="BT105" s="184"/>
      <c r="BU105" s="184"/>
      <c r="BV105" s="186">
        <v>9506</v>
      </c>
      <c r="BW105" s="186"/>
      <c r="BX105" s="184"/>
      <c r="BY105" s="186"/>
      <c r="BZ105" s="184"/>
      <c r="CA105" s="186"/>
      <c r="CB105" s="186"/>
      <c r="CC105" s="186"/>
      <c r="CD105" s="184">
        <v>700</v>
      </c>
      <c r="CE105" s="186"/>
      <c r="CF105" s="186"/>
      <c r="CG105" s="184"/>
      <c r="CH105" s="184"/>
      <c r="CI105" s="186"/>
      <c r="CJ105" s="186"/>
      <c r="CK105" s="186"/>
      <c r="CL105" s="186"/>
      <c r="CM105" s="184"/>
    </row>
    <row r="106" spans="1:91" ht="24.6">
      <c r="A106" s="120">
        <v>10</v>
      </c>
      <c r="B106" s="220" t="s">
        <v>823</v>
      </c>
      <c r="C106" s="140" t="s">
        <v>439</v>
      </c>
      <c r="D106" s="184">
        <v>400872.19</v>
      </c>
      <c r="E106" s="184"/>
      <c r="F106" s="184"/>
      <c r="G106" s="184"/>
      <c r="H106" s="184"/>
      <c r="I106" s="184"/>
      <c r="J106" s="184"/>
      <c r="K106" s="184">
        <v>63585.8</v>
      </c>
      <c r="L106" s="184"/>
      <c r="M106" s="184"/>
      <c r="N106" s="184">
        <v>19594.8</v>
      </c>
      <c r="O106" s="184"/>
      <c r="P106" s="184">
        <v>114602.75</v>
      </c>
      <c r="Q106" s="184"/>
      <c r="R106" s="184"/>
      <c r="S106" s="184">
        <v>15310</v>
      </c>
      <c r="T106" s="184"/>
      <c r="U106" s="184"/>
      <c r="V106" s="184"/>
      <c r="W106" s="184"/>
      <c r="X106" s="184">
        <v>838953.7</v>
      </c>
      <c r="Y106" s="184"/>
      <c r="Z106" s="184"/>
      <c r="AA106" s="184"/>
      <c r="AB106" s="184"/>
      <c r="AC106" s="184">
        <v>4390</v>
      </c>
      <c r="AD106" s="184"/>
      <c r="AE106" s="184"/>
      <c r="AF106" s="184"/>
      <c r="AG106" s="184"/>
      <c r="AH106" s="184"/>
      <c r="AI106" s="184"/>
      <c r="AJ106" s="184">
        <v>2206</v>
      </c>
      <c r="AK106" s="184"/>
      <c r="AL106" s="184">
        <v>140773.88</v>
      </c>
      <c r="AM106" s="184"/>
      <c r="AN106" s="184"/>
      <c r="AO106" s="184"/>
      <c r="AP106" s="184">
        <v>19109</v>
      </c>
      <c r="AQ106" s="184"/>
      <c r="AR106" s="184"/>
      <c r="AS106" s="184">
        <v>849</v>
      </c>
      <c r="AT106" s="184"/>
      <c r="AU106" s="184"/>
      <c r="AV106" s="184"/>
      <c r="AW106" s="184"/>
      <c r="AX106" s="184"/>
      <c r="AY106" s="184"/>
      <c r="AZ106" s="184"/>
      <c r="BA106" s="184"/>
      <c r="BB106" s="184">
        <v>35825.25</v>
      </c>
      <c r="BC106" s="184"/>
      <c r="BD106" s="184">
        <v>227456.75</v>
      </c>
      <c r="BE106" s="184"/>
      <c r="BF106" s="184"/>
      <c r="BG106" s="184"/>
      <c r="BH106" s="184">
        <v>220146.76</v>
      </c>
      <c r="BI106" s="184"/>
      <c r="BJ106" s="184"/>
      <c r="BK106" s="184"/>
      <c r="BL106" s="184">
        <v>7133.12</v>
      </c>
      <c r="BM106" s="184">
        <v>76169.5</v>
      </c>
      <c r="BN106" s="184"/>
      <c r="BO106" s="184"/>
      <c r="BP106" s="184"/>
      <c r="BQ106" s="184"/>
      <c r="BR106" s="184"/>
      <c r="BS106" s="186">
        <v>569426.73</v>
      </c>
      <c r="BT106" s="186"/>
      <c r="BU106" s="184"/>
      <c r="BV106" s="186"/>
      <c r="BW106" s="184"/>
      <c r="BX106" s="184"/>
      <c r="BY106" s="186"/>
      <c r="BZ106" s="186"/>
      <c r="CA106" s="184"/>
      <c r="CB106" s="186"/>
      <c r="CC106" s="186"/>
      <c r="CD106" s="184">
        <v>5863.25</v>
      </c>
      <c r="CE106" s="184"/>
      <c r="CF106" s="186"/>
      <c r="CG106" s="184"/>
      <c r="CH106" s="184"/>
      <c r="CI106" s="186"/>
      <c r="CJ106" s="184"/>
      <c r="CK106" s="186"/>
      <c r="CL106" s="186"/>
      <c r="CM106" s="186"/>
    </row>
    <row r="107" spans="1:91" ht="24.6">
      <c r="A107" s="120">
        <v>10</v>
      </c>
      <c r="B107" s="220" t="s">
        <v>824</v>
      </c>
      <c r="C107" s="140" t="s">
        <v>440</v>
      </c>
      <c r="D107" s="184">
        <v>189301.81</v>
      </c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84"/>
      <c r="AK107" s="184"/>
      <c r="AL107" s="184">
        <v>27766.3</v>
      </c>
      <c r="AM107" s="184"/>
      <c r="AN107" s="184"/>
      <c r="AO107" s="184"/>
      <c r="AP107" s="184"/>
      <c r="AQ107" s="184"/>
      <c r="AR107" s="184"/>
      <c r="AS107" s="184"/>
      <c r="AT107" s="184"/>
      <c r="AU107" s="184"/>
      <c r="AV107" s="184"/>
      <c r="AW107" s="184"/>
      <c r="AX107" s="184"/>
      <c r="AY107" s="184"/>
      <c r="AZ107" s="184"/>
      <c r="BA107" s="184"/>
      <c r="BB107" s="184"/>
      <c r="BC107" s="184"/>
      <c r="BD107" s="184">
        <v>173591.25</v>
      </c>
      <c r="BE107" s="184"/>
      <c r="BF107" s="184"/>
      <c r="BG107" s="184"/>
      <c r="BH107" s="184"/>
      <c r="BI107" s="184"/>
      <c r="BJ107" s="184"/>
      <c r="BK107" s="184"/>
      <c r="BL107" s="184"/>
      <c r="BM107" s="184"/>
      <c r="BN107" s="184"/>
      <c r="BO107" s="184"/>
      <c r="BP107" s="184"/>
      <c r="BQ107" s="184"/>
      <c r="BR107" s="184"/>
      <c r="BS107" s="184"/>
      <c r="BT107" s="184"/>
      <c r="BU107" s="184"/>
      <c r="BV107" s="184"/>
      <c r="BW107" s="184"/>
      <c r="BX107" s="184"/>
      <c r="BY107" s="184"/>
      <c r="BZ107" s="184"/>
      <c r="CA107" s="184"/>
      <c r="CB107" s="184"/>
      <c r="CC107" s="184"/>
      <c r="CD107" s="184"/>
      <c r="CE107" s="184"/>
      <c r="CF107" s="184"/>
      <c r="CG107" s="184"/>
      <c r="CH107" s="184"/>
      <c r="CI107" s="184"/>
      <c r="CJ107" s="184"/>
      <c r="CK107" s="184"/>
      <c r="CL107" s="184"/>
      <c r="CM107" s="184"/>
    </row>
    <row r="108" spans="1:91" ht="73.8">
      <c r="A108" s="120">
        <v>10</v>
      </c>
      <c r="B108" s="220" t="s">
        <v>825</v>
      </c>
      <c r="C108" s="140" t="s">
        <v>441</v>
      </c>
      <c r="D108" s="184"/>
      <c r="E108" s="184"/>
      <c r="F108" s="184"/>
      <c r="G108" s="184"/>
      <c r="H108" s="184"/>
      <c r="I108" s="184"/>
      <c r="J108" s="184">
        <v>-5603.23</v>
      </c>
      <c r="K108" s="184"/>
      <c r="L108" s="184"/>
      <c r="M108" s="184"/>
      <c r="N108" s="184"/>
      <c r="O108" s="184"/>
      <c r="P108" s="184">
        <v>-45192.31</v>
      </c>
      <c r="Q108" s="184"/>
      <c r="R108" s="184"/>
      <c r="S108" s="184"/>
      <c r="T108" s="184"/>
      <c r="U108" s="184"/>
      <c r="V108" s="184"/>
      <c r="W108" s="184"/>
      <c r="X108" s="184"/>
      <c r="Y108" s="184">
        <v>-3628</v>
      </c>
      <c r="Z108" s="184"/>
      <c r="AA108" s="184">
        <v>-60904.2</v>
      </c>
      <c r="AB108" s="184"/>
      <c r="AC108" s="184"/>
      <c r="AD108" s="184"/>
      <c r="AE108" s="184"/>
      <c r="AF108" s="184"/>
      <c r="AG108" s="184"/>
      <c r="AH108" s="184"/>
      <c r="AI108" s="184"/>
      <c r="AJ108" s="184"/>
      <c r="AK108" s="184"/>
      <c r="AL108" s="184">
        <v>-16333</v>
      </c>
      <c r="AM108" s="184"/>
      <c r="AN108" s="184"/>
      <c r="AO108" s="184"/>
      <c r="AP108" s="184">
        <v>-10751</v>
      </c>
      <c r="AQ108" s="184"/>
      <c r="AR108" s="184"/>
      <c r="AS108" s="184"/>
      <c r="AT108" s="184"/>
      <c r="AU108" s="184"/>
      <c r="AV108" s="184"/>
      <c r="AW108" s="184"/>
      <c r="AX108" s="184"/>
      <c r="AY108" s="184"/>
      <c r="AZ108" s="184"/>
      <c r="BA108" s="184"/>
      <c r="BB108" s="184">
        <v>-2096.4</v>
      </c>
      <c r="BC108" s="184"/>
      <c r="BD108" s="184">
        <v>-48388.75</v>
      </c>
      <c r="BE108" s="184"/>
      <c r="BF108" s="184"/>
      <c r="BG108" s="184"/>
      <c r="BH108" s="184">
        <v>-1340</v>
      </c>
      <c r="BI108" s="184">
        <v>792</v>
      </c>
      <c r="BJ108" s="184"/>
      <c r="BK108" s="184"/>
      <c r="BL108" s="184">
        <v>-1131</v>
      </c>
      <c r="BM108" s="184">
        <v>-1158</v>
      </c>
      <c r="BN108" s="184"/>
      <c r="BO108" s="184"/>
      <c r="BP108" s="184"/>
      <c r="BQ108" s="184"/>
      <c r="BR108" s="184"/>
      <c r="BS108" s="186">
        <v>-7674.5</v>
      </c>
      <c r="BT108" s="184"/>
      <c r="BU108" s="184"/>
      <c r="BV108" s="184"/>
      <c r="BW108" s="186"/>
      <c r="BX108" s="184"/>
      <c r="BY108" s="184"/>
      <c r="BZ108" s="184"/>
      <c r="CA108" s="184"/>
      <c r="CB108" s="184"/>
      <c r="CC108" s="184"/>
      <c r="CD108" s="184"/>
      <c r="CE108" s="184"/>
      <c r="CF108" s="184"/>
      <c r="CG108" s="184"/>
      <c r="CH108" s="184"/>
      <c r="CI108" s="184"/>
      <c r="CJ108" s="184"/>
      <c r="CK108" s="184"/>
      <c r="CL108" s="184"/>
      <c r="CM108" s="184"/>
    </row>
    <row r="109" spans="1:91" ht="24.6">
      <c r="A109" s="120">
        <v>10</v>
      </c>
      <c r="B109" s="220" t="s">
        <v>826</v>
      </c>
      <c r="C109" s="140" t="s">
        <v>442</v>
      </c>
      <c r="D109" s="184">
        <v>80000</v>
      </c>
      <c r="E109" s="184">
        <v>95120</v>
      </c>
      <c r="F109" s="184">
        <v>113000</v>
      </c>
      <c r="G109" s="184">
        <v>40125</v>
      </c>
      <c r="H109" s="184"/>
      <c r="I109" s="184">
        <v>43270</v>
      </c>
      <c r="J109" s="184">
        <v>29000</v>
      </c>
      <c r="K109" s="184">
        <v>64365</v>
      </c>
      <c r="L109" s="184">
        <v>9500</v>
      </c>
      <c r="M109" s="184">
        <v>9000</v>
      </c>
      <c r="N109" s="184">
        <v>52500</v>
      </c>
      <c r="O109" s="184">
        <v>2000</v>
      </c>
      <c r="P109" s="184"/>
      <c r="Q109" s="184">
        <v>22000</v>
      </c>
      <c r="R109" s="184">
        <v>25000</v>
      </c>
      <c r="S109" s="184"/>
      <c r="T109" s="184"/>
      <c r="U109" s="184">
        <v>18135</v>
      </c>
      <c r="V109" s="184">
        <v>10000</v>
      </c>
      <c r="W109" s="184">
        <v>32500</v>
      </c>
      <c r="X109" s="184">
        <v>201060</v>
      </c>
      <c r="Y109" s="184">
        <v>7000</v>
      </c>
      <c r="Z109" s="184">
        <v>88845</v>
      </c>
      <c r="AA109" s="184">
        <v>130000</v>
      </c>
      <c r="AB109" s="184">
        <v>1500</v>
      </c>
      <c r="AC109" s="184">
        <v>13000</v>
      </c>
      <c r="AD109" s="184">
        <v>14915</v>
      </c>
      <c r="AE109" s="184">
        <v>111500</v>
      </c>
      <c r="AF109" s="184">
        <v>2000</v>
      </c>
      <c r="AG109" s="184">
        <v>2000</v>
      </c>
      <c r="AH109" s="184">
        <v>17000</v>
      </c>
      <c r="AI109" s="184">
        <v>112000</v>
      </c>
      <c r="AJ109" s="184">
        <v>28458</v>
      </c>
      <c r="AK109" s="184">
        <v>5500</v>
      </c>
      <c r="AL109" s="184">
        <v>41300</v>
      </c>
      <c r="AM109" s="184">
        <v>6500</v>
      </c>
      <c r="AN109" s="184">
        <v>6913</v>
      </c>
      <c r="AO109" s="184">
        <v>11000</v>
      </c>
      <c r="AP109" s="184">
        <v>17500</v>
      </c>
      <c r="AQ109" s="184">
        <v>10500</v>
      </c>
      <c r="AR109" s="184">
        <v>2500</v>
      </c>
      <c r="AS109" s="184">
        <v>31016</v>
      </c>
      <c r="AT109" s="184">
        <v>5255</v>
      </c>
      <c r="AU109" s="184">
        <v>30000</v>
      </c>
      <c r="AV109" s="184">
        <v>14090</v>
      </c>
      <c r="AW109" s="184">
        <v>15000</v>
      </c>
      <c r="AX109" s="184"/>
      <c r="AY109" s="184">
        <v>9500</v>
      </c>
      <c r="AZ109" s="184">
        <v>6500</v>
      </c>
      <c r="BA109" s="184">
        <v>9700</v>
      </c>
      <c r="BB109" s="184">
        <v>52000</v>
      </c>
      <c r="BC109" s="184">
        <v>2500</v>
      </c>
      <c r="BD109" s="184">
        <v>81865</v>
      </c>
      <c r="BE109" s="184"/>
      <c r="BF109" s="184">
        <v>42660</v>
      </c>
      <c r="BG109" s="184">
        <v>7500</v>
      </c>
      <c r="BH109" s="184">
        <v>9000</v>
      </c>
      <c r="BI109" s="184"/>
      <c r="BJ109" s="184"/>
      <c r="BK109" s="184"/>
      <c r="BL109" s="184"/>
      <c r="BM109" s="184">
        <v>39000</v>
      </c>
      <c r="BN109" s="184">
        <v>40000</v>
      </c>
      <c r="BO109" s="184">
        <v>10000</v>
      </c>
      <c r="BP109" s="184">
        <v>14000</v>
      </c>
      <c r="BQ109" s="184">
        <v>8050</v>
      </c>
      <c r="BR109" s="184">
        <v>6000</v>
      </c>
      <c r="BS109" s="184">
        <v>405700</v>
      </c>
      <c r="BT109" s="184">
        <v>12000</v>
      </c>
      <c r="BU109" s="184"/>
      <c r="BV109" s="184">
        <v>16374</v>
      </c>
      <c r="BW109" s="184"/>
      <c r="BX109" s="184">
        <v>20143</v>
      </c>
      <c r="BY109" s="184">
        <v>9000</v>
      </c>
      <c r="BZ109" s="184">
        <v>2650</v>
      </c>
      <c r="CA109" s="184">
        <v>1000</v>
      </c>
      <c r="CB109" s="184">
        <v>6000</v>
      </c>
      <c r="CC109" s="184">
        <v>5100</v>
      </c>
      <c r="CD109" s="184">
        <v>51500</v>
      </c>
      <c r="CE109" s="184">
        <v>7000</v>
      </c>
      <c r="CF109" s="184">
        <v>30000</v>
      </c>
      <c r="CG109" s="184"/>
      <c r="CH109" s="184"/>
      <c r="CI109" s="184">
        <v>5100</v>
      </c>
      <c r="CJ109" s="184"/>
      <c r="CK109" s="184">
        <v>14500</v>
      </c>
      <c r="CL109" s="184"/>
      <c r="CM109" s="184">
        <v>1000</v>
      </c>
    </row>
    <row r="110" spans="1:91" ht="24.6">
      <c r="A110" s="120">
        <v>10</v>
      </c>
      <c r="B110" s="220" t="s">
        <v>827</v>
      </c>
      <c r="C110" s="140" t="s">
        <v>443</v>
      </c>
      <c r="D110" s="184"/>
      <c r="E110" s="184"/>
      <c r="F110" s="184">
        <v>4780</v>
      </c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4"/>
      <c r="AG110" s="184"/>
      <c r="AH110" s="184"/>
      <c r="AI110" s="184"/>
      <c r="AJ110" s="184"/>
      <c r="AK110" s="184"/>
      <c r="AL110" s="184"/>
      <c r="AM110" s="184"/>
      <c r="AN110" s="184"/>
      <c r="AO110" s="184"/>
      <c r="AP110" s="184"/>
      <c r="AQ110" s="184"/>
      <c r="AR110" s="184"/>
      <c r="AS110" s="184"/>
      <c r="AT110" s="184"/>
      <c r="AU110" s="184">
        <v>3106.79</v>
      </c>
      <c r="AV110" s="184"/>
      <c r="AW110" s="184"/>
      <c r="AX110" s="184"/>
      <c r="AY110" s="184"/>
      <c r="AZ110" s="184"/>
      <c r="BA110" s="184"/>
      <c r="BB110" s="184"/>
      <c r="BC110" s="184"/>
      <c r="BD110" s="184"/>
      <c r="BE110" s="184"/>
      <c r="BF110" s="184">
        <v>6039</v>
      </c>
      <c r="BG110" s="184"/>
      <c r="BH110" s="184"/>
      <c r="BI110" s="184"/>
      <c r="BJ110" s="184"/>
      <c r="BK110" s="184"/>
      <c r="BL110" s="184"/>
      <c r="BM110" s="184"/>
      <c r="BN110" s="184"/>
      <c r="BO110" s="184"/>
      <c r="BP110" s="184"/>
      <c r="BQ110" s="184"/>
      <c r="BR110" s="184"/>
      <c r="BS110" s="184"/>
      <c r="BT110" s="184"/>
      <c r="BU110" s="184"/>
      <c r="BV110" s="184"/>
      <c r="BW110" s="184"/>
      <c r="BX110" s="184"/>
      <c r="BY110" s="184"/>
      <c r="BZ110" s="184"/>
      <c r="CA110" s="184"/>
      <c r="CB110" s="184"/>
      <c r="CC110" s="184"/>
      <c r="CD110" s="184"/>
      <c r="CE110" s="184"/>
      <c r="CF110" s="184"/>
      <c r="CG110" s="184"/>
      <c r="CH110" s="184"/>
      <c r="CI110" s="184"/>
      <c r="CJ110" s="184"/>
      <c r="CK110" s="184"/>
      <c r="CL110" s="184"/>
      <c r="CM110" s="184"/>
    </row>
    <row r="111" spans="1:91" ht="24.6">
      <c r="A111" s="120">
        <v>10</v>
      </c>
      <c r="B111" s="220" t="s">
        <v>828</v>
      </c>
      <c r="C111" s="140" t="s">
        <v>444</v>
      </c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4"/>
      <c r="AG111" s="184"/>
      <c r="AH111" s="184"/>
      <c r="AI111" s="184"/>
      <c r="AJ111" s="184"/>
      <c r="AK111" s="184"/>
      <c r="AL111" s="184"/>
      <c r="AM111" s="184"/>
      <c r="AN111" s="184"/>
      <c r="AO111" s="184"/>
      <c r="AP111" s="184"/>
      <c r="AQ111" s="184"/>
      <c r="AR111" s="184"/>
      <c r="AS111" s="184"/>
      <c r="AT111" s="184"/>
      <c r="AU111" s="184"/>
      <c r="AV111" s="184"/>
      <c r="AW111" s="184"/>
      <c r="AX111" s="184"/>
      <c r="AY111" s="184"/>
      <c r="AZ111" s="184"/>
      <c r="BA111" s="184"/>
      <c r="BB111" s="184"/>
      <c r="BC111" s="184"/>
      <c r="BD111" s="184"/>
      <c r="BE111" s="184"/>
      <c r="BF111" s="184">
        <v>10269</v>
      </c>
      <c r="BG111" s="184"/>
      <c r="BH111" s="184"/>
      <c r="BI111" s="184"/>
      <c r="BJ111" s="184"/>
      <c r="BK111" s="184"/>
      <c r="BL111" s="184"/>
      <c r="BM111" s="184"/>
      <c r="BN111" s="184"/>
      <c r="BO111" s="184"/>
      <c r="BP111" s="184"/>
      <c r="BQ111" s="184"/>
      <c r="BR111" s="184"/>
      <c r="BS111" s="184"/>
      <c r="BT111" s="184"/>
      <c r="BU111" s="184"/>
      <c r="BV111" s="184"/>
      <c r="BW111" s="184"/>
      <c r="BX111" s="184"/>
      <c r="BY111" s="184"/>
      <c r="BZ111" s="184"/>
      <c r="CA111" s="184"/>
      <c r="CB111" s="184"/>
      <c r="CC111" s="184"/>
      <c r="CD111" s="184"/>
      <c r="CE111" s="184"/>
      <c r="CF111" s="184"/>
      <c r="CG111" s="184"/>
      <c r="CH111" s="184"/>
      <c r="CI111" s="184"/>
      <c r="CJ111" s="184"/>
      <c r="CK111" s="184"/>
      <c r="CL111" s="184"/>
      <c r="CM111" s="184"/>
    </row>
    <row r="112" spans="1:91" ht="73.8">
      <c r="A112" s="120">
        <v>10</v>
      </c>
      <c r="B112" s="220" t="s">
        <v>829</v>
      </c>
      <c r="C112" s="140" t="s">
        <v>445</v>
      </c>
      <c r="D112" s="184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  <c r="AH112" s="184"/>
      <c r="AI112" s="184"/>
      <c r="AJ112" s="184"/>
      <c r="AK112" s="184"/>
      <c r="AL112" s="184">
        <v>48382.5</v>
      </c>
      <c r="AM112" s="184"/>
      <c r="AN112" s="184"/>
      <c r="AO112" s="184"/>
      <c r="AP112" s="184"/>
      <c r="AQ112" s="184"/>
      <c r="AR112" s="184"/>
      <c r="AS112" s="184"/>
      <c r="AT112" s="184"/>
      <c r="AU112" s="184"/>
      <c r="AV112" s="184"/>
      <c r="AW112" s="184"/>
      <c r="AX112" s="184"/>
      <c r="AY112" s="184"/>
      <c r="AZ112" s="184"/>
      <c r="BA112" s="184"/>
      <c r="BB112" s="184"/>
      <c r="BC112" s="184"/>
      <c r="BD112" s="184"/>
      <c r="BE112" s="184"/>
      <c r="BF112" s="184"/>
      <c r="BG112" s="184"/>
      <c r="BH112" s="184">
        <v>30</v>
      </c>
      <c r="BI112" s="184"/>
      <c r="BJ112" s="184"/>
      <c r="BK112" s="184"/>
      <c r="BL112" s="184"/>
      <c r="BM112" s="184"/>
      <c r="BN112" s="184"/>
      <c r="BO112" s="184"/>
      <c r="BP112" s="184"/>
      <c r="BQ112" s="184"/>
      <c r="BR112" s="184"/>
      <c r="BS112" s="186">
        <v>12470</v>
      </c>
      <c r="BT112" s="186"/>
      <c r="BU112" s="186"/>
      <c r="BV112" s="186"/>
      <c r="BW112" s="186"/>
      <c r="BX112" s="186"/>
      <c r="BY112" s="186"/>
      <c r="BZ112" s="186"/>
      <c r="CA112" s="186"/>
      <c r="CB112" s="186"/>
      <c r="CC112" s="186"/>
      <c r="CD112" s="186"/>
      <c r="CE112" s="186"/>
      <c r="CF112" s="186"/>
      <c r="CG112" s="186"/>
      <c r="CH112" s="186"/>
      <c r="CI112" s="186">
        <v>5892.75</v>
      </c>
      <c r="CJ112" s="186"/>
      <c r="CK112" s="186"/>
      <c r="CL112" s="186"/>
      <c r="CM112" s="186">
        <v>7334.53</v>
      </c>
    </row>
    <row r="113" spans="1:91" ht="49.2">
      <c r="A113" s="120">
        <v>12</v>
      </c>
      <c r="B113" s="220" t="s">
        <v>830</v>
      </c>
      <c r="C113" s="140" t="s">
        <v>446</v>
      </c>
      <c r="D113" s="184">
        <v>166935</v>
      </c>
      <c r="E113" s="184"/>
      <c r="F113" s="184"/>
      <c r="G113" s="184"/>
      <c r="H113" s="184">
        <v>9888</v>
      </c>
      <c r="I113" s="184"/>
      <c r="J113" s="184"/>
      <c r="K113" s="184">
        <v>2295</v>
      </c>
      <c r="L113" s="184">
        <v>7963.35</v>
      </c>
      <c r="M113" s="184"/>
      <c r="N113" s="184">
        <v>6980</v>
      </c>
      <c r="O113" s="184"/>
      <c r="P113" s="184">
        <v>74813</v>
      </c>
      <c r="Q113" s="184"/>
      <c r="R113" s="184"/>
      <c r="S113" s="184"/>
      <c r="T113" s="184">
        <v>539.5</v>
      </c>
      <c r="U113" s="184"/>
      <c r="V113" s="184"/>
      <c r="W113" s="184"/>
      <c r="X113" s="184">
        <v>1812796.38</v>
      </c>
      <c r="Y113" s="184"/>
      <c r="Z113" s="184"/>
      <c r="AA113" s="184">
        <v>2187</v>
      </c>
      <c r="AB113" s="184">
        <v>722</v>
      </c>
      <c r="AC113" s="184">
        <v>2950</v>
      </c>
      <c r="AD113" s="184"/>
      <c r="AE113" s="184"/>
      <c r="AF113" s="184">
        <v>630</v>
      </c>
      <c r="AG113" s="184"/>
      <c r="AH113" s="184">
        <v>5269.5</v>
      </c>
      <c r="AI113" s="184"/>
      <c r="AJ113" s="184"/>
      <c r="AK113" s="184">
        <v>218</v>
      </c>
      <c r="AL113" s="184">
        <v>53838.25</v>
      </c>
      <c r="AM113" s="184"/>
      <c r="AN113" s="184"/>
      <c r="AO113" s="184"/>
      <c r="AP113" s="184"/>
      <c r="AQ113" s="184">
        <v>1575.5</v>
      </c>
      <c r="AR113" s="184"/>
      <c r="AS113" s="184">
        <v>1450</v>
      </c>
      <c r="AT113" s="184"/>
      <c r="AU113" s="184"/>
      <c r="AV113" s="184"/>
      <c r="AW113" s="184"/>
      <c r="AX113" s="184"/>
      <c r="AY113" s="184"/>
      <c r="AZ113" s="184"/>
      <c r="BA113" s="184"/>
      <c r="BB113" s="184">
        <v>390.75</v>
      </c>
      <c r="BC113" s="184"/>
      <c r="BD113" s="184">
        <v>497785</v>
      </c>
      <c r="BE113" s="184"/>
      <c r="BF113" s="184">
        <v>3904</v>
      </c>
      <c r="BG113" s="184"/>
      <c r="BH113" s="184">
        <v>127397.02</v>
      </c>
      <c r="BI113" s="184"/>
      <c r="BJ113" s="184">
        <v>11193</v>
      </c>
      <c r="BK113" s="184"/>
      <c r="BL113" s="184">
        <v>258.5</v>
      </c>
      <c r="BM113" s="184">
        <v>2143.5</v>
      </c>
      <c r="BN113" s="184"/>
      <c r="BO113" s="184"/>
      <c r="BP113" s="184">
        <v>450</v>
      </c>
      <c r="BQ113" s="184"/>
      <c r="BR113" s="184"/>
      <c r="BS113" s="184">
        <v>314477.8</v>
      </c>
      <c r="BT113" s="184"/>
      <c r="BU113" s="184"/>
      <c r="BV113" s="184"/>
      <c r="BW113" s="184"/>
      <c r="BX113" s="184"/>
      <c r="BY113" s="184">
        <v>25781</v>
      </c>
      <c r="BZ113" s="184"/>
      <c r="CA113" s="184"/>
      <c r="CB113" s="184"/>
      <c r="CC113" s="184"/>
      <c r="CD113" s="186"/>
      <c r="CE113" s="184"/>
      <c r="CF113" s="184"/>
      <c r="CG113" s="184"/>
      <c r="CH113" s="184"/>
      <c r="CI113" s="184"/>
      <c r="CJ113" s="184"/>
      <c r="CK113" s="184">
        <v>521</v>
      </c>
      <c r="CL113" s="184"/>
      <c r="CM113" s="184"/>
    </row>
    <row r="114" spans="1:91" ht="49.2">
      <c r="A114" s="120">
        <v>12</v>
      </c>
      <c r="B114" s="220" t="s">
        <v>831</v>
      </c>
      <c r="C114" s="140" t="s">
        <v>447</v>
      </c>
      <c r="D114" s="184">
        <v>542203</v>
      </c>
      <c r="E114" s="184"/>
      <c r="F114" s="184"/>
      <c r="G114" s="184">
        <v>138242</v>
      </c>
      <c r="H114" s="184"/>
      <c r="I114" s="184"/>
      <c r="J114" s="184">
        <v>3334.5</v>
      </c>
      <c r="K114" s="184"/>
      <c r="L114" s="184"/>
      <c r="M114" s="184"/>
      <c r="N114" s="184">
        <v>17463.3</v>
      </c>
      <c r="O114" s="184"/>
      <c r="P114" s="184">
        <v>34095.839999999997</v>
      </c>
      <c r="Q114" s="184"/>
      <c r="R114" s="184"/>
      <c r="S114" s="184">
        <v>1400</v>
      </c>
      <c r="T114" s="184"/>
      <c r="U114" s="184"/>
      <c r="V114" s="184"/>
      <c r="W114" s="184"/>
      <c r="X114" s="184"/>
      <c r="Y114" s="184">
        <v>14238.95</v>
      </c>
      <c r="Z114" s="184"/>
      <c r="AA114" s="184"/>
      <c r="AB114" s="184">
        <v>1198</v>
      </c>
      <c r="AC114" s="184"/>
      <c r="AD114" s="184">
        <v>2582.5</v>
      </c>
      <c r="AE114" s="184"/>
      <c r="AF114" s="184"/>
      <c r="AG114" s="184"/>
      <c r="AH114" s="184">
        <v>692</v>
      </c>
      <c r="AI114" s="184"/>
      <c r="AJ114" s="184"/>
      <c r="AK114" s="184"/>
      <c r="AL114" s="184">
        <v>652255</v>
      </c>
      <c r="AM114" s="184"/>
      <c r="AN114" s="184"/>
      <c r="AO114" s="184"/>
      <c r="AP114" s="184"/>
      <c r="AQ114" s="184"/>
      <c r="AR114" s="184"/>
      <c r="AS114" s="184"/>
      <c r="AT114" s="184"/>
      <c r="AU114" s="184">
        <v>880.77</v>
      </c>
      <c r="AV114" s="184"/>
      <c r="AW114" s="184"/>
      <c r="AX114" s="184"/>
      <c r="AY114" s="184"/>
      <c r="AZ114" s="184">
        <v>289</v>
      </c>
      <c r="BA114" s="184"/>
      <c r="BB114" s="184"/>
      <c r="BC114" s="184"/>
      <c r="BD114" s="184">
        <v>6416</v>
      </c>
      <c r="BE114" s="184"/>
      <c r="BF114" s="184"/>
      <c r="BG114" s="184">
        <v>123458</v>
      </c>
      <c r="BH114" s="184">
        <v>240626.2</v>
      </c>
      <c r="BI114" s="184"/>
      <c r="BJ114" s="184"/>
      <c r="BK114" s="184">
        <v>1710.87</v>
      </c>
      <c r="BL114" s="184"/>
      <c r="BM114" s="184"/>
      <c r="BN114" s="184">
        <v>200</v>
      </c>
      <c r="BO114" s="184"/>
      <c r="BP114" s="184"/>
      <c r="BQ114" s="184">
        <v>11365.18</v>
      </c>
      <c r="BR114" s="184">
        <v>19202.580000000002</v>
      </c>
      <c r="BS114" s="186">
        <v>96749</v>
      </c>
      <c r="BT114" s="184"/>
      <c r="BU114" s="186"/>
      <c r="BV114" s="186">
        <v>1375.66</v>
      </c>
      <c r="BW114" s="186"/>
      <c r="BX114" s="184"/>
      <c r="BY114" s="186">
        <v>8915.5</v>
      </c>
      <c r="BZ114" s="186"/>
      <c r="CA114" s="186"/>
      <c r="CB114" s="186"/>
      <c r="CC114" s="186"/>
      <c r="CD114" s="186"/>
      <c r="CE114" s="184"/>
      <c r="CF114" s="184"/>
      <c r="CG114" s="186">
        <v>850</v>
      </c>
      <c r="CH114" s="184"/>
      <c r="CI114" s="186"/>
      <c r="CJ114" s="184">
        <v>759</v>
      </c>
      <c r="CK114" s="184"/>
      <c r="CL114" s="184"/>
      <c r="CM114" s="184"/>
    </row>
    <row r="115" spans="1:91" ht="49.2">
      <c r="A115" s="120">
        <v>12</v>
      </c>
      <c r="B115" s="220" t="s">
        <v>832</v>
      </c>
      <c r="C115" s="140" t="s">
        <v>1347</v>
      </c>
      <c r="D115" s="184"/>
      <c r="E115" s="184">
        <v>-22922</v>
      </c>
      <c r="F115" s="184">
        <v>-249981</v>
      </c>
      <c r="G115" s="184"/>
      <c r="H115" s="184">
        <v>-8988</v>
      </c>
      <c r="I115" s="184"/>
      <c r="J115" s="184"/>
      <c r="K115" s="184"/>
      <c r="L115" s="184"/>
      <c r="M115" s="184"/>
      <c r="N115" s="184"/>
      <c r="O115" s="184"/>
      <c r="P115" s="184">
        <v>-38319</v>
      </c>
      <c r="Q115" s="184"/>
      <c r="R115" s="184"/>
      <c r="S115" s="184"/>
      <c r="T115" s="184"/>
      <c r="U115" s="184"/>
      <c r="V115" s="184"/>
      <c r="W115" s="184"/>
      <c r="X115" s="184">
        <v>-1076479.8999999999</v>
      </c>
      <c r="Y115" s="184"/>
      <c r="Z115" s="184"/>
      <c r="AA115" s="184"/>
      <c r="AB115" s="184">
        <v>-1920</v>
      </c>
      <c r="AC115" s="184"/>
      <c r="AD115" s="184">
        <v>-2270265.63</v>
      </c>
      <c r="AE115" s="184"/>
      <c r="AF115" s="184">
        <v>-4118</v>
      </c>
      <c r="AG115" s="184">
        <v>-5020.75</v>
      </c>
      <c r="AH115" s="184">
        <v>-1723.31</v>
      </c>
      <c r="AI115" s="184"/>
      <c r="AJ115" s="184"/>
      <c r="AK115" s="184">
        <v>-10147</v>
      </c>
      <c r="AL115" s="184">
        <v>-56925.5</v>
      </c>
      <c r="AM115" s="184">
        <v>-50</v>
      </c>
      <c r="AN115" s="184"/>
      <c r="AO115" s="184"/>
      <c r="AP115" s="184"/>
      <c r="AQ115" s="184"/>
      <c r="AR115" s="184"/>
      <c r="AS115" s="184"/>
      <c r="AT115" s="184"/>
      <c r="AU115" s="184"/>
      <c r="AV115" s="184"/>
      <c r="AW115" s="184"/>
      <c r="AX115" s="184"/>
      <c r="AY115" s="184"/>
      <c r="AZ115" s="184">
        <v>-5</v>
      </c>
      <c r="BA115" s="184"/>
      <c r="BB115" s="184"/>
      <c r="BC115" s="184"/>
      <c r="BD115" s="184">
        <v>-465472</v>
      </c>
      <c r="BE115" s="184"/>
      <c r="BF115" s="184"/>
      <c r="BG115" s="184"/>
      <c r="BH115" s="184">
        <v>-45788.02</v>
      </c>
      <c r="BI115" s="184"/>
      <c r="BJ115" s="184"/>
      <c r="BK115" s="184"/>
      <c r="BL115" s="184"/>
      <c r="BM115" s="184">
        <v>-16741</v>
      </c>
      <c r="BN115" s="184"/>
      <c r="BO115" s="184"/>
      <c r="BP115" s="184"/>
      <c r="BQ115" s="184"/>
      <c r="BR115" s="184">
        <v>-364.15</v>
      </c>
      <c r="BS115" s="184">
        <v>-3195</v>
      </c>
      <c r="BT115" s="184"/>
      <c r="BU115" s="184"/>
      <c r="BV115" s="184"/>
      <c r="BW115" s="184"/>
      <c r="BX115" s="184"/>
      <c r="BY115" s="184"/>
      <c r="BZ115" s="184"/>
      <c r="CA115" s="184"/>
      <c r="CB115" s="184"/>
      <c r="CC115" s="184"/>
      <c r="CD115" s="184"/>
      <c r="CE115" s="184"/>
      <c r="CF115" s="184"/>
      <c r="CG115" s="184"/>
      <c r="CH115" s="184"/>
      <c r="CI115" s="184"/>
      <c r="CJ115" s="184"/>
      <c r="CK115" s="184"/>
      <c r="CL115" s="184"/>
      <c r="CM115" s="184"/>
    </row>
    <row r="116" spans="1:91" ht="49.2">
      <c r="A116" s="120">
        <v>12</v>
      </c>
      <c r="B116" s="220" t="s">
        <v>833</v>
      </c>
      <c r="C116" s="140" t="s">
        <v>448</v>
      </c>
      <c r="D116" s="184"/>
      <c r="E116" s="184"/>
      <c r="F116" s="184">
        <v>-22107.89</v>
      </c>
      <c r="G116" s="184">
        <v>-9758.59</v>
      </c>
      <c r="H116" s="184"/>
      <c r="I116" s="184"/>
      <c r="J116" s="184"/>
      <c r="K116" s="184"/>
      <c r="L116" s="184">
        <v>-545</v>
      </c>
      <c r="M116" s="184"/>
      <c r="N116" s="184">
        <v>-48764.18</v>
      </c>
      <c r="O116" s="184"/>
      <c r="P116" s="184">
        <v>-182682.76</v>
      </c>
      <c r="Q116" s="184"/>
      <c r="R116" s="184"/>
      <c r="S116" s="184"/>
      <c r="T116" s="184"/>
      <c r="U116" s="184"/>
      <c r="V116" s="184"/>
      <c r="W116" s="184"/>
      <c r="X116" s="184">
        <v>-2780652.74</v>
      </c>
      <c r="Y116" s="184">
        <v>-6468.32</v>
      </c>
      <c r="Z116" s="184">
        <v>-18740.169999999998</v>
      </c>
      <c r="AA116" s="184">
        <v>-33924.28</v>
      </c>
      <c r="AB116" s="184">
        <v>-58745.77</v>
      </c>
      <c r="AC116" s="184"/>
      <c r="AD116" s="184">
        <v>-2925.96</v>
      </c>
      <c r="AE116" s="184"/>
      <c r="AF116" s="184"/>
      <c r="AG116" s="184"/>
      <c r="AH116" s="184">
        <v>-8715.5</v>
      </c>
      <c r="AI116" s="184"/>
      <c r="AJ116" s="184"/>
      <c r="AK116" s="184"/>
      <c r="AL116" s="184">
        <v>-260213.26</v>
      </c>
      <c r="AM116" s="184"/>
      <c r="AN116" s="184"/>
      <c r="AO116" s="184"/>
      <c r="AP116" s="184"/>
      <c r="AQ116" s="184"/>
      <c r="AR116" s="184"/>
      <c r="AS116" s="184"/>
      <c r="AT116" s="184"/>
      <c r="AU116" s="184"/>
      <c r="AV116" s="184"/>
      <c r="AW116" s="184"/>
      <c r="AX116" s="184"/>
      <c r="AY116" s="184"/>
      <c r="AZ116" s="184">
        <v>-2400.14</v>
      </c>
      <c r="BA116" s="184"/>
      <c r="BB116" s="184">
        <v>-12806.28</v>
      </c>
      <c r="BC116" s="184"/>
      <c r="BD116" s="184">
        <v>-1590291.13</v>
      </c>
      <c r="BE116" s="184">
        <v>-201958</v>
      </c>
      <c r="BF116" s="184"/>
      <c r="BG116" s="184">
        <v>-1589.9</v>
      </c>
      <c r="BH116" s="184">
        <v>-730263.4</v>
      </c>
      <c r="BI116" s="184"/>
      <c r="BJ116" s="184"/>
      <c r="BK116" s="184"/>
      <c r="BL116" s="184"/>
      <c r="BM116" s="184">
        <v>-26293.14</v>
      </c>
      <c r="BN116" s="184"/>
      <c r="BO116" s="184"/>
      <c r="BP116" s="184"/>
      <c r="BQ116" s="184"/>
      <c r="BR116" s="184"/>
      <c r="BS116" s="184">
        <v>-3418859.37</v>
      </c>
      <c r="BT116" s="184"/>
      <c r="BU116" s="184">
        <v>-1575</v>
      </c>
      <c r="BV116" s="184">
        <v>-98940.5</v>
      </c>
      <c r="BW116" s="184"/>
      <c r="BX116" s="184"/>
      <c r="BY116" s="184">
        <v>-2891.68</v>
      </c>
      <c r="BZ116" s="184">
        <v>-681.51</v>
      </c>
      <c r="CA116" s="184"/>
      <c r="CB116" s="184"/>
      <c r="CC116" s="184"/>
      <c r="CD116" s="184">
        <v>-1163.51</v>
      </c>
      <c r="CE116" s="184">
        <v>-2025.43</v>
      </c>
      <c r="CF116" s="184"/>
      <c r="CG116" s="184"/>
      <c r="CH116" s="184"/>
      <c r="CI116" s="184">
        <v>-26042</v>
      </c>
      <c r="CJ116" s="184"/>
      <c r="CK116" s="184"/>
      <c r="CL116" s="184"/>
      <c r="CM116" s="184"/>
    </row>
    <row r="117" spans="1:91" ht="49.2">
      <c r="A117" s="120">
        <v>12</v>
      </c>
      <c r="B117" s="220" t="s">
        <v>834</v>
      </c>
      <c r="C117" s="141" t="s">
        <v>449</v>
      </c>
      <c r="D117" s="184"/>
      <c r="E117" s="184"/>
      <c r="F117" s="184">
        <v>121743.25</v>
      </c>
      <c r="G117" s="184">
        <v>19676</v>
      </c>
      <c r="H117" s="184"/>
      <c r="I117" s="184"/>
      <c r="J117" s="184"/>
      <c r="K117" s="184"/>
      <c r="L117" s="184"/>
      <c r="M117" s="184"/>
      <c r="N117" s="184">
        <v>1987.79</v>
      </c>
      <c r="O117" s="184"/>
      <c r="P117" s="184">
        <v>42524.61</v>
      </c>
      <c r="Q117" s="184"/>
      <c r="R117" s="184"/>
      <c r="S117" s="184"/>
      <c r="T117" s="184"/>
      <c r="U117" s="184"/>
      <c r="V117" s="184"/>
      <c r="W117" s="184"/>
      <c r="X117" s="184">
        <v>888942.38</v>
      </c>
      <c r="Y117" s="184">
        <v>34257.08</v>
      </c>
      <c r="Z117" s="184">
        <v>2677.32</v>
      </c>
      <c r="AA117" s="184">
        <v>58713.42</v>
      </c>
      <c r="AB117" s="184">
        <v>63722.9</v>
      </c>
      <c r="AC117" s="184"/>
      <c r="AD117" s="184">
        <v>169407.95</v>
      </c>
      <c r="AE117" s="184"/>
      <c r="AF117" s="184"/>
      <c r="AG117" s="184"/>
      <c r="AH117" s="184">
        <v>54082.52</v>
      </c>
      <c r="AI117" s="184"/>
      <c r="AJ117" s="184">
        <v>1611.75</v>
      </c>
      <c r="AK117" s="184"/>
      <c r="AL117" s="184">
        <v>67928.12</v>
      </c>
      <c r="AM117" s="184"/>
      <c r="AN117" s="184"/>
      <c r="AO117" s="184"/>
      <c r="AP117" s="184">
        <v>1107.17</v>
      </c>
      <c r="AQ117" s="184"/>
      <c r="AR117" s="184"/>
      <c r="AS117" s="184"/>
      <c r="AT117" s="184"/>
      <c r="AU117" s="184"/>
      <c r="AV117" s="184"/>
      <c r="AW117" s="184"/>
      <c r="AX117" s="184"/>
      <c r="AY117" s="184"/>
      <c r="AZ117" s="184">
        <v>35.15</v>
      </c>
      <c r="BA117" s="184"/>
      <c r="BB117" s="184">
        <v>2282.86</v>
      </c>
      <c r="BC117" s="184"/>
      <c r="BD117" s="184">
        <v>255743.94</v>
      </c>
      <c r="BE117" s="184">
        <v>20209.240000000002</v>
      </c>
      <c r="BF117" s="184"/>
      <c r="BG117" s="184">
        <v>23802.11</v>
      </c>
      <c r="BH117" s="184">
        <v>68527.820000000007</v>
      </c>
      <c r="BI117" s="184">
        <v>6591.37</v>
      </c>
      <c r="BJ117" s="184"/>
      <c r="BK117" s="184"/>
      <c r="BL117" s="184"/>
      <c r="BM117" s="184">
        <v>16704.14</v>
      </c>
      <c r="BN117" s="184"/>
      <c r="BO117" s="184"/>
      <c r="BP117" s="184"/>
      <c r="BQ117" s="184"/>
      <c r="BR117" s="184"/>
      <c r="BS117" s="186">
        <v>220401.38</v>
      </c>
      <c r="BT117" s="186"/>
      <c r="BU117" s="186"/>
      <c r="BV117" s="186">
        <v>14731.38</v>
      </c>
      <c r="BW117" s="186"/>
      <c r="BX117" s="186"/>
      <c r="BY117" s="186"/>
      <c r="BZ117" s="186"/>
      <c r="CA117" s="186"/>
      <c r="CB117" s="186"/>
      <c r="CC117" s="186"/>
      <c r="CD117" s="186">
        <v>360.82</v>
      </c>
      <c r="CE117" s="186"/>
      <c r="CF117" s="186"/>
      <c r="CG117" s="186"/>
      <c r="CH117" s="186"/>
      <c r="CI117" s="186"/>
      <c r="CJ117" s="186"/>
      <c r="CK117" s="186"/>
      <c r="CL117" s="186"/>
      <c r="CM117" s="186"/>
    </row>
    <row r="118" spans="1:91" ht="24.6">
      <c r="A118" s="120">
        <v>12</v>
      </c>
      <c r="B118" s="220" t="s">
        <v>835</v>
      </c>
      <c r="C118" s="141" t="s">
        <v>450</v>
      </c>
      <c r="D118" s="184"/>
      <c r="E118" s="184">
        <v>22922</v>
      </c>
      <c r="F118" s="184">
        <v>249981</v>
      </c>
      <c r="G118" s="184"/>
      <c r="H118" s="184"/>
      <c r="I118" s="184">
        <v>3380</v>
      </c>
      <c r="J118" s="184">
        <v>6722.25</v>
      </c>
      <c r="K118" s="184">
        <v>11949</v>
      </c>
      <c r="L118" s="184"/>
      <c r="M118" s="184">
        <v>20199.5</v>
      </c>
      <c r="N118" s="184">
        <v>230851</v>
      </c>
      <c r="O118" s="184"/>
      <c r="P118" s="184">
        <v>86826.04</v>
      </c>
      <c r="Q118" s="184"/>
      <c r="R118" s="184">
        <v>4404</v>
      </c>
      <c r="S118" s="184"/>
      <c r="T118" s="184">
        <v>76800.25</v>
      </c>
      <c r="U118" s="184">
        <v>44529.5</v>
      </c>
      <c r="V118" s="184"/>
      <c r="W118" s="184">
        <v>202695</v>
      </c>
      <c r="X118" s="184">
        <v>340376</v>
      </c>
      <c r="Y118" s="184">
        <v>179389.55</v>
      </c>
      <c r="Z118" s="184">
        <v>1139515</v>
      </c>
      <c r="AA118" s="184">
        <v>852063</v>
      </c>
      <c r="AB118" s="184">
        <v>238758.25</v>
      </c>
      <c r="AC118" s="184">
        <v>305784</v>
      </c>
      <c r="AD118" s="184">
        <v>2349895.75</v>
      </c>
      <c r="AE118" s="184">
        <v>85640</v>
      </c>
      <c r="AF118" s="184">
        <v>3488</v>
      </c>
      <c r="AG118" s="184">
        <v>5020.75</v>
      </c>
      <c r="AH118" s="184">
        <v>14166</v>
      </c>
      <c r="AI118" s="184">
        <v>194120</v>
      </c>
      <c r="AJ118" s="184">
        <v>16630</v>
      </c>
      <c r="AK118" s="184">
        <v>9929</v>
      </c>
      <c r="AL118" s="184">
        <v>708929.95</v>
      </c>
      <c r="AM118" s="184">
        <v>643</v>
      </c>
      <c r="AN118" s="184">
        <v>380</v>
      </c>
      <c r="AO118" s="184">
        <v>11522</v>
      </c>
      <c r="AP118" s="184">
        <v>61520</v>
      </c>
      <c r="AQ118" s="184">
        <v>18805.5</v>
      </c>
      <c r="AR118" s="184"/>
      <c r="AS118" s="184">
        <v>21069</v>
      </c>
      <c r="AT118" s="184"/>
      <c r="AU118" s="184"/>
      <c r="AV118" s="184"/>
      <c r="AW118" s="184">
        <v>152</v>
      </c>
      <c r="AX118" s="184">
        <v>1948.5</v>
      </c>
      <c r="AY118" s="184"/>
      <c r="AZ118" s="184"/>
      <c r="BA118" s="184">
        <v>1615</v>
      </c>
      <c r="BB118" s="184">
        <v>59808.75</v>
      </c>
      <c r="BC118" s="184">
        <v>3217</v>
      </c>
      <c r="BD118" s="184">
        <v>1220784.75</v>
      </c>
      <c r="BE118" s="184">
        <v>593511.85</v>
      </c>
      <c r="BF118" s="184">
        <v>273751.75</v>
      </c>
      <c r="BG118" s="184">
        <v>99455.5</v>
      </c>
      <c r="BH118" s="184">
        <v>573530.6</v>
      </c>
      <c r="BI118" s="184"/>
      <c r="BJ118" s="184">
        <v>8988.7000000000007</v>
      </c>
      <c r="BK118" s="184">
        <v>1238</v>
      </c>
      <c r="BL118" s="184"/>
      <c r="BM118" s="184">
        <v>14597.5</v>
      </c>
      <c r="BN118" s="184"/>
      <c r="BO118" s="184">
        <v>85</v>
      </c>
      <c r="BP118" s="184">
        <v>7071.5</v>
      </c>
      <c r="BQ118" s="184"/>
      <c r="BR118" s="184"/>
      <c r="BS118" s="184">
        <v>1250937.75</v>
      </c>
      <c r="BT118" s="184"/>
      <c r="BU118" s="184">
        <v>3596.97</v>
      </c>
      <c r="BV118" s="184">
        <v>113873</v>
      </c>
      <c r="BW118" s="184"/>
      <c r="BX118" s="184"/>
      <c r="BY118" s="184"/>
      <c r="BZ118" s="184"/>
      <c r="CA118" s="184"/>
      <c r="CB118" s="184"/>
      <c r="CC118" s="184">
        <v>66993</v>
      </c>
      <c r="CD118" s="184">
        <v>27305.5</v>
      </c>
      <c r="CE118" s="184">
        <v>2032</v>
      </c>
      <c r="CF118" s="184"/>
      <c r="CG118" s="184"/>
      <c r="CH118" s="184"/>
      <c r="CI118" s="184">
        <v>26042</v>
      </c>
      <c r="CJ118" s="184"/>
      <c r="CK118" s="184">
        <v>9774</v>
      </c>
      <c r="CL118" s="184"/>
      <c r="CM118" s="184"/>
    </row>
    <row r="119" spans="1:91" ht="49.2">
      <c r="A119" s="120">
        <v>12</v>
      </c>
      <c r="B119" s="220" t="s">
        <v>836</v>
      </c>
      <c r="C119" s="141" t="s">
        <v>1229</v>
      </c>
      <c r="D119" s="184">
        <v>1345102</v>
      </c>
      <c r="E119" s="184"/>
      <c r="F119" s="184">
        <v>114013</v>
      </c>
      <c r="G119" s="184">
        <v>72633.679999999993</v>
      </c>
      <c r="H119" s="184"/>
      <c r="I119" s="184">
        <v>935</v>
      </c>
      <c r="J119" s="184">
        <v>1687</v>
      </c>
      <c r="K119" s="184">
        <v>3874</v>
      </c>
      <c r="L119" s="184"/>
      <c r="M119" s="184"/>
      <c r="N119" s="184">
        <v>584958.43000000005</v>
      </c>
      <c r="O119" s="184"/>
      <c r="P119" s="184">
        <v>343666.7</v>
      </c>
      <c r="Q119" s="184"/>
      <c r="R119" s="184">
        <v>4163</v>
      </c>
      <c r="S119" s="184"/>
      <c r="T119" s="184">
        <v>86285.119999999995</v>
      </c>
      <c r="U119" s="184">
        <v>6130.5</v>
      </c>
      <c r="V119" s="184"/>
      <c r="W119" s="184">
        <v>29179.5</v>
      </c>
      <c r="X119" s="184">
        <v>6667925.0300000003</v>
      </c>
      <c r="Y119" s="184">
        <v>93039.91</v>
      </c>
      <c r="Z119" s="184">
        <v>752861.25</v>
      </c>
      <c r="AA119" s="184">
        <v>342635</v>
      </c>
      <c r="AB119" s="184">
        <v>129375.75</v>
      </c>
      <c r="AC119" s="184">
        <v>108184.35</v>
      </c>
      <c r="AD119" s="184">
        <v>802735.95</v>
      </c>
      <c r="AE119" s="184">
        <v>107044</v>
      </c>
      <c r="AF119" s="184"/>
      <c r="AG119" s="184"/>
      <c r="AH119" s="184">
        <v>41525.769999999997</v>
      </c>
      <c r="AI119" s="184">
        <v>67487</v>
      </c>
      <c r="AJ119" s="184">
        <v>3020</v>
      </c>
      <c r="AK119" s="184">
        <v>2286</v>
      </c>
      <c r="AL119" s="184">
        <v>1097077.18</v>
      </c>
      <c r="AM119" s="184"/>
      <c r="AN119" s="184"/>
      <c r="AO119" s="184"/>
      <c r="AP119" s="184">
        <v>56729</v>
      </c>
      <c r="AQ119" s="184">
        <v>6840</v>
      </c>
      <c r="AR119" s="184"/>
      <c r="AS119" s="184">
        <v>89886</v>
      </c>
      <c r="AT119" s="184"/>
      <c r="AU119" s="184"/>
      <c r="AV119" s="184"/>
      <c r="AW119" s="184"/>
      <c r="AX119" s="184"/>
      <c r="AY119" s="184"/>
      <c r="AZ119" s="184">
        <v>5751</v>
      </c>
      <c r="BA119" s="184"/>
      <c r="BB119" s="184">
        <v>296530</v>
      </c>
      <c r="BC119" s="184">
        <v>6913.25</v>
      </c>
      <c r="BD119" s="184">
        <v>1880713.5</v>
      </c>
      <c r="BE119" s="184">
        <v>627812.1</v>
      </c>
      <c r="BF119" s="184">
        <v>262685.75</v>
      </c>
      <c r="BG119" s="184">
        <v>32831.5</v>
      </c>
      <c r="BH119" s="184">
        <v>2514678.5</v>
      </c>
      <c r="BI119" s="184">
        <v>14418.85</v>
      </c>
      <c r="BJ119" s="184">
        <v>2609.1999999999998</v>
      </c>
      <c r="BK119" s="184"/>
      <c r="BL119" s="184"/>
      <c r="BM119" s="184">
        <v>41307.75</v>
      </c>
      <c r="BN119" s="184"/>
      <c r="BO119" s="184"/>
      <c r="BP119" s="184">
        <v>5145</v>
      </c>
      <c r="BQ119" s="184"/>
      <c r="BR119" s="184"/>
      <c r="BS119" s="184">
        <v>5411491.6799999997</v>
      </c>
      <c r="BT119" s="184"/>
      <c r="BU119" s="184"/>
      <c r="BV119" s="184">
        <v>157482</v>
      </c>
      <c r="BW119" s="184"/>
      <c r="BX119" s="184"/>
      <c r="BY119" s="184">
        <v>45886.95</v>
      </c>
      <c r="BZ119" s="184">
        <v>2845</v>
      </c>
      <c r="CA119" s="184"/>
      <c r="CB119" s="184"/>
      <c r="CC119" s="184">
        <v>6823</v>
      </c>
      <c r="CD119" s="184">
        <v>153445</v>
      </c>
      <c r="CE119" s="184">
        <v>8323</v>
      </c>
      <c r="CF119" s="184"/>
      <c r="CG119" s="184"/>
      <c r="CH119" s="184"/>
      <c r="CI119" s="184">
        <v>88910</v>
      </c>
      <c r="CJ119" s="184"/>
      <c r="CK119" s="184">
        <v>32276</v>
      </c>
      <c r="CL119" s="184"/>
      <c r="CM119" s="184">
        <v>4549.92</v>
      </c>
    </row>
    <row r="120" spans="1:91" ht="49.2">
      <c r="A120" s="120">
        <v>12</v>
      </c>
      <c r="B120" s="220" t="s">
        <v>837</v>
      </c>
      <c r="C120" s="141" t="s">
        <v>451</v>
      </c>
      <c r="D120" s="184"/>
      <c r="E120" s="184"/>
      <c r="F120" s="184"/>
      <c r="G120" s="184"/>
      <c r="H120" s="184"/>
      <c r="I120" s="184"/>
      <c r="J120" s="184"/>
      <c r="K120" s="184"/>
      <c r="L120" s="184"/>
      <c r="M120" s="184">
        <v>-789.29</v>
      </c>
      <c r="N120" s="184"/>
      <c r="O120" s="184"/>
      <c r="P120" s="184"/>
      <c r="Q120" s="184"/>
      <c r="R120" s="184">
        <v>-963.15</v>
      </c>
      <c r="S120" s="184"/>
      <c r="T120" s="184">
        <v>-77339.75</v>
      </c>
      <c r="U120" s="184">
        <v>19331.77</v>
      </c>
      <c r="V120" s="184"/>
      <c r="W120" s="184">
        <v>-84931.88</v>
      </c>
      <c r="X120" s="184"/>
      <c r="Y120" s="184">
        <v>-109814.33</v>
      </c>
      <c r="Z120" s="184">
        <v>-465755.64</v>
      </c>
      <c r="AA120" s="184">
        <v>-537483.94999999995</v>
      </c>
      <c r="AB120" s="184">
        <v>-184393.84</v>
      </c>
      <c r="AC120" s="184">
        <v>-181386.28</v>
      </c>
      <c r="AD120" s="184">
        <v>896651.9</v>
      </c>
      <c r="AE120" s="184">
        <v>-55292.7</v>
      </c>
      <c r="AF120" s="184"/>
      <c r="AG120" s="184"/>
      <c r="AH120" s="184">
        <v>0</v>
      </c>
      <c r="AI120" s="184">
        <v>-191820</v>
      </c>
      <c r="AJ120" s="184">
        <v>-5648.95</v>
      </c>
      <c r="AK120" s="184"/>
      <c r="AL120" s="184">
        <v>-159402.76</v>
      </c>
      <c r="AM120" s="184">
        <v>-593</v>
      </c>
      <c r="AN120" s="184"/>
      <c r="AO120" s="184"/>
      <c r="AP120" s="184">
        <v>-61520</v>
      </c>
      <c r="AQ120" s="184">
        <v>-16769.82</v>
      </c>
      <c r="AR120" s="184"/>
      <c r="AS120" s="184">
        <v>-15604.33</v>
      </c>
      <c r="AT120" s="184"/>
      <c r="AU120" s="184"/>
      <c r="AV120" s="184"/>
      <c r="AW120" s="184">
        <v>-152</v>
      </c>
      <c r="AX120" s="184">
        <v>-998.21</v>
      </c>
      <c r="AY120" s="184"/>
      <c r="AZ120" s="184"/>
      <c r="BA120" s="184"/>
      <c r="BB120" s="184"/>
      <c r="BC120" s="184">
        <v>-100</v>
      </c>
      <c r="BD120" s="184"/>
      <c r="BE120" s="184">
        <v>-135432.04999999999</v>
      </c>
      <c r="BF120" s="184"/>
      <c r="BG120" s="184">
        <v>-843.82</v>
      </c>
      <c r="BH120" s="184"/>
      <c r="BI120" s="184"/>
      <c r="BJ120" s="184"/>
      <c r="BK120" s="184">
        <v>-1238</v>
      </c>
      <c r="BL120" s="184"/>
      <c r="BM120" s="184"/>
      <c r="BN120" s="184"/>
      <c r="BO120" s="184"/>
      <c r="BP120" s="184"/>
      <c r="BQ120" s="184"/>
      <c r="BR120" s="184"/>
      <c r="BS120" s="184">
        <v>-1250937.75</v>
      </c>
      <c r="BT120" s="184"/>
      <c r="BU120" s="184"/>
      <c r="BV120" s="184">
        <v>-33208.79</v>
      </c>
      <c r="BW120" s="184"/>
      <c r="BX120" s="184"/>
      <c r="BY120" s="184">
        <v>-25781</v>
      </c>
      <c r="BZ120" s="184"/>
      <c r="CA120" s="184"/>
      <c r="CB120" s="184"/>
      <c r="CC120" s="184">
        <v>-66993</v>
      </c>
      <c r="CD120" s="184">
        <v>-27305.5</v>
      </c>
      <c r="CE120" s="184">
        <v>-640</v>
      </c>
      <c r="CF120" s="184"/>
      <c r="CG120" s="184"/>
      <c r="CH120" s="184"/>
      <c r="CI120" s="184"/>
      <c r="CJ120" s="184"/>
      <c r="CK120" s="184"/>
      <c r="CL120" s="184"/>
      <c r="CM120" s="184"/>
    </row>
    <row r="121" spans="1:91" ht="49.2">
      <c r="A121" s="120">
        <v>12</v>
      </c>
      <c r="B121" s="220" t="s">
        <v>838</v>
      </c>
      <c r="C121" s="141" t="s">
        <v>452</v>
      </c>
      <c r="D121" s="184">
        <v>1258436.96</v>
      </c>
      <c r="E121" s="184">
        <v>19960.099999999999</v>
      </c>
      <c r="F121" s="184">
        <v>296033.37</v>
      </c>
      <c r="G121" s="184">
        <v>64284.4</v>
      </c>
      <c r="H121" s="184">
        <v>8604.81</v>
      </c>
      <c r="I121" s="184">
        <v>23777.5</v>
      </c>
      <c r="J121" s="184">
        <v>30346.51</v>
      </c>
      <c r="K121" s="184">
        <v>68841.899999999994</v>
      </c>
      <c r="L121" s="184">
        <v>9504.81</v>
      </c>
      <c r="M121" s="184"/>
      <c r="N121" s="184">
        <v>190059.36</v>
      </c>
      <c r="O121" s="184"/>
      <c r="P121" s="184">
        <v>117187.96</v>
      </c>
      <c r="Q121" s="184">
        <v>8554.33</v>
      </c>
      <c r="R121" s="184"/>
      <c r="S121" s="184">
        <v>20289.509999999998</v>
      </c>
      <c r="T121" s="184"/>
      <c r="U121" s="184"/>
      <c r="V121" s="184"/>
      <c r="W121" s="184"/>
      <c r="X121" s="184">
        <v>470243.25</v>
      </c>
      <c r="Y121" s="184">
        <v>0</v>
      </c>
      <c r="Z121" s="184">
        <v>0</v>
      </c>
      <c r="AA121" s="184"/>
      <c r="AB121" s="184"/>
      <c r="AC121" s="184"/>
      <c r="AD121" s="184">
        <v>0</v>
      </c>
      <c r="AE121" s="184"/>
      <c r="AF121" s="184">
        <v>3421.73</v>
      </c>
      <c r="AG121" s="184">
        <v>7677.49</v>
      </c>
      <c r="AH121" s="184">
        <v>9168.61</v>
      </c>
      <c r="AI121" s="184"/>
      <c r="AJ121" s="184"/>
      <c r="AK121" s="184">
        <v>1140.58</v>
      </c>
      <c r="AL121" s="184"/>
      <c r="AM121" s="184"/>
      <c r="AN121" s="184">
        <v>570.29</v>
      </c>
      <c r="AO121" s="184">
        <v>16980.66</v>
      </c>
      <c r="AP121" s="184"/>
      <c r="AQ121" s="184"/>
      <c r="AR121" s="184">
        <v>1900.58</v>
      </c>
      <c r="AS121" s="184"/>
      <c r="AT121" s="184">
        <v>5700.73</v>
      </c>
      <c r="AU121" s="184">
        <v>0.1</v>
      </c>
      <c r="AV121" s="184">
        <v>14251.33</v>
      </c>
      <c r="AW121" s="184"/>
      <c r="AX121" s="184"/>
      <c r="AY121" s="184">
        <v>950.29</v>
      </c>
      <c r="AZ121" s="184"/>
      <c r="BA121" s="184">
        <v>3135.44</v>
      </c>
      <c r="BB121" s="184">
        <v>90162.03</v>
      </c>
      <c r="BC121" s="184"/>
      <c r="BD121" s="184">
        <v>507596.67</v>
      </c>
      <c r="BE121" s="184"/>
      <c r="BF121" s="184">
        <v>446383.41</v>
      </c>
      <c r="BG121" s="184">
        <v>0</v>
      </c>
      <c r="BH121" s="184">
        <v>296409.14</v>
      </c>
      <c r="BI121" s="184"/>
      <c r="BJ121" s="184">
        <v>27256.05</v>
      </c>
      <c r="BK121" s="184"/>
      <c r="BL121" s="184"/>
      <c r="BM121" s="184">
        <v>50313.04</v>
      </c>
      <c r="BN121" s="184">
        <v>18526.310000000001</v>
      </c>
      <c r="BO121" s="184">
        <v>10843.13</v>
      </c>
      <c r="BP121" s="184">
        <v>46001.29</v>
      </c>
      <c r="BQ121" s="184">
        <v>7362.67</v>
      </c>
      <c r="BR121" s="184">
        <v>8012.35</v>
      </c>
      <c r="BS121" s="186"/>
      <c r="BT121" s="184"/>
      <c r="BU121" s="184">
        <v>10334.280000000001</v>
      </c>
      <c r="BV121" s="184"/>
      <c r="BW121" s="184">
        <v>18059.14</v>
      </c>
      <c r="BX121" s="184">
        <v>15285.8</v>
      </c>
      <c r="BY121" s="184"/>
      <c r="BZ121" s="184">
        <v>950.48</v>
      </c>
      <c r="CA121" s="184">
        <v>6653.37</v>
      </c>
      <c r="CB121" s="184">
        <v>9200</v>
      </c>
      <c r="CC121" s="184"/>
      <c r="CD121" s="184"/>
      <c r="CE121" s="184"/>
      <c r="CF121" s="184">
        <v>14257.22</v>
      </c>
      <c r="CG121" s="184">
        <v>2511.79</v>
      </c>
      <c r="CH121" s="184"/>
      <c r="CI121" s="184">
        <v>8735.43</v>
      </c>
      <c r="CJ121" s="184"/>
      <c r="CK121" s="184">
        <v>9790.68</v>
      </c>
      <c r="CL121" s="184"/>
      <c r="CM121" s="184">
        <v>950.48</v>
      </c>
    </row>
    <row r="122" spans="1:91" ht="24.6">
      <c r="A122" s="120">
        <v>19</v>
      </c>
      <c r="B122" s="220" t="s">
        <v>839</v>
      </c>
      <c r="C122" s="141" t="s">
        <v>453</v>
      </c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84"/>
      <c r="BI122" s="184"/>
      <c r="BJ122" s="184"/>
      <c r="BK122" s="184"/>
      <c r="BL122" s="184"/>
      <c r="BM122" s="184"/>
      <c r="BN122" s="184"/>
      <c r="BO122" s="184"/>
      <c r="BP122" s="184"/>
      <c r="BQ122" s="184"/>
      <c r="BR122" s="184"/>
      <c r="BS122" s="184"/>
      <c r="BT122" s="184"/>
      <c r="BU122" s="184"/>
      <c r="BV122" s="184"/>
      <c r="BW122" s="184"/>
      <c r="BX122" s="184"/>
      <c r="BY122" s="184"/>
      <c r="BZ122" s="184"/>
      <c r="CA122" s="184"/>
      <c r="CB122" s="184"/>
      <c r="CC122" s="184"/>
      <c r="CD122" s="184"/>
      <c r="CE122" s="184"/>
      <c r="CF122" s="184"/>
      <c r="CG122" s="184"/>
      <c r="CH122" s="184"/>
      <c r="CI122" s="184"/>
      <c r="CJ122" s="184"/>
      <c r="CK122" s="184"/>
      <c r="CL122" s="184"/>
      <c r="CM122" s="184"/>
    </row>
    <row r="123" spans="1:91" ht="24.6">
      <c r="A123" s="120">
        <v>19</v>
      </c>
      <c r="B123" s="220" t="s">
        <v>840</v>
      </c>
      <c r="C123" s="141" t="s">
        <v>454</v>
      </c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184"/>
      <c r="AT123" s="184"/>
      <c r="AU123" s="184"/>
      <c r="AV123" s="184"/>
      <c r="AW123" s="184"/>
      <c r="AX123" s="184"/>
      <c r="AY123" s="184"/>
      <c r="AZ123" s="184">
        <v>30000</v>
      </c>
      <c r="BA123" s="184"/>
      <c r="BB123" s="184"/>
      <c r="BC123" s="184"/>
      <c r="BD123" s="184"/>
      <c r="BE123" s="184"/>
      <c r="BF123" s="184"/>
      <c r="BG123" s="184"/>
      <c r="BH123" s="184"/>
      <c r="BI123" s="184"/>
      <c r="BJ123" s="184"/>
      <c r="BK123" s="184"/>
      <c r="BL123" s="184">
        <v>51500</v>
      </c>
      <c r="BM123" s="184"/>
      <c r="BN123" s="184"/>
      <c r="BO123" s="184"/>
      <c r="BP123" s="184"/>
      <c r="BQ123" s="184"/>
      <c r="BR123" s="184"/>
      <c r="BS123" s="184"/>
      <c r="BT123" s="184"/>
      <c r="BU123" s="184"/>
      <c r="BV123" s="184"/>
      <c r="BW123" s="184"/>
      <c r="BX123" s="184"/>
      <c r="BY123" s="184"/>
      <c r="BZ123" s="184"/>
      <c r="CA123" s="184"/>
      <c r="CB123" s="184"/>
      <c r="CC123" s="184"/>
      <c r="CD123" s="184"/>
      <c r="CE123" s="184"/>
      <c r="CF123" s="184"/>
      <c r="CG123" s="184"/>
      <c r="CH123" s="184"/>
      <c r="CI123" s="184"/>
      <c r="CJ123" s="184"/>
      <c r="CK123" s="184"/>
      <c r="CL123" s="184"/>
      <c r="CM123" s="184"/>
    </row>
    <row r="124" spans="1:91" ht="24.6">
      <c r="A124" s="120">
        <v>19</v>
      </c>
      <c r="B124" s="220" t="s">
        <v>841</v>
      </c>
      <c r="C124" s="141" t="s">
        <v>455</v>
      </c>
      <c r="D124" s="184"/>
      <c r="E124" s="184"/>
      <c r="F124" s="184"/>
      <c r="G124" s="184">
        <v>30000</v>
      </c>
      <c r="H124" s="184"/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  <c r="AF124" s="184"/>
      <c r="AG124" s="184"/>
      <c r="AH124" s="184"/>
      <c r="AI124" s="184"/>
      <c r="AJ124" s="184"/>
      <c r="AK124" s="184"/>
      <c r="AL124" s="184"/>
      <c r="AM124" s="184">
        <v>60000</v>
      </c>
      <c r="AN124" s="184"/>
      <c r="AO124" s="184"/>
      <c r="AP124" s="184"/>
      <c r="AQ124" s="184"/>
      <c r="AR124" s="184"/>
      <c r="AS124" s="184"/>
      <c r="AT124" s="184"/>
      <c r="AU124" s="184"/>
      <c r="AV124" s="184"/>
      <c r="AW124" s="184"/>
      <c r="AX124" s="184"/>
      <c r="AY124" s="184"/>
      <c r="AZ124" s="184"/>
      <c r="BA124" s="184"/>
      <c r="BB124" s="184"/>
      <c r="BC124" s="184"/>
      <c r="BD124" s="184"/>
      <c r="BE124" s="184"/>
      <c r="BF124" s="184"/>
      <c r="BG124" s="184"/>
      <c r="BH124" s="184"/>
      <c r="BI124" s="184"/>
      <c r="BJ124" s="184"/>
      <c r="BK124" s="184"/>
      <c r="BL124" s="184"/>
      <c r="BM124" s="184"/>
      <c r="BN124" s="184"/>
      <c r="BO124" s="184"/>
      <c r="BP124" s="184"/>
      <c r="BQ124" s="184"/>
      <c r="BR124" s="184"/>
      <c r="BS124" s="184"/>
      <c r="BT124" s="184"/>
      <c r="BU124" s="184"/>
      <c r="BV124" s="184"/>
      <c r="BW124" s="184"/>
      <c r="BX124" s="184"/>
      <c r="BY124" s="184"/>
      <c r="BZ124" s="184"/>
      <c r="CA124" s="184"/>
      <c r="CB124" s="184"/>
      <c r="CC124" s="184"/>
      <c r="CD124" s="184"/>
      <c r="CE124" s="184"/>
      <c r="CF124" s="184"/>
      <c r="CG124" s="184"/>
      <c r="CH124" s="184"/>
      <c r="CI124" s="184"/>
      <c r="CJ124" s="184"/>
      <c r="CK124" s="184"/>
      <c r="CL124" s="184"/>
      <c r="CM124" s="184"/>
    </row>
    <row r="125" spans="1:91" s="289" customFormat="1" ht="24.6">
      <c r="A125" s="286">
        <v>19</v>
      </c>
      <c r="B125" s="285" t="s">
        <v>1338</v>
      </c>
      <c r="C125" s="287" t="s">
        <v>1340</v>
      </c>
      <c r="D125" s="288"/>
      <c r="E125" s="288"/>
      <c r="F125" s="288"/>
      <c r="G125" s="288"/>
      <c r="H125" s="288"/>
      <c r="I125" s="288"/>
      <c r="J125" s="288"/>
      <c r="K125" s="288"/>
      <c r="L125" s="288"/>
      <c r="M125" s="288"/>
      <c r="N125" s="288">
        <v>136850</v>
      </c>
      <c r="O125" s="288"/>
      <c r="P125" s="288">
        <v>363000</v>
      </c>
      <c r="Q125" s="288"/>
      <c r="R125" s="288"/>
      <c r="S125" s="288"/>
      <c r="T125" s="288">
        <v>3000</v>
      </c>
      <c r="U125" s="288"/>
      <c r="V125" s="288"/>
      <c r="W125" s="288"/>
      <c r="X125" s="288"/>
      <c r="Y125" s="288"/>
      <c r="Z125" s="288"/>
      <c r="AA125" s="288"/>
      <c r="AB125" s="288"/>
      <c r="AC125" s="288"/>
      <c r="AD125" s="288"/>
      <c r="AE125" s="288"/>
      <c r="AF125" s="288"/>
      <c r="AG125" s="288"/>
      <c r="AH125" s="288"/>
      <c r="AI125" s="288"/>
      <c r="AJ125" s="288"/>
      <c r="AK125" s="288"/>
      <c r="AL125" s="288"/>
      <c r="AM125" s="288"/>
      <c r="AN125" s="288"/>
      <c r="AO125" s="288"/>
      <c r="AP125" s="288"/>
      <c r="AQ125" s="288"/>
      <c r="AR125" s="288"/>
      <c r="AS125" s="288">
        <v>80000</v>
      </c>
      <c r="AT125" s="288"/>
      <c r="AU125" s="288">
        <v>601350</v>
      </c>
      <c r="AV125" s="288">
        <v>1950</v>
      </c>
      <c r="AW125" s="288"/>
      <c r="AX125" s="288">
        <v>2700000</v>
      </c>
      <c r="AY125" s="288"/>
      <c r="AZ125" s="288"/>
      <c r="BA125" s="288"/>
      <c r="BB125" s="288"/>
      <c r="BC125" s="288"/>
      <c r="BD125" s="288"/>
      <c r="BE125" s="288"/>
      <c r="BF125" s="288"/>
      <c r="BG125" s="288"/>
      <c r="BH125" s="288">
        <v>40800</v>
      </c>
      <c r="BI125" s="288"/>
      <c r="BJ125" s="288"/>
      <c r="BK125" s="288"/>
      <c r="BL125" s="288"/>
      <c r="BM125" s="288">
        <v>12960056.84</v>
      </c>
      <c r="BN125" s="288"/>
      <c r="BO125" s="288"/>
      <c r="BP125" s="288"/>
      <c r="BQ125" s="288"/>
      <c r="BR125" s="288"/>
      <c r="BS125" s="288"/>
      <c r="BT125" s="288"/>
      <c r="BU125" s="288"/>
      <c r="BV125" s="288"/>
      <c r="BW125" s="288"/>
      <c r="BX125" s="288"/>
      <c r="BY125" s="288"/>
      <c r="BZ125" s="288"/>
      <c r="CA125" s="288"/>
      <c r="CB125" s="288"/>
      <c r="CC125" s="288"/>
      <c r="CD125" s="288"/>
      <c r="CE125" s="288"/>
      <c r="CF125" s="288"/>
      <c r="CG125" s="288"/>
      <c r="CH125" s="288"/>
      <c r="CI125" s="288"/>
      <c r="CJ125" s="288"/>
      <c r="CK125" s="288"/>
      <c r="CL125" s="288"/>
      <c r="CM125" s="288"/>
    </row>
    <row r="126" spans="1:91" ht="24.6">
      <c r="A126" s="120">
        <v>19</v>
      </c>
      <c r="B126" s="220" t="s">
        <v>842</v>
      </c>
      <c r="C126" s="141" t="s">
        <v>456</v>
      </c>
      <c r="D126" s="184">
        <v>112650</v>
      </c>
      <c r="E126" s="184">
        <v>1798119</v>
      </c>
      <c r="F126" s="184">
        <v>1103776</v>
      </c>
      <c r="G126" s="184">
        <v>989916</v>
      </c>
      <c r="H126" s="184">
        <v>1000972</v>
      </c>
      <c r="I126" s="184">
        <v>1451299.63</v>
      </c>
      <c r="J126" s="184">
        <v>1004476</v>
      </c>
      <c r="K126" s="184">
        <v>449678</v>
      </c>
      <c r="L126" s="184">
        <v>1367408</v>
      </c>
      <c r="M126" s="184">
        <v>1507408</v>
      </c>
      <c r="N126" s="184">
        <v>433150</v>
      </c>
      <c r="O126" s="184">
        <v>84950</v>
      </c>
      <c r="P126" s="184">
        <v>504978</v>
      </c>
      <c r="Q126" s="184">
        <v>475500</v>
      </c>
      <c r="R126" s="184">
        <v>4719633.62</v>
      </c>
      <c r="S126" s="184">
        <v>2815837.5</v>
      </c>
      <c r="T126" s="184">
        <v>2242366</v>
      </c>
      <c r="U126" s="184">
        <v>2006125</v>
      </c>
      <c r="V126" s="184">
        <v>719728</v>
      </c>
      <c r="W126" s="184">
        <v>678992</v>
      </c>
      <c r="X126" s="184">
        <v>1487379</v>
      </c>
      <c r="Y126" s="184">
        <v>236742</v>
      </c>
      <c r="Z126" s="184">
        <v>142825</v>
      </c>
      <c r="AA126" s="184">
        <v>139449</v>
      </c>
      <c r="AB126" s="184">
        <v>408871.9</v>
      </c>
      <c r="AC126" s="184">
        <v>1302072</v>
      </c>
      <c r="AD126" s="184">
        <v>553232</v>
      </c>
      <c r="AE126" s="184">
        <v>247030</v>
      </c>
      <c r="AF126" s="184">
        <v>1970703.52</v>
      </c>
      <c r="AG126" s="184">
        <v>507805.5</v>
      </c>
      <c r="AH126" s="184">
        <v>561685</v>
      </c>
      <c r="AI126" s="184">
        <v>245293.06</v>
      </c>
      <c r="AJ126" s="184">
        <v>180265</v>
      </c>
      <c r="AK126" s="184">
        <v>438953</v>
      </c>
      <c r="AL126" s="184"/>
      <c r="AM126" s="184">
        <v>245104</v>
      </c>
      <c r="AN126" s="184">
        <v>186600</v>
      </c>
      <c r="AO126" s="184">
        <v>351475</v>
      </c>
      <c r="AP126" s="184">
        <v>2301111</v>
      </c>
      <c r="AQ126" s="184">
        <v>1050441</v>
      </c>
      <c r="AR126" s="184">
        <v>645970</v>
      </c>
      <c r="AS126" s="184">
        <v>931192.77</v>
      </c>
      <c r="AT126" s="184">
        <v>40400</v>
      </c>
      <c r="AU126" s="184">
        <v>908695</v>
      </c>
      <c r="AV126" s="184">
        <v>1161445.5</v>
      </c>
      <c r="AW126" s="184">
        <v>1828388</v>
      </c>
      <c r="AX126" s="184">
        <v>576358</v>
      </c>
      <c r="AY126" s="184">
        <v>1127805</v>
      </c>
      <c r="AZ126" s="184">
        <v>573889</v>
      </c>
      <c r="BA126" s="184">
        <v>1897350</v>
      </c>
      <c r="BB126" s="184">
        <v>1962812</v>
      </c>
      <c r="BC126" s="184">
        <v>150600</v>
      </c>
      <c r="BD126" s="184">
        <v>2371592</v>
      </c>
      <c r="BE126" s="184">
        <v>1940602.48</v>
      </c>
      <c r="BF126" s="184">
        <v>2296584</v>
      </c>
      <c r="BG126" s="184">
        <v>2237214</v>
      </c>
      <c r="BH126" s="184">
        <v>2498720</v>
      </c>
      <c r="BI126" s="184">
        <v>500614</v>
      </c>
      <c r="BJ126" s="184">
        <v>175746</v>
      </c>
      <c r="BK126" s="184">
        <v>840528</v>
      </c>
      <c r="BL126" s="184">
        <v>382210</v>
      </c>
      <c r="BM126" s="184">
        <v>1122784</v>
      </c>
      <c r="BN126" s="184">
        <v>1525952</v>
      </c>
      <c r="BO126" s="184">
        <v>1252259</v>
      </c>
      <c r="BP126" s="184">
        <v>1210772</v>
      </c>
      <c r="BQ126" s="184">
        <v>424912</v>
      </c>
      <c r="BR126" s="184">
        <v>1112990.6000000001</v>
      </c>
      <c r="BS126" s="184">
        <v>1842421.86</v>
      </c>
      <c r="BT126" s="184">
        <v>599506</v>
      </c>
      <c r="BU126" s="184">
        <v>908125</v>
      </c>
      <c r="BV126" s="184">
        <v>37800</v>
      </c>
      <c r="BW126" s="184"/>
      <c r="BX126" s="184">
        <v>55166.5</v>
      </c>
      <c r="BY126" s="184">
        <v>6790807</v>
      </c>
      <c r="BZ126" s="184">
        <v>219847</v>
      </c>
      <c r="CA126" s="184">
        <v>139420</v>
      </c>
      <c r="CB126" s="184">
        <v>1495892</v>
      </c>
      <c r="CC126" s="184">
        <v>2190000</v>
      </c>
      <c r="CD126" s="184">
        <v>578702</v>
      </c>
      <c r="CE126" s="184">
        <v>2911388</v>
      </c>
      <c r="CF126" s="184">
        <v>260460</v>
      </c>
      <c r="CG126" s="184">
        <v>1982856</v>
      </c>
      <c r="CH126" s="184">
        <v>300000</v>
      </c>
      <c r="CI126" s="184">
        <v>870981</v>
      </c>
      <c r="CJ126" s="184">
        <v>126500</v>
      </c>
      <c r="CK126" s="184"/>
      <c r="CL126" s="184">
        <v>15000</v>
      </c>
      <c r="CM126" s="184"/>
    </row>
    <row r="127" spans="1:91" ht="24.6">
      <c r="A127" s="120">
        <v>19</v>
      </c>
      <c r="B127" s="220" t="s">
        <v>843</v>
      </c>
      <c r="C127" s="142" t="s">
        <v>1230</v>
      </c>
      <c r="D127" s="184"/>
      <c r="E127" s="184"/>
      <c r="F127" s="184"/>
      <c r="G127" s="184"/>
      <c r="H127" s="184"/>
      <c r="I127" s="184"/>
      <c r="J127" s="184"/>
      <c r="K127" s="184"/>
      <c r="L127" s="184"/>
      <c r="M127" s="184"/>
      <c r="N127" s="184">
        <v>19200</v>
      </c>
      <c r="O127" s="184"/>
      <c r="P127" s="184">
        <v>462670</v>
      </c>
      <c r="Q127" s="184">
        <v>1507711.07</v>
      </c>
      <c r="R127" s="184"/>
      <c r="S127" s="184"/>
      <c r="T127" s="184"/>
      <c r="U127" s="184"/>
      <c r="V127" s="184">
        <v>1617440</v>
      </c>
      <c r="W127" s="184"/>
      <c r="X127" s="184">
        <v>465092.91</v>
      </c>
      <c r="Y127" s="184"/>
      <c r="Z127" s="184"/>
      <c r="AA127" s="184"/>
      <c r="AB127" s="184">
        <v>102000</v>
      </c>
      <c r="AC127" s="184"/>
      <c r="AD127" s="184"/>
      <c r="AE127" s="184"/>
      <c r="AF127" s="184"/>
      <c r="AG127" s="184"/>
      <c r="AH127" s="184"/>
      <c r="AI127" s="184">
        <v>170000</v>
      </c>
      <c r="AJ127" s="184"/>
      <c r="AK127" s="184"/>
      <c r="AL127" s="184">
        <v>5510000</v>
      </c>
      <c r="AM127" s="184"/>
      <c r="AN127" s="184"/>
      <c r="AO127" s="184"/>
      <c r="AP127" s="184"/>
      <c r="AQ127" s="184"/>
      <c r="AR127" s="184"/>
      <c r="AS127" s="184">
        <v>140357.23000000001</v>
      </c>
      <c r="AT127" s="184"/>
      <c r="AU127" s="184"/>
      <c r="AV127" s="184">
        <v>104240</v>
      </c>
      <c r="AW127" s="184">
        <v>200960</v>
      </c>
      <c r="AX127" s="184"/>
      <c r="AY127" s="184"/>
      <c r="AZ127" s="184"/>
      <c r="BA127" s="184"/>
      <c r="BB127" s="184"/>
      <c r="BC127" s="184"/>
      <c r="BD127" s="184"/>
      <c r="BE127" s="184">
        <v>100000</v>
      </c>
      <c r="BF127" s="184"/>
      <c r="BG127" s="184"/>
      <c r="BH127" s="184">
        <v>68700</v>
      </c>
      <c r="BI127" s="184"/>
      <c r="BJ127" s="184">
        <v>5000</v>
      </c>
      <c r="BK127" s="184">
        <v>2480000</v>
      </c>
      <c r="BL127" s="184"/>
      <c r="BM127" s="184">
        <v>270000</v>
      </c>
      <c r="BN127" s="184"/>
      <c r="BO127" s="184"/>
      <c r="BP127" s="184"/>
      <c r="BQ127" s="184"/>
      <c r="BR127" s="184"/>
      <c r="BS127" s="184">
        <v>3133349.21</v>
      </c>
      <c r="BT127" s="184"/>
      <c r="BU127" s="184"/>
      <c r="BV127" s="184">
        <v>80000</v>
      </c>
      <c r="BW127" s="184"/>
      <c r="BX127" s="184"/>
      <c r="BY127" s="184">
        <v>252600</v>
      </c>
      <c r="BZ127" s="184">
        <v>16560</v>
      </c>
      <c r="CA127" s="184"/>
      <c r="CB127" s="184"/>
      <c r="CC127" s="184">
        <v>2100</v>
      </c>
      <c r="CD127" s="184">
        <v>73600</v>
      </c>
      <c r="CE127" s="184"/>
      <c r="CF127" s="184"/>
      <c r="CG127" s="184"/>
      <c r="CH127" s="184"/>
      <c r="CI127" s="184"/>
      <c r="CJ127" s="184">
        <v>26800</v>
      </c>
      <c r="CK127" s="184">
        <v>1027852.13</v>
      </c>
      <c r="CL127" s="184"/>
      <c r="CM127" s="184"/>
    </row>
    <row r="128" spans="1:91" ht="24.6">
      <c r="A128" s="120">
        <v>19</v>
      </c>
      <c r="B128" s="220" t="s">
        <v>844</v>
      </c>
      <c r="C128" s="142" t="s">
        <v>457</v>
      </c>
      <c r="D128" s="184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>
        <v>1322149</v>
      </c>
      <c r="T128" s="184"/>
      <c r="U128" s="184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  <c r="AF128" s="184"/>
      <c r="AG128" s="184"/>
      <c r="AH128" s="184"/>
      <c r="AI128" s="184"/>
      <c r="AJ128" s="184"/>
      <c r="AK128" s="184"/>
      <c r="AL128" s="184"/>
      <c r="AM128" s="184"/>
      <c r="AN128" s="184"/>
      <c r="AO128" s="184"/>
      <c r="AP128" s="184"/>
      <c r="AQ128" s="184"/>
      <c r="AR128" s="184"/>
      <c r="AS128" s="184"/>
      <c r="AT128" s="184"/>
      <c r="AU128" s="184"/>
      <c r="AV128" s="184"/>
      <c r="AW128" s="184"/>
      <c r="AX128" s="184"/>
      <c r="AY128" s="184"/>
      <c r="AZ128" s="184"/>
      <c r="BA128" s="184"/>
      <c r="BB128" s="184"/>
      <c r="BC128" s="184"/>
      <c r="BD128" s="184"/>
      <c r="BE128" s="184"/>
      <c r="BF128" s="184"/>
      <c r="BG128" s="184"/>
      <c r="BH128" s="184"/>
      <c r="BI128" s="184"/>
      <c r="BJ128" s="184"/>
      <c r="BK128" s="184"/>
      <c r="BL128" s="184"/>
      <c r="BM128" s="184"/>
      <c r="BN128" s="184"/>
      <c r="BO128" s="184"/>
      <c r="BP128" s="184"/>
      <c r="BQ128" s="184"/>
      <c r="BR128" s="184"/>
      <c r="BS128" s="186"/>
      <c r="BT128" s="184"/>
      <c r="BU128" s="184"/>
      <c r="BV128" s="184"/>
      <c r="BW128" s="184"/>
      <c r="BX128" s="184"/>
      <c r="BY128" s="184"/>
      <c r="BZ128" s="184">
        <v>41768</v>
      </c>
      <c r="CA128" s="186"/>
      <c r="CB128" s="184">
        <v>1000000</v>
      </c>
      <c r="CC128" s="184"/>
      <c r="CD128" s="184"/>
      <c r="CE128" s="184"/>
      <c r="CF128" s="184">
        <v>996389.5</v>
      </c>
      <c r="CG128" s="184"/>
      <c r="CH128" s="184"/>
      <c r="CI128" s="184"/>
      <c r="CJ128" s="184"/>
      <c r="CK128" s="184">
        <v>3000000</v>
      </c>
      <c r="CL128" s="184"/>
      <c r="CM128" s="184">
        <v>2000000</v>
      </c>
    </row>
    <row r="129" spans="1:91" ht="24.6">
      <c r="A129" s="120">
        <v>19</v>
      </c>
      <c r="B129" s="220" t="s">
        <v>845</v>
      </c>
      <c r="C129" s="142" t="s">
        <v>458</v>
      </c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>
        <v>1702500</v>
      </c>
      <c r="Q129" s="184"/>
      <c r="R129" s="184"/>
      <c r="S129" s="184"/>
      <c r="T129" s="184"/>
      <c r="U129" s="184"/>
      <c r="V129" s="184"/>
      <c r="W129" s="184"/>
      <c r="X129" s="184">
        <v>1374500</v>
      </c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4">
        <v>1688169.17</v>
      </c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  <c r="AW129" s="184"/>
      <c r="AX129" s="184"/>
      <c r="AY129" s="184"/>
      <c r="AZ129" s="184"/>
      <c r="BA129" s="184">
        <v>2691799.2</v>
      </c>
      <c r="BB129" s="184"/>
      <c r="BC129" s="184"/>
      <c r="BD129" s="184"/>
      <c r="BE129" s="184"/>
      <c r="BF129" s="184"/>
      <c r="BG129" s="184"/>
      <c r="BH129" s="184">
        <v>885000</v>
      </c>
      <c r="BI129" s="184">
        <v>1422000</v>
      </c>
      <c r="BJ129" s="184">
        <v>111750</v>
      </c>
      <c r="BK129" s="184">
        <v>56957.77</v>
      </c>
      <c r="BL129" s="184">
        <v>203148.15</v>
      </c>
      <c r="BM129" s="184">
        <v>1775683.2</v>
      </c>
      <c r="BN129" s="184"/>
      <c r="BO129" s="184"/>
      <c r="BP129" s="184"/>
      <c r="BQ129" s="184"/>
      <c r="BR129" s="184"/>
      <c r="BS129" s="186">
        <v>2895000</v>
      </c>
      <c r="BT129" s="184"/>
      <c r="BU129" s="184"/>
      <c r="BV129" s="186"/>
      <c r="BW129" s="184"/>
      <c r="BX129" s="184"/>
      <c r="BY129" s="184"/>
      <c r="BZ129" s="184"/>
      <c r="CA129" s="184"/>
      <c r="CB129" s="184"/>
      <c r="CC129" s="184"/>
      <c r="CD129" s="184"/>
      <c r="CE129" s="184"/>
      <c r="CF129" s="184"/>
      <c r="CG129" s="184"/>
      <c r="CH129" s="184"/>
      <c r="CI129" s="184"/>
      <c r="CJ129" s="184"/>
      <c r="CK129" s="184"/>
      <c r="CL129" s="184"/>
      <c r="CM129" s="184"/>
    </row>
    <row r="130" spans="1:91" ht="49.2">
      <c r="A130" s="120">
        <v>19</v>
      </c>
      <c r="B130" s="220" t="s">
        <v>846</v>
      </c>
      <c r="C130" s="142" t="s">
        <v>459</v>
      </c>
      <c r="D130" s="184">
        <v>7490850.3099999996</v>
      </c>
      <c r="E130" s="184">
        <v>25531.02</v>
      </c>
      <c r="F130" s="184">
        <v>745895.38</v>
      </c>
      <c r="G130" s="184">
        <v>788183.29</v>
      </c>
      <c r="H130" s="184">
        <v>338730.07</v>
      </c>
      <c r="I130" s="184">
        <v>1072901.02</v>
      </c>
      <c r="J130" s="184">
        <v>334370.99</v>
      </c>
      <c r="K130" s="184">
        <v>430862.3</v>
      </c>
      <c r="L130" s="184">
        <v>231530.22</v>
      </c>
      <c r="M130" s="184">
        <v>19795.060000000001</v>
      </c>
      <c r="N130" s="184">
        <v>3838793.73</v>
      </c>
      <c r="O130" s="184">
        <v>861089.99</v>
      </c>
      <c r="P130" s="184">
        <v>4934606.37</v>
      </c>
      <c r="Q130" s="184">
        <v>372401.42</v>
      </c>
      <c r="R130" s="184">
        <v>735338.11</v>
      </c>
      <c r="S130" s="184">
        <v>2201769</v>
      </c>
      <c r="T130" s="184">
        <v>218303.19</v>
      </c>
      <c r="U130" s="184">
        <v>4153737.91</v>
      </c>
      <c r="V130" s="184">
        <v>2554696.6</v>
      </c>
      <c r="W130" s="184">
        <v>313792.68</v>
      </c>
      <c r="X130" s="184">
        <v>3698935.92</v>
      </c>
      <c r="Y130" s="184">
        <v>46805.01</v>
      </c>
      <c r="Z130" s="184">
        <v>639711.38</v>
      </c>
      <c r="AA130" s="184">
        <v>74337.58</v>
      </c>
      <c r="AB130" s="184">
        <v>399170</v>
      </c>
      <c r="AC130" s="184">
        <v>1355852.08</v>
      </c>
      <c r="AD130" s="184">
        <v>54552.02</v>
      </c>
      <c r="AE130" s="184">
        <v>2224547.8399999999</v>
      </c>
      <c r="AF130" s="184">
        <v>1816061.44</v>
      </c>
      <c r="AG130" s="184">
        <v>390404.63</v>
      </c>
      <c r="AH130" s="184">
        <v>55548</v>
      </c>
      <c r="AI130" s="184">
        <v>1000946.44</v>
      </c>
      <c r="AJ130" s="184">
        <v>114452.44</v>
      </c>
      <c r="AK130" s="184">
        <v>337793.15</v>
      </c>
      <c r="AL130" s="184">
        <v>9199275.3399999999</v>
      </c>
      <c r="AM130" s="184">
        <v>1653329.06</v>
      </c>
      <c r="AN130" s="184">
        <v>75202</v>
      </c>
      <c r="AO130" s="184">
        <v>1532377.27</v>
      </c>
      <c r="AP130" s="184">
        <v>521257.38</v>
      </c>
      <c r="AQ130" s="184">
        <v>510402</v>
      </c>
      <c r="AR130" s="184">
        <v>39842.800000000003</v>
      </c>
      <c r="AS130" s="184">
        <v>1871574.48</v>
      </c>
      <c r="AT130" s="184">
        <v>600289.5</v>
      </c>
      <c r="AU130" s="184">
        <v>5369832.5099999998</v>
      </c>
      <c r="AV130" s="184">
        <v>286921.37</v>
      </c>
      <c r="AW130" s="184">
        <v>280913.01</v>
      </c>
      <c r="AX130" s="184">
        <v>80059.520000000004</v>
      </c>
      <c r="AY130" s="184">
        <v>111945.51</v>
      </c>
      <c r="AZ130" s="184">
        <v>22735.01</v>
      </c>
      <c r="BA130" s="184">
        <v>431979</v>
      </c>
      <c r="BB130" s="184">
        <v>3384482</v>
      </c>
      <c r="BC130" s="184">
        <v>789914.67</v>
      </c>
      <c r="BD130" s="184">
        <v>18785535.800000001</v>
      </c>
      <c r="BE130" s="184">
        <v>3766953.52</v>
      </c>
      <c r="BF130" s="184">
        <v>230668.48</v>
      </c>
      <c r="BG130" s="184">
        <v>738292.55</v>
      </c>
      <c r="BH130" s="184">
        <v>14347022.109999999</v>
      </c>
      <c r="BI130" s="184">
        <v>763817.82</v>
      </c>
      <c r="BJ130" s="184">
        <v>668918.85</v>
      </c>
      <c r="BK130" s="184">
        <v>115528.76</v>
      </c>
      <c r="BL130" s="184">
        <v>402606.56</v>
      </c>
      <c r="BM130" s="184">
        <v>628565.54</v>
      </c>
      <c r="BN130" s="184">
        <v>1059464.6499999999</v>
      </c>
      <c r="BO130" s="184">
        <v>137241</v>
      </c>
      <c r="BP130" s="184">
        <v>749502.54</v>
      </c>
      <c r="BQ130" s="184">
        <v>139441</v>
      </c>
      <c r="BR130" s="184">
        <v>369255.08</v>
      </c>
      <c r="BS130" s="186">
        <v>13240349.390000001</v>
      </c>
      <c r="BT130" s="184">
        <v>215976</v>
      </c>
      <c r="BU130" s="184"/>
      <c r="BV130" s="184">
        <v>7252154.7000000002</v>
      </c>
      <c r="BW130" s="184">
        <v>640416.96</v>
      </c>
      <c r="BX130" s="184">
        <v>442500.28</v>
      </c>
      <c r="BY130" s="184">
        <v>1090285.6499999999</v>
      </c>
      <c r="BZ130" s="184">
        <v>297041.90000000002</v>
      </c>
      <c r="CA130" s="184">
        <v>6965.14</v>
      </c>
      <c r="CB130" s="184">
        <v>72673</v>
      </c>
      <c r="CC130" s="184">
        <v>153574.54999999999</v>
      </c>
      <c r="CD130" s="184">
        <v>1182853.04</v>
      </c>
      <c r="CE130" s="184">
        <v>61843.08</v>
      </c>
      <c r="CF130" s="184">
        <v>5411016.8200000003</v>
      </c>
      <c r="CG130" s="184">
        <v>3336.47</v>
      </c>
      <c r="CH130" s="184">
        <v>1389002</v>
      </c>
      <c r="CI130" s="184">
        <v>136568.63</v>
      </c>
      <c r="CJ130" s="184">
        <v>4202</v>
      </c>
      <c r="CK130" s="184">
        <v>771704.75</v>
      </c>
      <c r="CL130" s="184">
        <v>18442.02</v>
      </c>
      <c r="CM130" s="184">
        <v>21972</v>
      </c>
    </row>
    <row r="131" spans="1:91" ht="24.6">
      <c r="A131" s="120">
        <v>19</v>
      </c>
      <c r="B131" s="220" t="s">
        <v>847</v>
      </c>
      <c r="C131" s="142" t="s">
        <v>460</v>
      </c>
      <c r="D131" s="184">
        <v>8775854.9000000004</v>
      </c>
      <c r="E131" s="184"/>
      <c r="F131" s="184">
        <v>105900</v>
      </c>
      <c r="G131" s="184">
        <v>238331</v>
      </c>
      <c r="H131" s="184"/>
      <c r="I131" s="184"/>
      <c r="J131" s="184">
        <v>933080</v>
      </c>
      <c r="K131" s="184">
        <v>2668668.84</v>
      </c>
      <c r="L131" s="184">
        <v>1614095</v>
      </c>
      <c r="M131" s="184">
        <v>1040656.3</v>
      </c>
      <c r="N131" s="184">
        <v>6416972</v>
      </c>
      <c r="O131" s="184">
        <v>2400000</v>
      </c>
      <c r="P131" s="184">
        <v>77088596.040000007</v>
      </c>
      <c r="Q131" s="184">
        <v>1539698.5</v>
      </c>
      <c r="R131" s="184"/>
      <c r="S131" s="184"/>
      <c r="T131" s="184">
        <v>446950.71</v>
      </c>
      <c r="U131" s="184">
        <v>1365270.49</v>
      </c>
      <c r="V131" s="184"/>
      <c r="W131" s="184">
        <v>832700.01</v>
      </c>
      <c r="X131" s="184">
        <v>50026557</v>
      </c>
      <c r="Y131" s="184">
        <v>157935.75</v>
      </c>
      <c r="Z131" s="184">
        <v>551000</v>
      </c>
      <c r="AA131" s="184"/>
      <c r="AB131" s="184">
        <v>3038800</v>
      </c>
      <c r="AC131" s="184">
        <v>2084811.39</v>
      </c>
      <c r="AD131" s="184"/>
      <c r="AE131" s="184">
        <v>280166.7</v>
      </c>
      <c r="AF131" s="184"/>
      <c r="AG131" s="184"/>
      <c r="AH131" s="184">
        <v>277294.12</v>
      </c>
      <c r="AI131" s="184">
        <v>16941054.93</v>
      </c>
      <c r="AJ131" s="184">
        <v>785000</v>
      </c>
      <c r="AK131" s="184">
        <v>4110360.93</v>
      </c>
      <c r="AL131" s="184">
        <v>35982950.649999999</v>
      </c>
      <c r="AM131" s="184">
        <v>336616.59</v>
      </c>
      <c r="AN131" s="184"/>
      <c r="AO131" s="184">
        <v>4562948.2</v>
      </c>
      <c r="AP131" s="184">
        <v>19500</v>
      </c>
      <c r="AQ131" s="184">
        <v>813905.91</v>
      </c>
      <c r="AR131" s="184">
        <v>112882</v>
      </c>
      <c r="AS131" s="184">
        <v>3488401.98</v>
      </c>
      <c r="AT131" s="184">
        <v>1351439</v>
      </c>
      <c r="AU131" s="184">
        <v>180030</v>
      </c>
      <c r="AV131" s="184">
        <v>152000</v>
      </c>
      <c r="AW131" s="184"/>
      <c r="AX131" s="184">
        <v>45145</v>
      </c>
      <c r="AY131" s="184"/>
      <c r="AZ131" s="184">
        <v>29680</v>
      </c>
      <c r="BA131" s="184"/>
      <c r="BB131" s="184">
        <v>4323843.66</v>
      </c>
      <c r="BC131" s="184">
        <v>5197870.1500000004</v>
      </c>
      <c r="BD131" s="184">
        <v>8533538.3900000006</v>
      </c>
      <c r="BE131" s="184">
        <v>7681642.9299999997</v>
      </c>
      <c r="BF131" s="184">
        <v>124248</v>
      </c>
      <c r="BG131" s="184">
        <v>5817259.9500000002</v>
      </c>
      <c r="BH131" s="184">
        <v>12705591.050000001</v>
      </c>
      <c r="BI131" s="184">
        <v>2020306.3</v>
      </c>
      <c r="BJ131" s="184"/>
      <c r="BK131" s="184"/>
      <c r="BL131" s="184">
        <v>389052.28</v>
      </c>
      <c r="BM131" s="184">
        <v>4575018.96</v>
      </c>
      <c r="BN131" s="184">
        <v>152085.04999999999</v>
      </c>
      <c r="BO131" s="184">
        <v>540843.36</v>
      </c>
      <c r="BP131" s="184">
        <v>689500</v>
      </c>
      <c r="BQ131" s="184"/>
      <c r="BR131" s="184">
        <v>393145</v>
      </c>
      <c r="BS131" s="184">
        <v>45187974.149999999</v>
      </c>
      <c r="BT131" s="186">
        <v>526150</v>
      </c>
      <c r="BU131" s="186">
        <v>583500</v>
      </c>
      <c r="BV131" s="184">
        <v>8724847.5099999998</v>
      </c>
      <c r="BW131" s="186">
        <v>181868</v>
      </c>
      <c r="BX131" s="186">
        <v>300000</v>
      </c>
      <c r="BY131" s="186">
        <v>6756090.5599999996</v>
      </c>
      <c r="BZ131" s="186">
        <v>209233.33</v>
      </c>
      <c r="CA131" s="186">
        <v>3050000</v>
      </c>
      <c r="CB131" s="186">
        <v>6930967.0199999996</v>
      </c>
      <c r="CC131" s="186">
        <v>8717800.0399999991</v>
      </c>
      <c r="CD131" s="186">
        <v>101400</v>
      </c>
      <c r="CE131" s="186"/>
      <c r="CF131" s="186">
        <v>166500</v>
      </c>
      <c r="CG131" s="186">
        <v>200000</v>
      </c>
      <c r="CH131" s="186"/>
      <c r="CI131" s="186">
        <v>1770000</v>
      </c>
      <c r="CJ131" s="186">
        <v>345100</v>
      </c>
      <c r="CK131" s="186">
        <v>12831831.17</v>
      </c>
      <c r="CL131" s="186">
        <v>4001533.13</v>
      </c>
      <c r="CM131" s="186">
        <v>147166.48000000001</v>
      </c>
    </row>
    <row r="132" spans="1:91" ht="24.6">
      <c r="A132" s="120">
        <v>19</v>
      </c>
      <c r="B132" s="220" t="s">
        <v>848</v>
      </c>
      <c r="C132" s="142" t="s">
        <v>461</v>
      </c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  <c r="AF132" s="184"/>
      <c r="AG132" s="184"/>
      <c r="AH132" s="184"/>
      <c r="AI132" s="184"/>
      <c r="AJ132" s="184"/>
      <c r="AK132" s="184"/>
      <c r="AL132" s="184"/>
      <c r="AM132" s="184"/>
      <c r="AN132" s="184"/>
      <c r="AO132" s="184"/>
      <c r="AP132" s="184"/>
      <c r="AQ132" s="184"/>
      <c r="AR132" s="184"/>
      <c r="AS132" s="184"/>
      <c r="AT132" s="184"/>
      <c r="AU132" s="184"/>
      <c r="AV132" s="184"/>
      <c r="AW132" s="184"/>
      <c r="AX132" s="184"/>
      <c r="AY132" s="184"/>
      <c r="AZ132" s="184"/>
      <c r="BA132" s="184"/>
      <c r="BB132" s="184"/>
      <c r="BC132" s="184"/>
      <c r="BD132" s="184"/>
      <c r="BE132" s="184"/>
      <c r="BF132" s="184"/>
      <c r="BG132" s="184"/>
      <c r="BH132" s="184"/>
      <c r="BI132" s="184"/>
      <c r="BJ132" s="184"/>
      <c r="BK132" s="184"/>
      <c r="BL132" s="184"/>
      <c r="BM132" s="184"/>
      <c r="BN132" s="184"/>
      <c r="BO132" s="184"/>
      <c r="BP132" s="184"/>
      <c r="BQ132" s="184"/>
      <c r="BR132" s="184"/>
      <c r="BS132" s="184"/>
      <c r="BT132" s="184"/>
      <c r="BU132" s="184"/>
      <c r="BV132" s="184"/>
      <c r="BW132" s="184"/>
      <c r="BX132" s="184"/>
      <c r="BY132" s="184"/>
      <c r="BZ132" s="184"/>
      <c r="CA132" s="184"/>
      <c r="CB132" s="184"/>
      <c r="CC132" s="184"/>
      <c r="CD132" s="184"/>
      <c r="CE132" s="184"/>
      <c r="CF132" s="184"/>
      <c r="CG132" s="184"/>
      <c r="CH132" s="184"/>
      <c r="CI132" s="184"/>
      <c r="CJ132" s="184"/>
      <c r="CK132" s="184"/>
      <c r="CL132" s="184"/>
      <c r="CM132" s="184"/>
    </row>
    <row r="133" spans="1:91" ht="24.6">
      <c r="A133" s="120">
        <v>19</v>
      </c>
      <c r="B133" s="220" t="s">
        <v>849</v>
      </c>
      <c r="C133" s="142" t="s">
        <v>462</v>
      </c>
      <c r="D133" s="184">
        <v>661709.17000000004</v>
      </c>
      <c r="E133" s="184">
        <v>129686.36</v>
      </c>
      <c r="F133" s="184">
        <v>151841.04999999999</v>
      </c>
      <c r="G133" s="184">
        <v>81636.62</v>
      </c>
      <c r="H133" s="184">
        <v>107715.96</v>
      </c>
      <c r="I133" s="184">
        <v>74500.320000000007</v>
      </c>
      <c r="J133" s="184">
        <v>148125.69</v>
      </c>
      <c r="K133" s="184">
        <v>130244.47</v>
      </c>
      <c r="L133" s="184">
        <v>52776.47</v>
      </c>
      <c r="M133" s="184">
        <v>76750.12</v>
      </c>
      <c r="N133" s="184">
        <v>163505.76</v>
      </c>
      <c r="O133" s="184">
        <v>54464.49</v>
      </c>
      <c r="P133" s="184">
        <v>608306.62</v>
      </c>
      <c r="Q133" s="184">
        <v>189322.63</v>
      </c>
      <c r="R133" s="184">
        <v>96130.13</v>
      </c>
      <c r="S133" s="184">
        <v>258229.4</v>
      </c>
      <c r="T133" s="184">
        <v>122014.94</v>
      </c>
      <c r="U133" s="184">
        <v>166304.45000000001</v>
      </c>
      <c r="V133" s="184">
        <v>117294.17</v>
      </c>
      <c r="W133" s="184">
        <v>37099.269999999997</v>
      </c>
      <c r="X133" s="184">
        <v>1146648.1200000001</v>
      </c>
      <c r="Y133" s="184">
        <v>198006.99</v>
      </c>
      <c r="Z133" s="184">
        <v>117986.24000000001</v>
      </c>
      <c r="AA133" s="184">
        <v>134821.57999999999</v>
      </c>
      <c r="AB133" s="184">
        <v>32632.47</v>
      </c>
      <c r="AC133" s="184">
        <v>55743.71</v>
      </c>
      <c r="AD133" s="184">
        <v>57854.74</v>
      </c>
      <c r="AE133" s="184">
        <v>254013.29</v>
      </c>
      <c r="AF133" s="184">
        <v>93567.99</v>
      </c>
      <c r="AG133" s="184">
        <v>68798.67</v>
      </c>
      <c r="AH133" s="184">
        <v>121835.3</v>
      </c>
      <c r="AI133" s="184">
        <v>172823.66</v>
      </c>
      <c r="AJ133" s="184">
        <v>135716.96</v>
      </c>
      <c r="AK133" s="184">
        <v>67404.13</v>
      </c>
      <c r="AL133" s="184">
        <v>1667291.16</v>
      </c>
      <c r="AM133" s="184">
        <v>258627.67</v>
      </c>
      <c r="AN133" s="184">
        <v>167877.57</v>
      </c>
      <c r="AO133" s="184">
        <v>285993.87</v>
      </c>
      <c r="AP133" s="184">
        <v>114451.22</v>
      </c>
      <c r="AQ133" s="184">
        <v>113106.67</v>
      </c>
      <c r="AR133" s="184">
        <v>58262.16</v>
      </c>
      <c r="AS133" s="184">
        <v>397849.89</v>
      </c>
      <c r="AT133" s="184">
        <v>71157.679999999993</v>
      </c>
      <c r="AU133" s="184">
        <v>142780.54</v>
      </c>
      <c r="AV133" s="184">
        <v>113090.53</v>
      </c>
      <c r="AW133" s="184">
        <v>115456.51</v>
      </c>
      <c r="AX133" s="184">
        <v>78518.64</v>
      </c>
      <c r="AY133" s="184">
        <v>156308.48000000001</v>
      </c>
      <c r="AZ133" s="184">
        <v>142501.34</v>
      </c>
      <c r="BA133" s="184">
        <v>85020.74</v>
      </c>
      <c r="BB133" s="184">
        <v>792461.58</v>
      </c>
      <c r="BC133" s="184">
        <v>200721.32</v>
      </c>
      <c r="BD133" s="184">
        <v>2437088.46</v>
      </c>
      <c r="BE133" s="184">
        <v>218761.59</v>
      </c>
      <c r="BF133" s="184">
        <v>77476.570000000007</v>
      </c>
      <c r="BG133" s="184">
        <v>78919.61</v>
      </c>
      <c r="BH133" s="184">
        <v>544479.9</v>
      </c>
      <c r="BI133" s="184">
        <v>174956.43</v>
      </c>
      <c r="BJ133" s="184">
        <v>74031.31</v>
      </c>
      <c r="BK133" s="184">
        <v>138873.51999999999</v>
      </c>
      <c r="BL133" s="184">
        <v>73912.23</v>
      </c>
      <c r="BM133" s="184">
        <v>1148403.1100000001</v>
      </c>
      <c r="BN133" s="184">
        <v>189526.97</v>
      </c>
      <c r="BO133" s="184">
        <v>131036.69</v>
      </c>
      <c r="BP133" s="184">
        <v>235331.05</v>
      </c>
      <c r="BQ133" s="184">
        <v>125394.81</v>
      </c>
      <c r="BR133" s="184">
        <v>95427.44</v>
      </c>
      <c r="BS133" s="186">
        <v>6122067.4100000001</v>
      </c>
      <c r="BT133" s="184">
        <v>121774.76</v>
      </c>
      <c r="BU133" s="184">
        <v>97862.04</v>
      </c>
      <c r="BV133" s="184">
        <v>790718.22</v>
      </c>
      <c r="BW133" s="184">
        <v>86183.69</v>
      </c>
      <c r="BX133" s="184">
        <v>158204.32999999999</v>
      </c>
      <c r="BY133" s="184">
        <v>330819.96999999997</v>
      </c>
      <c r="BZ133" s="184">
        <v>78982.64</v>
      </c>
      <c r="CA133" s="184">
        <v>58449.120000000003</v>
      </c>
      <c r="CB133" s="184">
        <v>109957.09</v>
      </c>
      <c r="CC133" s="184">
        <v>137988.85</v>
      </c>
      <c r="CD133" s="184">
        <v>392146.37</v>
      </c>
      <c r="CE133" s="184">
        <v>313603.42</v>
      </c>
      <c r="CF133" s="184">
        <v>253484.79</v>
      </c>
      <c r="CG133" s="184">
        <v>92940.43</v>
      </c>
      <c r="CH133" s="184">
        <v>72493.399999999994</v>
      </c>
      <c r="CI133" s="184">
        <v>79653.509999999995</v>
      </c>
      <c r="CJ133" s="184">
        <v>81435.12</v>
      </c>
      <c r="CK133" s="184">
        <v>363865.29</v>
      </c>
      <c r="CL133" s="184">
        <v>71767.399999999994</v>
      </c>
      <c r="CM133" s="184">
        <v>126928.8</v>
      </c>
    </row>
    <row r="134" spans="1:91" ht="24.6">
      <c r="A134" s="120">
        <v>19</v>
      </c>
      <c r="B134" s="220" t="s">
        <v>850</v>
      </c>
      <c r="C134" s="142" t="s">
        <v>387</v>
      </c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84"/>
      <c r="AT134" s="184"/>
      <c r="AU134" s="184"/>
      <c r="AV134" s="184"/>
      <c r="AW134" s="184"/>
      <c r="AX134" s="184"/>
      <c r="AY134" s="184"/>
      <c r="AZ134" s="184"/>
      <c r="BA134" s="184"/>
      <c r="BB134" s="184"/>
      <c r="BC134" s="184"/>
      <c r="BD134" s="184"/>
      <c r="BE134" s="184"/>
      <c r="BF134" s="184"/>
      <c r="BG134" s="184"/>
      <c r="BH134" s="184"/>
      <c r="BI134" s="184"/>
      <c r="BJ134" s="184"/>
      <c r="BK134" s="184"/>
      <c r="BL134" s="184"/>
      <c r="BM134" s="184"/>
      <c r="BN134" s="184"/>
      <c r="BO134" s="184"/>
      <c r="BP134" s="184">
        <v>0</v>
      </c>
      <c r="BQ134" s="184"/>
      <c r="BR134" s="184"/>
      <c r="BS134" s="186"/>
      <c r="BT134" s="186"/>
      <c r="BU134" s="184"/>
      <c r="BV134" s="186"/>
      <c r="BW134" s="186"/>
      <c r="BX134" s="186"/>
      <c r="BY134" s="186"/>
      <c r="BZ134" s="184"/>
      <c r="CA134" s="186"/>
      <c r="CB134" s="186"/>
      <c r="CC134" s="186"/>
      <c r="CD134" s="186"/>
      <c r="CE134" s="186"/>
      <c r="CF134" s="186"/>
      <c r="CG134" s="186"/>
      <c r="CH134" s="186"/>
      <c r="CI134" s="186"/>
      <c r="CJ134" s="186"/>
      <c r="CK134" s="186"/>
      <c r="CL134" s="186"/>
      <c r="CM134" s="186"/>
    </row>
    <row r="135" spans="1:91" ht="24.6">
      <c r="A135" s="120">
        <v>19</v>
      </c>
      <c r="B135" s="220" t="s">
        <v>851</v>
      </c>
      <c r="C135" s="142" t="s">
        <v>388</v>
      </c>
      <c r="D135" s="184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>
        <v>8360</v>
      </c>
      <c r="Q135" s="184"/>
      <c r="R135" s="184"/>
      <c r="S135" s="184"/>
      <c r="T135" s="184">
        <v>7435</v>
      </c>
      <c r="U135" s="184"/>
      <c r="V135" s="184"/>
      <c r="W135" s="184"/>
      <c r="X135" s="184">
        <v>208500</v>
      </c>
      <c r="Y135" s="184">
        <v>2090</v>
      </c>
      <c r="Z135" s="184"/>
      <c r="AA135" s="184">
        <v>12680</v>
      </c>
      <c r="AB135" s="184"/>
      <c r="AC135" s="184">
        <v>12985</v>
      </c>
      <c r="AD135" s="184">
        <v>4400</v>
      </c>
      <c r="AE135" s="184">
        <v>5000</v>
      </c>
      <c r="AF135" s="184">
        <v>8671</v>
      </c>
      <c r="AG135" s="184">
        <v>12960</v>
      </c>
      <c r="AH135" s="184">
        <v>1700</v>
      </c>
      <c r="AI135" s="184">
        <v>2600</v>
      </c>
      <c r="AJ135" s="184"/>
      <c r="AK135" s="184"/>
      <c r="AL135" s="184"/>
      <c r="AM135" s="184">
        <v>12000</v>
      </c>
      <c r="AN135" s="184"/>
      <c r="AO135" s="184"/>
      <c r="AP135" s="184"/>
      <c r="AQ135" s="184"/>
      <c r="AR135" s="184">
        <v>0</v>
      </c>
      <c r="AS135" s="184"/>
      <c r="AT135" s="184"/>
      <c r="AU135" s="184"/>
      <c r="AV135" s="184"/>
      <c r="AW135" s="184"/>
      <c r="AX135" s="184">
        <v>17000</v>
      </c>
      <c r="AY135" s="184"/>
      <c r="AZ135" s="184">
        <v>39900</v>
      </c>
      <c r="BA135" s="184"/>
      <c r="BB135" s="184"/>
      <c r="BC135" s="184"/>
      <c r="BD135" s="184"/>
      <c r="BE135" s="184"/>
      <c r="BF135" s="184"/>
      <c r="BG135" s="184"/>
      <c r="BH135" s="184"/>
      <c r="BI135" s="184"/>
      <c r="BJ135" s="184"/>
      <c r="BK135" s="184">
        <v>11200</v>
      </c>
      <c r="BL135" s="184"/>
      <c r="BM135" s="184">
        <v>46000</v>
      </c>
      <c r="BN135" s="184">
        <v>11000</v>
      </c>
      <c r="BO135" s="184">
        <v>13747</v>
      </c>
      <c r="BP135" s="184">
        <v>60000</v>
      </c>
      <c r="BQ135" s="184"/>
      <c r="BR135" s="184"/>
      <c r="BS135" s="184"/>
      <c r="BT135" s="184"/>
      <c r="BU135" s="184"/>
      <c r="BV135" s="184"/>
      <c r="BW135" s="184"/>
      <c r="BX135" s="184">
        <v>730</v>
      </c>
      <c r="BY135" s="184">
        <v>34070</v>
      </c>
      <c r="BZ135" s="184"/>
      <c r="CA135" s="184"/>
      <c r="CB135" s="184">
        <v>96999</v>
      </c>
      <c r="CC135" s="184"/>
      <c r="CD135" s="184"/>
      <c r="CE135" s="184">
        <v>4300</v>
      </c>
      <c r="CF135" s="184"/>
      <c r="CG135" s="184">
        <v>6700</v>
      </c>
      <c r="CH135" s="184"/>
      <c r="CI135" s="186"/>
      <c r="CJ135" s="184"/>
      <c r="CK135" s="184">
        <v>102000</v>
      </c>
      <c r="CL135" s="184"/>
      <c r="CM135" s="184"/>
    </row>
    <row r="136" spans="1:91" ht="24.6">
      <c r="A136" s="120">
        <v>19</v>
      </c>
      <c r="B136" s="220" t="s">
        <v>852</v>
      </c>
      <c r="C136" s="142" t="s">
        <v>463</v>
      </c>
      <c r="D136" s="184"/>
      <c r="E136" s="184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>
        <v>5000</v>
      </c>
      <c r="AA136" s="184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>
        <v>9110</v>
      </c>
      <c r="AO136" s="184"/>
      <c r="AP136" s="184"/>
      <c r="AQ136" s="184"/>
      <c r="AR136" s="184"/>
      <c r="AS136" s="184"/>
      <c r="AT136" s="184"/>
      <c r="AU136" s="184"/>
      <c r="AV136" s="184"/>
      <c r="AW136" s="184"/>
      <c r="AX136" s="184"/>
      <c r="AY136" s="184"/>
      <c r="AZ136" s="184"/>
      <c r="BA136" s="184"/>
      <c r="BB136" s="184"/>
      <c r="BC136" s="184"/>
      <c r="BD136" s="184"/>
      <c r="BE136" s="184"/>
      <c r="BF136" s="184"/>
      <c r="BG136" s="184"/>
      <c r="BH136" s="184"/>
      <c r="BI136" s="184"/>
      <c r="BJ136" s="184"/>
      <c r="BK136" s="184">
        <v>150</v>
      </c>
      <c r="BL136" s="184"/>
      <c r="BM136" s="184">
        <v>6000</v>
      </c>
      <c r="BN136" s="184"/>
      <c r="BO136" s="184"/>
      <c r="BP136" s="184"/>
      <c r="BQ136" s="184"/>
      <c r="BR136" s="184"/>
      <c r="BS136" s="184"/>
      <c r="BT136" s="184"/>
      <c r="BU136" s="184"/>
      <c r="BV136" s="184"/>
      <c r="BW136" s="184"/>
      <c r="BX136" s="184"/>
      <c r="BY136" s="184"/>
      <c r="BZ136" s="184"/>
      <c r="CA136" s="184"/>
      <c r="CB136" s="184"/>
      <c r="CC136" s="184"/>
      <c r="CD136" s="184"/>
      <c r="CE136" s="184"/>
      <c r="CF136" s="184"/>
      <c r="CG136" s="184"/>
      <c r="CH136" s="184"/>
      <c r="CI136" s="184"/>
      <c r="CJ136" s="184"/>
      <c r="CK136" s="184"/>
      <c r="CL136" s="184"/>
      <c r="CM136" s="184"/>
    </row>
    <row r="137" spans="1:91" ht="49.2">
      <c r="A137" s="120">
        <v>16</v>
      </c>
      <c r="B137" s="220" t="s">
        <v>853</v>
      </c>
      <c r="C137" s="142" t="s">
        <v>464</v>
      </c>
      <c r="D137" s="184">
        <v>314064233.52999997</v>
      </c>
      <c r="E137" s="184">
        <v>38987612.460000001</v>
      </c>
      <c r="F137" s="184">
        <v>40473258.560000002</v>
      </c>
      <c r="G137" s="184">
        <v>46209608.810000002</v>
      </c>
      <c r="H137" s="184">
        <v>35919270.740000002</v>
      </c>
      <c r="I137" s="184">
        <v>49242520.090000004</v>
      </c>
      <c r="J137" s="184">
        <v>64965146.780000001</v>
      </c>
      <c r="K137" s="184">
        <v>65903645.969999999</v>
      </c>
      <c r="L137" s="184">
        <v>43205299.189999998</v>
      </c>
      <c r="M137" s="184">
        <v>43485109.840000004</v>
      </c>
      <c r="N137" s="184">
        <v>88985389.890000001</v>
      </c>
      <c r="O137" s="184">
        <v>16292172.859999999</v>
      </c>
      <c r="P137" s="184">
        <v>160892497.83000001</v>
      </c>
      <c r="Q137" s="184">
        <v>40239074.329999998</v>
      </c>
      <c r="R137" s="184">
        <v>41064115</v>
      </c>
      <c r="S137" s="184">
        <v>67933400.75</v>
      </c>
      <c r="T137" s="184">
        <v>40977492.32</v>
      </c>
      <c r="U137" s="184">
        <v>38181493.109999999</v>
      </c>
      <c r="V137" s="184">
        <v>39546060.25</v>
      </c>
      <c r="W137" s="184">
        <v>25526770.66</v>
      </c>
      <c r="X137" s="184">
        <v>368802532.93000001</v>
      </c>
      <c r="Y137" s="184">
        <v>28826526.850000001</v>
      </c>
      <c r="Z137" s="184">
        <v>43466532.530000001</v>
      </c>
      <c r="AA137" s="184">
        <v>36494412.049999997</v>
      </c>
      <c r="AB137" s="184">
        <v>25854334.52</v>
      </c>
      <c r="AC137" s="184">
        <v>30554218.989999998</v>
      </c>
      <c r="AD137" s="184">
        <v>36115550.859999999</v>
      </c>
      <c r="AE137" s="184">
        <v>100147311.20999999</v>
      </c>
      <c r="AF137" s="184">
        <v>37129148.5</v>
      </c>
      <c r="AG137" s="184">
        <v>31497417.420000002</v>
      </c>
      <c r="AH137" s="184">
        <v>36648490.100000001</v>
      </c>
      <c r="AI137" s="184">
        <v>64334095.210000001</v>
      </c>
      <c r="AJ137" s="184">
        <v>32999525.699999999</v>
      </c>
      <c r="AK137" s="184">
        <v>25508569.34</v>
      </c>
      <c r="AL137" s="184">
        <v>578779753.22000003</v>
      </c>
      <c r="AM137" s="184">
        <v>40833866.359999999</v>
      </c>
      <c r="AN137" s="184">
        <v>34000905.380000003</v>
      </c>
      <c r="AO137" s="184">
        <v>69196193.969999999</v>
      </c>
      <c r="AP137" s="184">
        <v>65743064.210000001</v>
      </c>
      <c r="AQ137" s="184">
        <v>41851552.439999998</v>
      </c>
      <c r="AR137" s="184">
        <v>21515360.27</v>
      </c>
      <c r="AS137" s="184">
        <v>120990627.04000001</v>
      </c>
      <c r="AT137" s="184">
        <v>40673874.700000003</v>
      </c>
      <c r="AU137" s="184">
        <v>56133974.359999999</v>
      </c>
      <c r="AV137" s="184">
        <v>74672686.290000007</v>
      </c>
      <c r="AW137" s="184">
        <v>39310464.060000002</v>
      </c>
      <c r="AX137" s="184">
        <v>28513172.890000001</v>
      </c>
      <c r="AY137" s="184">
        <v>48577923.350000001</v>
      </c>
      <c r="AZ137" s="184">
        <v>38048634.719999999</v>
      </c>
      <c r="BA137" s="184">
        <v>31633609.190000001</v>
      </c>
      <c r="BB137" s="184">
        <v>168495423.41</v>
      </c>
      <c r="BC137" s="184">
        <v>31824821.41</v>
      </c>
      <c r="BD137" s="184">
        <v>330217819.61000001</v>
      </c>
      <c r="BE137" s="184">
        <v>92160059.909999996</v>
      </c>
      <c r="BF137" s="184">
        <v>36564552.719999999</v>
      </c>
      <c r="BG137" s="184">
        <v>35968263.310000002</v>
      </c>
      <c r="BH137" s="184">
        <v>175667936.65000001</v>
      </c>
      <c r="BI137" s="184">
        <v>28715402.07</v>
      </c>
      <c r="BJ137" s="184">
        <v>17808288.629999999</v>
      </c>
      <c r="BK137" s="184">
        <v>22303006.879999999</v>
      </c>
      <c r="BL137" s="184">
        <v>20226654.82</v>
      </c>
      <c r="BM137" s="184">
        <v>251543897.61000001</v>
      </c>
      <c r="BN137" s="184">
        <v>61337427.979999997</v>
      </c>
      <c r="BO137" s="184">
        <v>48477283.530000001</v>
      </c>
      <c r="BP137" s="184">
        <v>67942770.810000002</v>
      </c>
      <c r="BQ137" s="184">
        <v>46630178.689999998</v>
      </c>
      <c r="BR137" s="184">
        <v>32503200.43</v>
      </c>
      <c r="BS137" s="184">
        <v>879965034.65999997</v>
      </c>
      <c r="BT137" s="184">
        <v>49958138.170000002</v>
      </c>
      <c r="BU137" s="184">
        <v>50720819.079999998</v>
      </c>
      <c r="BV137" s="184">
        <v>163458056.47</v>
      </c>
      <c r="BW137" s="184">
        <v>15089893.560000001</v>
      </c>
      <c r="BX137" s="184">
        <v>44194551.840000004</v>
      </c>
      <c r="BY137" s="184">
        <v>94584002.450000003</v>
      </c>
      <c r="BZ137" s="184">
        <v>31197978.829999998</v>
      </c>
      <c r="CA137" s="184">
        <v>31910434.989999998</v>
      </c>
      <c r="CB137" s="184">
        <v>42815654.899999999</v>
      </c>
      <c r="CC137" s="184">
        <v>48968067.060000002</v>
      </c>
      <c r="CD137" s="184">
        <v>91972610.799999997</v>
      </c>
      <c r="CE137" s="184">
        <v>51445323.450000003</v>
      </c>
      <c r="CF137" s="184">
        <v>73020949.400000006</v>
      </c>
      <c r="CG137" s="184">
        <v>25367522.25</v>
      </c>
      <c r="CH137" s="184">
        <v>30030114.510000002</v>
      </c>
      <c r="CI137" s="184">
        <v>24723957.390000001</v>
      </c>
      <c r="CJ137" s="184">
        <v>30424242.899999999</v>
      </c>
      <c r="CK137" s="184">
        <v>84710860.870000005</v>
      </c>
      <c r="CL137" s="184">
        <v>20457574.16</v>
      </c>
      <c r="CM137" s="184">
        <v>17429101.77</v>
      </c>
    </row>
    <row r="138" spans="1:91" ht="49.2">
      <c r="A138" s="120">
        <v>17</v>
      </c>
      <c r="B138" s="220" t="s">
        <v>854</v>
      </c>
      <c r="C138" s="122" t="s">
        <v>465</v>
      </c>
      <c r="D138" s="184"/>
      <c r="E138" s="184"/>
      <c r="F138" s="184"/>
      <c r="G138" s="184"/>
      <c r="H138" s="184"/>
      <c r="I138" s="184"/>
      <c r="J138" s="184"/>
      <c r="K138" s="184"/>
      <c r="L138" s="184"/>
      <c r="M138" s="184"/>
      <c r="N138" s="184"/>
      <c r="O138" s="184"/>
      <c r="P138" s="184">
        <v>166214236.53999999</v>
      </c>
      <c r="Q138" s="184"/>
      <c r="R138" s="184"/>
      <c r="S138" s="184"/>
      <c r="T138" s="184"/>
      <c r="U138" s="184"/>
      <c r="V138" s="184"/>
      <c r="W138" s="184"/>
      <c r="X138" s="184">
        <v>12863000</v>
      </c>
      <c r="Y138" s="184"/>
      <c r="Z138" s="184"/>
      <c r="AA138" s="184"/>
      <c r="AB138" s="184"/>
      <c r="AC138" s="184"/>
      <c r="AD138" s="184"/>
      <c r="AE138" s="184"/>
      <c r="AF138" s="184"/>
      <c r="AG138" s="184"/>
      <c r="AH138" s="184"/>
      <c r="AI138" s="184"/>
      <c r="AJ138" s="184"/>
      <c r="AK138" s="184"/>
      <c r="AL138" s="184">
        <v>105318144.64</v>
      </c>
      <c r="AM138" s="184"/>
      <c r="AN138" s="184"/>
      <c r="AO138" s="184"/>
      <c r="AP138" s="184"/>
      <c r="AQ138" s="184"/>
      <c r="AR138" s="184"/>
      <c r="AS138" s="184">
        <v>12224000</v>
      </c>
      <c r="AT138" s="184"/>
      <c r="AU138" s="184"/>
      <c r="AV138" s="184"/>
      <c r="AW138" s="184"/>
      <c r="AX138" s="184"/>
      <c r="AY138" s="184"/>
      <c r="AZ138" s="184"/>
      <c r="BA138" s="184"/>
      <c r="BB138" s="184">
        <v>9233500</v>
      </c>
      <c r="BC138" s="184"/>
      <c r="BD138" s="184">
        <v>73815446.730000004</v>
      </c>
      <c r="BE138" s="184"/>
      <c r="BF138" s="184"/>
      <c r="BG138" s="184"/>
      <c r="BH138" s="184">
        <v>55966515.670000002</v>
      </c>
      <c r="BI138" s="184"/>
      <c r="BJ138" s="184"/>
      <c r="BK138" s="184"/>
      <c r="BL138" s="184"/>
      <c r="BM138" s="184">
        <v>14433757.41</v>
      </c>
      <c r="BN138" s="184"/>
      <c r="BO138" s="184"/>
      <c r="BP138" s="184"/>
      <c r="BQ138" s="184"/>
      <c r="BR138" s="184"/>
      <c r="BS138" s="184">
        <v>19838727.25</v>
      </c>
      <c r="BT138" s="184"/>
      <c r="BU138" s="184"/>
      <c r="BV138" s="184">
        <v>4793793.5</v>
      </c>
      <c r="BW138" s="184"/>
      <c r="BX138" s="184"/>
      <c r="BY138" s="184"/>
      <c r="BZ138" s="184"/>
      <c r="CA138" s="184"/>
      <c r="CB138" s="184">
        <v>2838800</v>
      </c>
      <c r="CC138" s="184"/>
      <c r="CD138" s="184"/>
      <c r="CE138" s="184"/>
      <c r="CF138" s="184"/>
      <c r="CG138" s="184"/>
      <c r="CH138" s="184"/>
      <c r="CI138" s="184"/>
      <c r="CJ138" s="184"/>
      <c r="CK138" s="184">
        <v>8585443</v>
      </c>
      <c r="CL138" s="184"/>
      <c r="CM138" s="184"/>
    </row>
    <row r="139" spans="1:91" ht="49.2">
      <c r="A139" s="120">
        <v>17</v>
      </c>
      <c r="B139" s="220" t="s">
        <v>855</v>
      </c>
      <c r="C139" s="122" t="s">
        <v>466</v>
      </c>
      <c r="D139" s="184">
        <v>24335872.710000001</v>
      </c>
      <c r="E139" s="184"/>
      <c r="F139" s="184">
        <v>84547.09</v>
      </c>
      <c r="G139" s="184">
        <v>181587.09</v>
      </c>
      <c r="H139" s="184">
        <v>1641.15</v>
      </c>
      <c r="I139" s="184">
        <v>194091.8</v>
      </c>
      <c r="J139" s="184">
        <v>17415.48</v>
      </c>
      <c r="K139" s="184"/>
      <c r="L139" s="184">
        <v>74591.460000000006</v>
      </c>
      <c r="M139" s="184"/>
      <c r="N139" s="184">
        <v>291004.21000000002</v>
      </c>
      <c r="O139" s="184"/>
      <c r="P139" s="184">
        <v>15699146.279999999</v>
      </c>
      <c r="Q139" s="184">
        <v>24270.3</v>
      </c>
      <c r="R139" s="184">
        <v>6739.68</v>
      </c>
      <c r="S139" s="184">
        <v>26396.799999999999</v>
      </c>
      <c r="T139" s="184">
        <v>35169.699999999997</v>
      </c>
      <c r="U139" s="184">
        <v>28421.4</v>
      </c>
      <c r="V139" s="184">
        <v>9241.2000000000007</v>
      </c>
      <c r="W139" s="184"/>
      <c r="X139" s="184">
        <v>28908641.91</v>
      </c>
      <c r="Y139" s="184">
        <v>62071.14</v>
      </c>
      <c r="Z139" s="184">
        <v>122564.32</v>
      </c>
      <c r="AA139" s="184">
        <v>29598</v>
      </c>
      <c r="AB139" s="184">
        <v>24507.88</v>
      </c>
      <c r="AC139" s="184">
        <v>37647.360000000001</v>
      </c>
      <c r="AD139" s="184">
        <v>101931.75</v>
      </c>
      <c r="AE139" s="184">
        <v>169870.74</v>
      </c>
      <c r="AF139" s="184">
        <v>123375.2</v>
      </c>
      <c r="AG139" s="184">
        <v>16373.2</v>
      </c>
      <c r="AH139" s="184">
        <v>26492.7</v>
      </c>
      <c r="AI139" s="184">
        <v>99813.84</v>
      </c>
      <c r="AJ139" s="184">
        <v>26463.759999999998</v>
      </c>
      <c r="AK139" s="184">
        <v>16083.3</v>
      </c>
      <c r="AL139" s="184">
        <v>52564956.390000001</v>
      </c>
      <c r="AM139" s="184">
        <v>74115.600000000006</v>
      </c>
      <c r="AN139" s="184">
        <v>52170.52</v>
      </c>
      <c r="AO139" s="184">
        <v>79163</v>
      </c>
      <c r="AP139" s="184">
        <v>176922.01</v>
      </c>
      <c r="AQ139" s="184">
        <v>111463.44</v>
      </c>
      <c r="AR139" s="184"/>
      <c r="AS139" s="184">
        <v>10951499.439999999</v>
      </c>
      <c r="AT139" s="184">
        <v>60451.63</v>
      </c>
      <c r="AU139" s="184">
        <v>15734.36</v>
      </c>
      <c r="AV139" s="184">
        <v>148961.39000000001</v>
      </c>
      <c r="AW139" s="184">
        <v>22494.48</v>
      </c>
      <c r="AX139" s="184">
        <v>2269.1799999999998</v>
      </c>
      <c r="AY139" s="184">
        <v>277672.15999999997</v>
      </c>
      <c r="AZ139" s="184">
        <v>42897.279999999999</v>
      </c>
      <c r="BA139" s="184">
        <v>38450.58</v>
      </c>
      <c r="BB139" s="184">
        <v>369540</v>
      </c>
      <c r="BC139" s="184">
        <v>56937.14</v>
      </c>
      <c r="BD139" s="184">
        <v>26584014.100000001</v>
      </c>
      <c r="BE139" s="184">
        <v>219925</v>
      </c>
      <c r="BF139" s="184">
        <v>44970.36</v>
      </c>
      <c r="BG139" s="184">
        <v>38357.58</v>
      </c>
      <c r="BH139" s="184">
        <v>210410.73</v>
      </c>
      <c r="BI139" s="184">
        <v>36190.54</v>
      </c>
      <c r="BJ139" s="184">
        <v>26363.16</v>
      </c>
      <c r="BK139" s="184"/>
      <c r="BL139" s="184">
        <v>18235</v>
      </c>
      <c r="BM139" s="184">
        <v>22525688.75</v>
      </c>
      <c r="BN139" s="184">
        <v>54445.26</v>
      </c>
      <c r="BO139" s="184">
        <v>30818.16</v>
      </c>
      <c r="BP139" s="184">
        <v>67656</v>
      </c>
      <c r="BQ139" s="184">
        <v>26915.58</v>
      </c>
      <c r="BR139" s="184">
        <v>14814.12</v>
      </c>
      <c r="BS139" s="186">
        <v>74427901.530000001</v>
      </c>
      <c r="BT139" s="184">
        <v>115853.16</v>
      </c>
      <c r="BU139" s="184">
        <v>58582.3</v>
      </c>
      <c r="BV139" s="184">
        <v>15194927.52</v>
      </c>
      <c r="BW139" s="186">
        <v>28663.68</v>
      </c>
      <c r="BX139" s="184"/>
      <c r="BY139" s="184">
        <v>188910.48</v>
      </c>
      <c r="BZ139" s="184">
        <v>83821.570000000007</v>
      </c>
      <c r="CA139" s="184">
        <v>8727.7999999999993</v>
      </c>
      <c r="CB139" s="184">
        <v>81884.460000000006</v>
      </c>
      <c r="CC139" s="186">
        <v>129822.35</v>
      </c>
      <c r="CD139" s="184">
        <v>153591.46</v>
      </c>
      <c r="CE139" s="184">
        <v>24275.22</v>
      </c>
      <c r="CF139" s="184">
        <v>79767.14</v>
      </c>
      <c r="CG139" s="184">
        <v>33935.279999999999</v>
      </c>
      <c r="CH139" s="184">
        <v>12754.2</v>
      </c>
      <c r="CI139" s="184"/>
      <c r="CJ139" s="184">
        <v>47391.72</v>
      </c>
      <c r="CK139" s="184">
        <v>101511.78</v>
      </c>
      <c r="CL139" s="186">
        <v>23234.46</v>
      </c>
      <c r="CM139" s="184">
        <v>36855.040000000001</v>
      </c>
    </row>
    <row r="140" spans="1:91" ht="49.2">
      <c r="A140" s="120">
        <v>17</v>
      </c>
      <c r="B140" s="220" t="s">
        <v>856</v>
      </c>
      <c r="C140" s="122" t="s">
        <v>467</v>
      </c>
      <c r="D140" s="184">
        <v>29400</v>
      </c>
      <c r="E140" s="184"/>
      <c r="F140" s="184"/>
      <c r="G140" s="184"/>
      <c r="H140" s="184"/>
      <c r="I140" s="184"/>
      <c r="J140" s="184"/>
      <c r="K140" s="184"/>
      <c r="L140" s="184"/>
      <c r="M140" s="184"/>
      <c r="N140" s="184"/>
      <c r="O140" s="184"/>
      <c r="P140" s="184">
        <v>54710</v>
      </c>
      <c r="Q140" s="184"/>
      <c r="R140" s="184"/>
      <c r="S140" s="184"/>
      <c r="T140" s="184"/>
      <c r="U140" s="184"/>
      <c r="V140" s="184"/>
      <c r="W140" s="184"/>
      <c r="X140" s="184">
        <v>4038</v>
      </c>
      <c r="Y140" s="184"/>
      <c r="Z140" s="184"/>
      <c r="AA140" s="184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>
        <v>21744316</v>
      </c>
      <c r="AM140" s="184"/>
      <c r="AN140" s="184"/>
      <c r="AO140" s="184"/>
      <c r="AP140" s="184"/>
      <c r="AQ140" s="184"/>
      <c r="AR140" s="184"/>
      <c r="AS140" s="184"/>
      <c r="AT140" s="184"/>
      <c r="AU140" s="184"/>
      <c r="AV140" s="184"/>
      <c r="AW140" s="184"/>
      <c r="AX140" s="184"/>
      <c r="AY140" s="184"/>
      <c r="AZ140" s="184"/>
      <c r="BA140" s="184"/>
      <c r="BB140" s="184">
        <v>13228298.460000001</v>
      </c>
      <c r="BC140" s="184"/>
      <c r="BD140" s="184"/>
      <c r="BE140" s="184"/>
      <c r="BF140" s="184"/>
      <c r="BG140" s="184"/>
      <c r="BH140" s="184"/>
      <c r="BI140" s="184"/>
      <c r="BJ140" s="184"/>
      <c r="BK140" s="184"/>
      <c r="BL140" s="184"/>
      <c r="BM140" s="184">
        <v>128370</v>
      </c>
      <c r="BN140" s="184"/>
      <c r="BO140" s="184"/>
      <c r="BP140" s="184"/>
      <c r="BQ140" s="184"/>
      <c r="BR140" s="184"/>
      <c r="BS140" s="184">
        <v>27417376</v>
      </c>
      <c r="BT140" s="184"/>
      <c r="BU140" s="184"/>
      <c r="BV140" s="184"/>
      <c r="BW140" s="184"/>
      <c r="BX140" s="184"/>
      <c r="BY140" s="184"/>
      <c r="BZ140" s="184"/>
      <c r="CA140" s="184"/>
      <c r="CB140" s="184"/>
      <c r="CC140" s="184"/>
      <c r="CD140" s="184"/>
      <c r="CE140" s="186"/>
      <c r="CF140" s="184"/>
      <c r="CG140" s="184"/>
      <c r="CH140" s="184"/>
      <c r="CI140" s="184"/>
      <c r="CJ140" s="184"/>
      <c r="CK140" s="184"/>
      <c r="CL140" s="184"/>
      <c r="CM140" s="184"/>
    </row>
    <row r="141" spans="1:91" ht="49.2">
      <c r="A141" s="120">
        <v>17</v>
      </c>
      <c r="B141" s="220" t="s">
        <v>857</v>
      </c>
      <c r="C141" s="141" t="s">
        <v>468</v>
      </c>
      <c r="D141" s="184"/>
      <c r="E141" s="184"/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  <c r="R141" s="184"/>
      <c r="S141" s="184"/>
      <c r="T141" s="184"/>
      <c r="U141" s="184"/>
      <c r="V141" s="184"/>
      <c r="W141" s="184"/>
      <c r="X141" s="184"/>
      <c r="Y141" s="184"/>
      <c r="Z141" s="184"/>
      <c r="AA141" s="184"/>
      <c r="AB141" s="184"/>
      <c r="AC141" s="184"/>
      <c r="AD141" s="184"/>
      <c r="AE141" s="184"/>
      <c r="AF141" s="184"/>
      <c r="AG141" s="184"/>
      <c r="AH141" s="184"/>
      <c r="AI141" s="184"/>
      <c r="AJ141" s="184"/>
      <c r="AK141" s="184"/>
      <c r="AL141" s="184"/>
      <c r="AM141" s="184"/>
      <c r="AN141" s="184"/>
      <c r="AO141" s="184"/>
      <c r="AP141" s="184"/>
      <c r="AQ141" s="184"/>
      <c r="AR141" s="184"/>
      <c r="AS141" s="184"/>
      <c r="AT141" s="184"/>
      <c r="AU141" s="184"/>
      <c r="AV141" s="184"/>
      <c r="AW141" s="184"/>
      <c r="AX141" s="184"/>
      <c r="AY141" s="184"/>
      <c r="AZ141" s="184"/>
      <c r="BA141" s="184"/>
      <c r="BB141" s="184"/>
      <c r="BC141" s="184"/>
      <c r="BD141" s="184"/>
      <c r="BE141" s="184"/>
      <c r="BF141" s="184"/>
      <c r="BG141" s="184"/>
      <c r="BH141" s="184"/>
      <c r="BI141" s="184"/>
      <c r="BJ141" s="184"/>
      <c r="BK141" s="184"/>
      <c r="BL141" s="184"/>
      <c r="BM141" s="184"/>
      <c r="BN141" s="184"/>
      <c r="BO141" s="184"/>
      <c r="BP141" s="184"/>
      <c r="BQ141" s="184"/>
      <c r="BR141" s="184"/>
      <c r="BS141" s="184"/>
      <c r="BT141" s="184"/>
      <c r="BU141" s="184"/>
      <c r="BV141" s="186"/>
      <c r="BW141" s="186"/>
      <c r="BX141" s="186"/>
      <c r="BY141" s="186"/>
      <c r="BZ141" s="186"/>
      <c r="CA141" s="186"/>
      <c r="CB141" s="184"/>
      <c r="CC141" s="184"/>
      <c r="CD141" s="184"/>
      <c r="CE141" s="186"/>
      <c r="CF141" s="186"/>
      <c r="CG141" s="186"/>
      <c r="CH141" s="186"/>
      <c r="CI141" s="184"/>
      <c r="CJ141" s="186"/>
      <c r="CK141" s="186"/>
      <c r="CL141" s="186"/>
      <c r="CM141" s="186"/>
    </row>
    <row r="142" spans="1:91" ht="49.2">
      <c r="A142" s="120">
        <v>17</v>
      </c>
      <c r="B142" s="220" t="s">
        <v>858</v>
      </c>
      <c r="C142" s="143" t="s">
        <v>469</v>
      </c>
      <c r="D142" s="184">
        <v>15742896.02</v>
      </c>
      <c r="E142" s="184">
        <v>1551162.49</v>
      </c>
      <c r="F142" s="184">
        <v>1652708.84</v>
      </c>
      <c r="G142" s="184">
        <v>1967023.51</v>
      </c>
      <c r="H142" s="184">
        <v>1556036.38</v>
      </c>
      <c r="I142" s="184">
        <v>1915201.84</v>
      </c>
      <c r="J142" s="184">
        <v>2812726.66</v>
      </c>
      <c r="K142" s="184">
        <v>2851708.63</v>
      </c>
      <c r="L142" s="184">
        <v>1724410.18</v>
      </c>
      <c r="M142" s="184">
        <v>1911610.4</v>
      </c>
      <c r="N142" s="184">
        <v>5498342.0099999998</v>
      </c>
      <c r="O142" s="184">
        <v>698892.93</v>
      </c>
      <c r="P142" s="184">
        <v>7332865.3200000003</v>
      </c>
      <c r="Q142" s="184">
        <v>1651794.73</v>
      </c>
      <c r="R142" s="184">
        <v>1650506.46</v>
      </c>
      <c r="S142" s="184">
        <v>2946040.11</v>
      </c>
      <c r="T142" s="184">
        <v>1745753.56</v>
      </c>
      <c r="U142" s="184">
        <v>1507932.78</v>
      </c>
      <c r="V142" s="184">
        <v>1540508.6</v>
      </c>
      <c r="W142" s="184">
        <v>963139.37</v>
      </c>
      <c r="X142" s="184">
        <v>47083995.219999999</v>
      </c>
      <c r="Y142" s="184">
        <v>1134260.28</v>
      </c>
      <c r="Z142" s="184">
        <v>1720990.96</v>
      </c>
      <c r="AA142" s="184">
        <v>1554368.36</v>
      </c>
      <c r="AB142" s="184">
        <v>982132.84</v>
      </c>
      <c r="AC142" s="184">
        <v>984257.53</v>
      </c>
      <c r="AD142" s="184">
        <v>1191279.43</v>
      </c>
      <c r="AE142" s="184">
        <v>3604909.24</v>
      </c>
      <c r="AF142" s="184">
        <v>1268285.29</v>
      </c>
      <c r="AG142" s="184">
        <v>1274458.1000000001</v>
      </c>
      <c r="AH142" s="184">
        <v>1596844.12</v>
      </c>
      <c r="AI142" s="184">
        <v>2629335.9500000002</v>
      </c>
      <c r="AJ142" s="184">
        <v>1243446.5</v>
      </c>
      <c r="AK142" s="184">
        <v>910393.48</v>
      </c>
      <c r="AL142" s="184">
        <v>39833819.390000001</v>
      </c>
      <c r="AM142" s="184">
        <v>1798104.67</v>
      </c>
      <c r="AN142" s="184">
        <v>1463957.59</v>
      </c>
      <c r="AO142" s="184">
        <v>2668668.5499999998</v>
      </c>
      <c r="AP142" s="184">
        <v>2579004.7799999998</v>
      </c>
      <c r="AQ142" s="184">
        <v>1688131.07</v>
      </c>
      <c r="AR142" s="184">
        <v>925703.58</v>
      </c>
      <c r="AS142" s="184">
        <v>8701389.1899999995</v>
      </c>
      <c r="AT142" s="184">
        <v>1619157.6</v>
      </c>
      <c r="AU142" s="184">
        <v>2350224.59</v>
      </c>
      <c r="AV142" s="184">
        <v>3137484.79</v>
      </c>
      <c r="AW142" s="184">
        <v>1485278.68</v>
      </c>
      <c r="AX142" s="184">
        <v>1085465.21</v>
      </c>
      <c r="AY142" s="184">
        <v>2090101.85</v>
      </c>
      <c r="AZ142" s="184">
        <v>1516480.43</v>
      </c>
      <c r="BA142" s="184">
        <v>1420570.41</v>
      </c>
      <c r="BB142" s="184">
        <v>6857441.0300000003</v>
      </c>
      <c r="BC142" s="184">
        <v>1445744.71</v>
      </c>
      <c r="BD142" s="184">
        <v>56615799.140000001</v>
      </c>
      <c r="BE142" s="184">
        <v>3866948.51</v>
      </c>
      <c r="BF142" s="184">
        <v>1372025.53</v>
      </c>
      <c r="BG142" s="184">
        <v>1500729.01</v>
      </c>
      <c r="BH142" s="184">
        <v>7458776.0499999998</v>
      </c>
      <c r="BI142" s="184">
        <v>1166758.8400000001</v>
      </c>
      <c r="BJ142" s="184">
        <v>716521.2</v>
      </c>
      <c r="BK142" s="184">
        <v>1011999.26</v>
      </c>
      <c r="BL142" s="184">
        <v>850292.35</v>
      </c>
      <c r="BM142" s="184">
        <v>15396042.4</v>
      </c>
      <c r="BN142" s="184">
        <v>2661710.41</v>
      </c>
      <c r="BO142" s="184">
        <v>2037379.21</v>
      </c>
      <c r="BP142" s="184">
        <v>3014567.03</v>
      </c>
      <c r="BQ142" s="184">
        <v>1920089.25</v>
      </c>
      <c r="BR142" s="184">
        <v>1459225.91</v>
      </c>
      <c r="BS142" s="184">
        <v>45211154.18</v>
      </c>
      <c r="BT142" s="184">
        <v>2130180.5499999998</v>
      </c>
      <c r="BU142" s="184">
        <v>2254318.1</v>
      </c>
      <c r="BV142" s="184">
        <v>9088385.5999999996</v>
      </c>
      <c r="BW142" s="184">
        <v>803351.53</v>
      </c>
      <c r="BX142" s="184">
        <v>1910522.71</v>
      </c>
      <c r="BY142" s="184">
        <v>3984222.61</v>
      </c>
      <c r="BZ142" s="184">
        <v>1337245.75</v>
      </c>
      <c r="CA142" s="184">
        <v>1406122.46</v>
      </c>
      <c r="CB142" s="184">
        <v>1865394.75</v>
      </c>
      <c r="CC142" s="184">
        <v>2176602.84</v>
      </c>
      <c r="CD142" s="184">
        <v>3813719.79</v>
      </c>
      <c r="CE142" s="184">
        <v>2201564.4300000002</v>
      </c>
      <c r="CF142" s="184">
        <v>3008772.78</v>
      </c>
      <c r="CG142" s="184">
        <v>1002841.5</v>
      </c>
      <c r="CH142" s="184">
        <v>1130719.77</v>
      </c>
      <c r="CI142" s="184">
        <v>1033979.17</v>
      </c>
      <c r="CJ142" s="184">
        <v>1213526.3799999999</v>
      </c>
      <c r="CK142" s="184">
        <v>3805592.68</v>
      </c>
      <c r="CL142" s="184">
        <v>842053.44</v>
      </c>
      <c r="CM142" s="184">
        <v>700307.56</v>
      </c>
    </row>
    <row r="143" spans="1:91" ht="49.2">
      <c r="A143" s="120">
        <v>17</v>
      </c>
      <c r="B143" s="220" t="s">
        <v>859</v>
      </c>
      <c r="C143" s="143" t="s">
        <v>470</v>
      </c>
      <c r="D143" s="184"/>
      <c r="E143" s="184"/>
      <c r="F143" s="184"/>
      <c r="G143" s="184"/>
      <c r="H143" s="184"/>
      <c r="I143" s="184"/>
      <c r="J143" s="184"/>
      <c r="K143" s="184"/>
      <c r="L143" s="184"/>
      <c r="M143" s="184"/>
      <c r="N143" s="184"/>
      <c r="O143" s="184"/>
      <c r="P143" s="184"/>
      <c r="Q143" s="184"/>
      <c r="R143" s="184"/>
      <c r="S143" s="184"/>
      <c r="T143" s="184"/>
      <c r="U143" s="184"/>
      <c r="V143" s="184"/>
      <c r="W143" s="184"/>
      <c r="X143" s="184"/>
      <c r="Y143" s="184"/>
      <c r="Z143" s="184"/>
      <c r="AA143" s="184"/>
      <c r="AB143" s="184"/>
      <c r="AC143" s="184"/>
      <c r="AD143" s="184"/>
      <c r="AE143" s="184"/>
      <c r="AF143" s="184"/>
      <c r="AG143" s="184"/>
      <c r="AH143" s="184"/>
      <c r="AI143" s="184"/>
      <c r="AJ143" s="184"/>
      <c r="AK143" s="184"/>
      <c r="AL143" s="184"/>
      <c r="AM143" s="184"/>
      <c r="AN143" s="184"/>
      <c r="AO143" s="184"/>
      <c r="AP143" s="184"/>
      <c r="AQ143" s="184"/>
      <c r="AR143" s="184"/>
      <c r="AS143" s="184"/>
      <c r="AT143" s="184"/>
      <c r="AU143" s="184"/>
      <c r="AV143" s="184"/>
      <c r="AW143" s="184"/>
      <c r="AX143" s="184"/>
      <c r="AY143" s="184"/>
      <c r="AZ143" s="184"/>
      <c r="BA143" s="184"/>
      <c r="BB143" s="184"/>
      <c r="BC143" s="184"/>
      <c r="BD143" s="184"/>
      <c r="BE143" s="184"/>
      <c r="BF143" s="184"/>
      <c r="BG143" s="184"/>
      <c r="BH143" s="184"/>
      <c r="BI143" s="184"/>
      <c r="BJ143" s="184"/>
      <c r="BK143" s="184"/>
      <c r="BL143" s="184"/>
      <c r="BM143" s="184"/>
      <c r="BN143" s="184"/>
      <c r="BO143" s="184"/>
      <c r="BP143" s="184"/>
      <c r="BQ143" s="184"/>
      <c r="BR143" s="184"/>
      <c r="BS143" s="184"/>
      <c r="BT143" s="184"/>
      <c r="BU143" s="184"/>
      <c r="BV143" s="184"/>
      <c r="BW143" s="184"/>
      <c r="BX143" s="184"/>
      <c r="BY143" s="184"/>
      <c r="BZ143" s="184"/>
      <c r="CA143" s="184"/>
      <c r="CB143" s="184"/>
      <c r="CC143" s="184"/>
      <c r="CD143" s="184"/>
      <c r="CE143" s="184"/>
      <c r="CF143" s="184"/>
      <c r="CG143" s="184"/>
      <c r="CH143" s="184"/>
      <c r="CI143" s="184"/>
      <c r="CJ143" s="184"/>
      <c r="CK143" s="184"/>
      <c r="CL143" s="184"/>
      <c r="CM143" s="184"/>
    </row>
    <row r="144" spans="1:91" ht="49.2">
      <c r="A144" s="120">
        <v>18</v>
      </c>
      <c r="B144" s="220" t="s">
        <v>860</v>
      </c>
      <c r="C144" s="143" t="s">
        <v>1231</v>
      </c>
      <c r="D144" s="184">
        <v>36559.440000000002</v>
      </c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184"/>
      <c r="P144" s="184"/>
      <c r="Q144" s="184"/>
      <c r="R144" s="184"/>
      <c r="S144" s="184"/>
      <c r="T144" s="184"/>
      <c r="U144" s="184"/>
      <c r="V144" s="184"/>
      <c r="W144" s="184"/>
      <c r="X144" s="184"/>
      <c r="Y144" s="184"/>
      <c r="Z144" s="184"/>
      <c r="AA144" s="184"/>
      <c r="AB144" s="184"/>
      <c r="AC144" s="184"/>
      <c r="AD144" s="184"/>
      <c r="AE144" s="184"/>
      <c r="AF144" s="184"/>
      <c r="AG144" s="184"/>
      <c r="AH144" s="184"/>
      <c r="AI144" s="184"/>
      <c r="AJ144" s="184"/>
      <c r="AK144" s="184"/>
      <c r="AL144" s="184"/>
      <c r="AM144" s="184"/>
      <c r="AN144" s="184"/>
      <c r="AO144" s="184"/>
      <c r="AP144" s="184"/>
      <c r="AQ144" s="184"/>
      <c r="AR144" s="184"/>
      <c r="AS144" s="184"/>
      <c r="AT144" s="184"/>
      <c r="AU144" s="184"/>
      <c r="AV144" s="184"/>
      <c r="AW144" s="184"/>
      <c r="AX144" s="184"/>
      <c r="AY144" s="184"/>
      <c r="AZ144" s="184"/>
      <c r="BA144" s="184"/>
      <c r="BB144" s="184"/>
      <c r="BC144" s="184"/>
      <c r="BD144" s="184"/>
      <c r="BE144" s="184"/>
      <c r="BF144" s="184"/>
      <c r="BG144" s="184"/>
      <c r="BH144" s="184"/>
      <c r="BI144" s="184"/>
      <c r="BJ144" s="184"/>
      <c r="BK144" s="184"/>
      <c r="BL144" s="184"/>
      <c r="BM144" s="184"/>
      <c r="BN144" s="184"/>
      <c r="BO144" s="184"/>
      <c r="BP144" s="184"/>
      <c r="BQ144" s="184"/>
      <c r="BR144" s="184"/>
      <c r="BS144" s="186"/>
      <c r="BT144" s="184"/>
      <c r="BU144" s="186"/>
      <c r="BV144" s="186"/>
      <c r="BW144" s="186"/>
      <c r="BX144" s="186"/>
      <c r="BY144" s="186"/>
      <c r="BZ144" s="186"/>
      <c r="CA144" s="184"/>
      <c r="CB144" s="186"/>
      <c r="CC144" s="186"/>
      <c r="CD144" s="186"/>
      <c r="CE144" s="186"/>
      <c r="CF144" s="186"/>
      <c r="CG144" s="186"/>
      <c r="CH144" s="186"/>
      <c r="CI144" s="184"/>
      <c r="CJ144" s="186"/>
      <c r="CK144" s="186"/>
      <c r="CL144" s="184"/>
      <c r="CM144" s="186"/>
    </row>
    <row r="145" spans="1:91" ht="49.2">
      <c r="A145" s="120">
        <v>18</v>
      </c>
      <c r="B145" s="220" t="s">
        <v>861</v>
      </c>
      <c r="C145" s="143" t="s">
        <v>1232</v>
      </c>
      <c r="D145" s="184">
        <v>283585800.02999997</v>
      </c>
      <c r="E145" s="184"/>
      <c r="F145" s="184"/>
      <c r="G145" s="184"/>
      <c r="H145" s="184"/>
      <c r="I145" s="184"/>
      <c r="J145" s="184"/>
      <c r="K145" s="184"/>
      <c r="L145" s="184"/>
      <c r="M145" s="184"/>
      <c r="N145" s="184"/>
      <c r="O145" s="184"/>
      <c r="P145" s="184"/>
      <c r="Q145" s="184"/>
      <c r="R145" s="184"/>
      <c r="S145" s="184"/>
      <c r="T145" s="184"/>
      <c r="U145" s="184"/>
      <c r="V145" s="184"/>
      <c r="W145" s="184"/>
      <c r="X145" s="184"/>
      <c r="Y145" s="184"/>
      <c r="Z145" s="184"/>
      <c r="AA145" s="184"/>
      <c r="AB145" s="184"/>
      <c r="AC145" s="184"/>
      <c r="AD145" s="184"/>
      <c r="AE145" s="184"/>
      <c r="AF145" s="184"/>
      <c r="AG145" s="184"/>
      <c r="AH145" s="184"/>
      <c r="AI145" s="184"/>
      <c r="AJ145" s="184"/>
      <c r="AK145" s="184"/>
      <c r="AL145" s="184">
        <v>50345801.799999997</v>
      </c>
      <c r="AM145" s="184"/>
      <c r="AN145" s="184"/>
      <c r="AO145" s="184"/>
      <c r="AP145" s="184"/>
      <c r="AQ145" s="184"/>
      <c r="AR145" s="184"/>
      <c r="AS145" s="184">
        <v>2284450</v>
      </c>
      <c r="AT145" s="184"/>
      <c r="AU145" s="184"/>
      <c r="AV145" s="184"/>
      <c r="AW145" s="184"/>
      <c r="AX145" s="184"/>
      <c r="AY145" s="184"/>
      <c r="AZ145" s="184"/>
      <c r="BA145" s="184"/>
      <c r="BB145" s="184"/>
      <c r="BC145" s="184"/>
      <c r="BD145" s="184"/>
      <c r="BE145" s="184"/>
      <c r="BF145" s="184"/>
      <c r="BG145" s="184"/>
      <c r="BH145" s="184"/>
      <c r="BI145" s="184"/>
      <c r="BJ145" s="184"/>
      <c r="BK145" s="184"/>
      <c r="BL145" s="184"/>
      <c r="BM145" s="184">
        <v>219488696.11000001</v>
      </c>
      <c r="BN145" s="184"/>
      <c r="BO145" s="184"/>
      <c r="BP145" s="184"/>
      <c r="BQ145" s="184"/>
      <c r="BR145" s="184"/>
      <c r="BS145" s="186"/>
      <c r="BT145" s="186"/>
      <c r="BU145" s="186"/>
      <c r="BV145" s="186"/>
      <c r="BW145" s="186"/>
      <c r="BX145" s="186"/>
      <c r="BY145" s="186"/>
      <c r="BZ145" s="186"/>
      <c r="CA145" s="186"/>
      <c r="CB145" s="186"/>
      <c r="CC145" s="186"/>
      <c r="CD145" s="186"/>
      <c r="CE145" s="186"/>
      <c r="CF145" s="186"/>
      <c r="CG145" s="186"/>
      <c r="CH145" s="186"/>
      <c r="CI145" s="184"/>
      <c r="CJ145" s="186"/>
      <c r="CK145" s="186"/>
      <c r="CL145" s="186"/>
      <c r="CM145" s="186"/>
    </row>
    <row r="146" spans="1:91" ht="24.6">
      <c r="A146" s="120">
        <v>18</v>
      </c>
      <c r="B146" s="220" t="s">
        <v>862</v>
      </c>
      <c r="C146" s="143" t="s">
        <v>1233</v>
      </c>
      <c r="D146" s="184">
        <v>273674290.31</v>
      </c>
      <c r="E146" s="184"/>
      <c r="F146" s="184"/>
      <c r="G146" s="184"/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  <c r="AF146" s="184"/>
      <c r="AG146" s="184"/>
      <c r="AH146" s="184"/>
      <c r="AI146" s="184"/>
      <c r="AJ146" s="184"/>
      <c r="AK146" s="184"/>
      <c r="AL146" s="184"/>
      <c r="AM146" s="184"/>
      <c r="AN146" s="184"/>
      <c r="AO146" s="184"/>
      <c r="AP146" s="184"/>
      <c r="AQ146" s="184"/>
      <c r="AR146" s="184"/>
      <c r="AS146" s="184">
        <v>3016705</v>
      </c>
      <c r="AT146" s="184"/>
      <c r="AU146" s="184"/>
      <c r="AV146" s="184"/>
      <c r="AW146" s="184"/>
      <c r="AX146" s="184"/>
      <c r="AY146" s="184"/>
      <c r="AZ146" s="184"/>
      <c r="BA146" s="184"/>
      <c r="BB146" s="184"/>
      <c r="BC146" s="184"/>
      <c r="BD146" s="184"/>
      <c r="BE146" s="184"/>
      <c r="BF146" s="184"/>
      <c r="BG146" s="184"/>
      <c r="BH146" s="184"/>
      <c r="BI146" s="184"/>
      <c r="BJ146" s="184"/>
      <c r="BK146" s="184"/>
      <c r="BL146" s="184"/>
      <c r="BM146" s="184">
        <v>233114901.75</v>
      </c>
      <c r="BN146" s="184"/>
      <c r="BO146" s="184"/>
      <c r="BP146" s="184"/>
      <c r="BQ146" s="184"/>
      <c r="BR146" s="184"/>
      <c r="BS146" s="186">
        <v>12143896</v>
      </c>
      <c r="BT146" s="186"/>
      <c r="BU146" s="186"/>
      <c r="BV146" s="186"/>
      <c r="BW146" s="186"/>
      <c r="BX146" s="186"/>
      <c r="BY146" s="186"/>
      <c r="BZ146" s="186"/>
      <c r="CA146" s="186"/>
      <c r="CB146" s="186"/>
      <c r="CC146" s="186"/>
      <c r="CD146" s="186"/>
      <c r="CE146" s="186"/>
      <c r="CF146" s="186"/>
      <c r="CG146" s="186"/>
      <c r="CH146" s="186"/>
      <c r="CI146" s="186"/>
      <c r="CJ146" s="186"/>
      <c r="CK146" s="186"/>
      <c r="CL146" s="186"/>
      <c r="CM146" s="186"/>
    </row>
    <row r="147" spans="1:91" ht="49.2">
      <c r="A147" s="120">
        <v>18</v>
      </c>
      <c r="B147" s="220" t="s">
        <v>863</v>
      </c>
      <c r="C147" s="143" t="s">
        <v>1234</v>
      </c>
      <c r="D147" s="184">
        <v>1046000</v>
      </c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  <c r="AG147" s="184"/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  <c r="AR147" s="184"/>
      <c r="AS147" s="184"/>
      <c r="AT147" s="184"/>
      <c r="AU147" s="184"/>
      <c r="AV147" s="184"/>
      <c r="AW147" s="184"/>
      <c r="AX147" s="184"/>
      <c r="AY147" s="184"/>
      <c r="AZ147" s="184"/>
      <c r="BA147" s="184"/>
      <c r="BB147" s="184"/>
      <c r="BC147" s="184"/>
      <c r="BD147" s="184"/>
      <c r="BE147" s="184"/>
      <c r="BF147" s="184"/>
      <c r="BG147" s="184"/>
      <c r="BH147" s="184"/>
      <c r="BI147" s="184"/>
      <c r="BJ147" s="184"/>
      <c r="BK147" s="184"/>
      <c r="BL147" s="184"/>
      <c r="BM147" s="184"/>
      <c r="BN147" s="184"/>
      <c r="BO147" s="184"/>
      <c r="BP147" s="184"/>
      <c r="BQ147" s="184"/>
      <c r="BR147" s="184"/>
      <c r="BS147" s="186"/>
      <c r="BT147" s="186"/>
      <c r="BU147" s="186"/>
      <c r="BV147" s="186"/>
      <c r="BW147" s="184"/>
      <c r="BX147" s="186"/>
      <c r="BY147" s="186"/>
      <c r="BZ147" s="186"/>
      <c r="CA147" s="186"/>
      <c r="CB147" s="186"/>
      <c r="CC147" s="186"/>
      <c r="CD147" s="186"/>
      <c r="CE147" s="186"/>
      <c r="CF147" s="186"/>
      <c r="CG147" s="186"/>
      <c r="CH147" s="186"/>
      <c r="CI147" s="186"/>
      <c r="CJ147" s="186"/>
      <c r="CK147" s="186"/>
      <c r="CL147" s="186"/>
      <c r="CM147" s="186"/>
    </row>
    <row r="148" spans="1:91" ht="49.2">
      <c r="A148" s="120">
        <v>18</v>
      </c>
      <c r="B148" s="220" t="s">
        <v>864</v>
      </c>
      <c r="C148" s="127" t="s">
        <v>471</v>
      </c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/>
      <c r="AH148" s="184"/>
      <c r="AI148" s="184"/>
      <c r="AJ148" s="184"/>
      <c r="AK148" s="184"/>
      <c r="AL148" s="184"/>
      <c r="AM148" s="184"/>
      <c r="AN148" s="184"/>
      <c r="AO148" s="184"/>
      <c r="AP148" s="184"/>
      <c r="AQ148" s="184"/>
      <c r="AR148" s="184"/>
      <c r="AS148" s="184"/>
      <c r="AT148" s="184"/>
      <c r="AU148" s="184"/>
      <c r="AV148" s="184"/>
      <c r="AW148" s="184"/>
      <c r="AX148" s="184"/>
      <c r="AY148" s="184"/>
      <c r="AZ148" s="184"/>
      <c r="BA148" s="184"/>
      <c r="BB148" s="184"/>
      <c r="BC148" s="184"/>
      <c r="BD148" s="184"/>
      <c r="BE148" s="184"/>
      <c r="BF148" s="184"/>
      <c r="BG148" s="184"/>
      <c r="BH148" s="184"/>
      <c r="BI148" s="184"/>
      <c r="BJ148" s="184"/>
      <c r="BK148" s="184"/>
      <c r="BL148" s="184"/>
      <c r="BM148" s="184"/>
      <c r="BN148" s="184"/>
      <c r="BO148" s="184"/>
      <c r="BP148" s="184"/>
      <c r="BQ148" s="184"/>
      <c r="BR148" s="184"/>
      <c r="BS148" s="184"/>
      <c r="BT148" s="184"/>
      <c r="BU148" s="184"/>
      <c r="BV148" s="184"/>
      <c r="BW148" s="184"/>
      <c r="BX148" s="184"/>
      <c r="BY148" s="184"/>
      <c r="BZ148" s="184"/>
      <c r="CA148" s="184"/>
      <c r="CB148" s="184"/>
      <c r="CC148" s="184"/>
      <c r="CD148" s="184"/>
      <c r="CE148" s="184"/>
      <c r="CF148" s="184"/>
      <c r="CG148" s="184"/>
      <c r="CH148" s="184"/>
      <c r="CI148" s="184"/>
      <c r="CJ148" s="184"/>
      <c r="CK148" s="184"/>
      <c r="CL148" s="184"/>
      <c r="CM148" s="184"/>
    </row>
    <row r="149" spans="1:91" ht="24.6">
      <c r="A149" s="120">
        <v>18</v>
      </c>
      <c r="B149" s="220" t="s">
        <v>865</v>
      </c>
      <c r="C149" s="127" t="s">
        <v>1235</v>
      </c>
      <c r="D149" s="184"/>
      <c r="E149" s="184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/>
      <c r="AH149" s="184"/>
      <c r="AI149" s="184"/>
      <c r="AJ149" s="184"/>
      <c r="AK149" s="184"/>
      <c r="AL149" s="184"/>
      <c r="AM149" s="184"/>
      <c r="AN149" s="184"/>
      <c r="AO149" s="184"/>
      <c r="AP149" s="184"/>
      <c r="AQ149" s="184"/>
      <c r="AR149" s="184"/>
      <c r="AS149" s="184"/>
      <c r="AT149" s="184"/>
      <c r="AU149" s="184"/>
      <c r="AV149" s="184"/>
      <c r="AW149" s="184"/>
      <c r="AX149" s="184"/>
      <c r="AY149" s="184"/>
      <c r="AZ149" s="184"/>
      <c r="BA149" s="184"/>
      <c r="BB149" s="184"/>
      <c r="BC149" s="184"/>
      <c r="BD149" s="184"/>
      <c r="BE149" s="184"/>
      <c r="BF149" s="184"/>
      <c r="BG149" s="184"/>
      <c r="BH149" s="184"/>
      <c r="BI149" s="184"/>
      <c r="BJ149" s="184"/>
      <c r="BK149" s="184"/>
      <c r="BL149" s="184"/>
      <c r="BM149" s="184"/>
      <c r="BN149" s="184"/>
      <c r="BO149" s="184"/>
      <c r="BP149" s="184"/>
      <c r="BQ149" s="184"/>
      <c r="BR149" s="184"/>
      <c r="BS149" s="186"/>
      <c r="BT149" s="186"/>
      <c r="BU149" s="186"/>
      <c r="BV149" s="186"/>
      <c r="BW149" s="186"/>
      <c r="BX149" s="186"/>
      <c r="BY149" s="186"/>
      <c r="BZ149" s="186"/>
      <c r="CA149" s="186"/>
      <c r="CB149" s="186"/>
      <c r="CC149" s="186"/>
      <c r="CD149" s="186"/>
      <c r="CE149" s="186"/>
      <c r="CF149" s="186"/>
      <c r="CG149" s="186"/>
      <c r="CH149" s="186"/>
      <c r="CI149" s="186"/>
      <c r="CJ149" s="186"/>
      <c r="CK149" s="186"/>
      <c r="CL149" s="186"/>
      <c r="CM149" s="184"/>
    </row>
    <row r="150" spans="1:91" ht="24.6">
      <c r="A150" s="120">
        <v>18</v>
      </c>
      <c r="B150" s="220" t="s">
        <v>866</v>
      </c>
      <c r="C150" s="127" t="s">
        <v>1236</v>
      </c>
      <c r="D150" s="184">
        <v>12000</v>
      </c>
      <c r="E150" s="184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4"/>
      <c r="AI150" s="184"/>
      <c r="AJ150" s="184"/>
      <c r="AK150" s="184"/>
      <c r="AL150" s="184"/>
      <c r="AM150" s="184"/>
      <c r="AN150" s="184"/>
      <c r="AO150" s="184"/>
      <c r="AP150" s="184"/>
      <c r="AQ150" s="184"/>
      <c r="AR150" s="184"/>
      <c r="AS150" s="184"/>
      <c r="AT150" s="184"/>
      <c r="AU150" s="184"/>
      <c r="AV150" s="184"/>
      <c r="AW150" s="184"/>
      <c r="AX150" s="184"/>
      <c r="AY150" s="184"/>
      <c r="AZ150" s="184"/>
      <c r="BA150" s="184"/>
      <c r="BB150" s="184"/>
      <c r="BC150" s="184"/>
      <c r="BD150" s="184"/>
      <c r="BE150" s="184"/>
      <c r="BF150" s="184"/>
      <c r="BG150" s="184"/>
      <c r="BH150" s="184"/>
      <c r="BI150" s="184"/>
      <c r="BJ150" s="184"/>
      <c r="BK150" s="184"/>
      <c r="BL150" s="184"/>
      <c r="BM150" s="184"/>
      <c r="BN150" s="184"/>
      <c r="BO150" s="184"/>
      <c r="BP150" s="184"/>
      <c r="BQ150" s="184"/>
      <c r="BR150" s="184"/>
      <c r="BS150" s="186"/>
      <c r="BT150" s="186"/>
      <c r="BU150" s="186"/>
      <c r="BV150" s="186"/>
      <c r="BW150" s="184"/>
      <c r="BX150" s="186"/>
      <c r="BY150" s="186"/>
      <c r="BZ150" s="184"/>
      <c r="CA150" s="184"/>
      <c r="CB150" s="184"/>
      <c r="CC150" s="186"/>
      <c r="CD150" s="186"/>
      <c r="CE150" s="184"/>
      <c r="CF150" s="186"/>
      <c r="CG150" s="184"/>
      <c r="CH150" s="186"/>
      <c r="CI150" s="186"/>
      <c r="CJ150" s="186"/>
      <c r="CK150" s="186"/>
      <c r="CL150" s="184"/>
      <c r="CM150" s="184"/>
    </row>
    <row r="151" spans="1:91" ht="24.6">
      <c r="A151" s="120">
        <v>18</v>
      </c>
      <c r="B151" s="220" t="s">
        <v>867</v>
      </c>
      <c r="C151" s="127" t="s">
        <v>1237</v>
      </c>
      <c r="D151" s="184"/>
      <c r="E151" s="184"/>
      <c r="F151" s="184"/>
      <c r="G151" s="184"/>
      <c r="H151" s="184"/>
      <c r="I151" s="184"/>
      <c r="J151" s="184"/>
      <c r="K151" s="184"/>
      <c r="L151" s="184"/>
      <c r="M151" s="184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4"/>
      <c r="AG151" s="184"/>
      <c r="AH151" s="184"/>
      <c r="AI151" s="184"/>
      <c r="AJ151" s="184"/>
      <c r="AK151" s="184"/>
      <c r="AL151" s="184"/>
      <c r="AM151" s="184"/>
      <c r="AN151" s="184"/>
      <c r="AO151" s="184"/>
      <c r="AP151" s="184"/>
      <c r="AQ151" s="184"/>
      <c r="AR151" s="184"/>
      <c r="AS151" s="184"/>
      <c r="AT151" s="184"/>
      <c r="AU151" s="184"/>
      <c r="AV151" s="184"/>
      <c r="AW151" s="184"/>
      <c r="AX151" s="184"/>
      <c r="AY151" s="184"/>
      <c r="AZ151" s="184"/>
      <c r="BA151" s="184"/>
      <c r="BB151" s="184"/>
      <c r="BC151" s="184"/>
      <c r="BD151" s="184"/>
      <c r="BE151" s="184"/>
      <c r="BF151" s="184"/>
      <c r="BG151" s="184"/>
      <c r="BH151" s="184"/>
      <c r="BI151" s="184"/>
      <c r="BJ151" s="184"/>
      <c r="BK151" s="184"/>
      <c r="BL151" s="184"/>
      <c r="BM151" s="184"/>
      <c r="BN151" s="184"/>
      <c r="BO151" s="184"/>
      <c r="BP151" s="184"/>
      <c r="BQ151" s="184"/>
      <c r="BR151" s="184"/>
      <c r="BS151" s="184"/>
      <c r="BT151" s="184"/>
      <c r="BU151" s="184"/>
      <c r="BV151" s="184"/>
      <c r="BW151" s="184"/>
      <c r="BX151" s="184"/>
      <c r="BY151" s="184"/>
      <c r="BZ151" s="184"/>
      <c r="CA151" s="184"/>
      <c r="CB151" s="186"/>
      <c r="CC151" s="184"/>
      <c r="CD151" s="184"/>
      <c r="CE151" s="184"/>
      <c r="CF151" s="184"/>
      <c r="CG151" s="184"/>
      <c r="CH151" s="184"/>
      <c r="CI151" s="184"/>
      <c r="CJ151" s="184"/>
      <c r="CK151" s="184"/>
      <c r="CL151" s="184"/>
      <c r="CM151" s="184"/>
    </row>
    <row r="152" spans="1:91" ht="24.6">
      <c r="A152" s="120">
        <v>19</v>
      </c>
      <c r="B152" s="220" t="s">
        <v>868</v>
      </c>
      <c r="C152" s="127" t="s">
        <v>472</v>
      </c>
      <c r="D152" s="184"/>
      <c r="E152" s="184"/>
      <c r="F152" s="184"/>
      <c r="G152" s="184"/>
      <c r="H152" s="184"/>
      <c r="I152" s="184"/>
      <c r="J152" s="184"/>
      <c r="K152" s="184"/>
      <c r="L152" s="184"/>
      <c r="M152" s="184"/>
      <c r="N152" s="184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  <c r="AA152" s="184"/>
      <c r="AB152" s="184"/>
      <c r="AC152" s="184"/>
      <c r="AD152" s="184"/>
      <c r="AE152" s="184"/>
      <c r="AF152" s="184"/>
      <c r="AG152" s="184"/>
      <c r="AH152" s="184"/>
      <c r="AI152" s="184"/>
      <c r="AJ152" s="184"/>
      <c r="AK152" s="184"/>
      <c r="AL152" s="184"/>
      <c r="AM152" s="184"/>
      <c r="AN152" s="184"/>
      <c r="AO152" s="184"/>
      <c r="AP152" s="184"/>
      <c r="AQ152" s="184"/>
      <c r="AR152" s="184"/>
      <c r="AS152" s="184"/>
      <c r="AT152" s="184"/>
      <c r="AU152" s="184"/>
      <c r="AV152" s="184"/>
      <c r="AW152" s="184"/>
      <c r="AX152" s="184"/>
      <c r="AY152" s="184"/>
      <c r="AZ152" s="184"/>
      <c r="BA152" s="184"/>
      <c r="BB152" s="184"/>
      <c r="BC152" s="184"/>
      <c r="BD152" s="184"/>
      <c r="BE152" s="184"/>
      <c r="BF152" s="184"/>
      <c r="BG152" s="184"/>
      <c r="BH152" s="184"/>
      <c r="BI152" s="184"/>
      <c r="BJ152" s="184"/>
      <c r="BK152" s="184"/>
      <c r="BL152" s="184"/>
      <c r="BM152" s="184"/>
      <c r="BN152" s="184"/>
      <c r="BO152" s="184"/>
      <c r="BP152" s="184"/>
      <c r="BQ152" s="184"/>
      <c r="BR152" s="184"/>
      <c r="BS152" s="186"/>
      <c r="BT152" s="184"/>
      <c r="BU152" s="184"/>
      <c r="BV152" s="184"/>
      <c r="BW152" s="184"/>
      <c r="BX152" s="184"/>
      <c r="BY152" s="184"/>
      <c r="BZ152" s="184"/>
      <c r="CA152" s="184"/>
      <c r="CB152" s="184"/>
      <c r="CC152" s="184"/>
      <c r="CD152" s="184"/>
      <c r="CE152" s="184"/>
      <c r="CF152" s="184"/>
      <c r="CG152" s="184"/>
      <c r="CH152" s="184"/>
      <c r="CI152" s="184"/>
      <c r="CJ152" s="184"/>
      <c r="CK152" s="184"/>
      <c r="CL152" s="184"/>
      <c r="CM152" s="184"/>
    </row>
    <row r="153" spans="1:91" ht="24.6">
      <c r="A153" s="120">
        <v>19</v>
      </c>
      <c r="B153" s="220" t="s">
        <v>869</v>
      </c>
      <c r="C153" s="127" t="s">
        <v>473</v>
      </c>
      <c r="D153" s="184">
        <v>342274.06</v>
      </c>
      <c r="E153" s="184"/>
      <c r="F153" s="184"/>
      <c r="G153" s="184"/>
      <c r="H153" s="184">
        <v>4400.2</v>
      </c>
      <c r="I153" s="184">
        <v>3480</v>
      </c>
      <c r="J153" s="184"/>
      <c r="K153" s="184">
        <v>7256.8</v>
      </c>
      <c r="L153" s="184"/>
      <c r="M153" s="184"/>
      <c r="N153" s="184">
        <v>7200</v>
      </c>
      <c r="O153" s="184"/>
      <c r="P153" s="184">
        <v>97696.88</v>
      </c>
      <c r="Q153" s="184">
        <v>42516</v>
      </c>
      <c r="R153" s="184">
        <v>1800</v>
      </c>
      <c r="S153" s="184">
        <v>21813.29</v>
      </c>
      <c r="T153" s="184"/>
      <c r="U153" s="184"/>
      <c r="V153" s="184">
        <v>6773.4</v>
      </c>
      <c r="W153" s="184"/>
      <c r="X153" s="184">
        <v>57576.27</v>
      </c>
      <c r="Y153" s="184">
        <v>12578</v>
      </c>
      <c r="Z153" s="184">
        <v>311815.93</v>
      </c>
      <c r="AA153" s="184"/>
      <c r="AB153" s="184"/>
      <c r="AC153" s="184"/>
      <c r="AD153" s="184"/>
      <c r="AE153" s="184">
        <v>49226.91</v>
      </c>
      <c r="AF153" s="184"/>
      <c r="AG153" s="184"/>
      <c r="AH153" s="184">
        <v>92864.1</v>
      </c>
      <c r="AI153" s="184"/>
      <c r="AJ153" s="184">
        <v>380342.97</v>
      </c>
      <c r="AK153" s="184"/>
      <c r="AL153" s="184">
        <v>1793147.45</v>
      </c>
      <c r="AM153" s="184"/>
      <c r="AN153" s="184"/>
      <c r="AO153" s="184"/>
      <c r="AP153" s="184"/>
      <c r="AQ153" s="184"/>
      <c r="AR153" s="184"/>
      <c r="AS153" s="184"/>
      <c r="AT153" s="184"/>
      <c r="AU153" s="184"/>
      <c r="AV153" s="184">
        <v>2697</v>
      </c>
      <c r="AW153" s="184"/>
      <c r="AX153" s="184"/>
      <c r="AY153" s="184"/>
      <c r="AZ153" s="184"/>
      <c r="BA153" s="184"/>
      <c r="BB153" s="184">
        <v>229204</v>
      </c>
      <c r="BC153" s="184">
        <v>72360</v>
      </c>
      <c r="BD153" s="184">
        <v>87799.19</v>
      </c>
      <c r="BE153" s="184">
        <v>78317</v>
      </c>
      <c r="BF153" s="184"/>
      <c r="BG153" s="184"/>
      <c r="BH153" s="184">
        <v>21592.799999999999</v>
      </c>
      <c r="BI153" s="184">
        <v>166734</v>
      </c>
      <c r="BJ153" s="184">
        <v>3600</v>
      </c>
      <c r="BK153" s="184">
        <v>188640</v>
      </c>
      <c r="BL153" s="184">
        <v>164934</v>
      </c>
      <c r="BM153" s="184">
        <v>212045</v>
      </c>
      <c r="BN153" s="184">
        <v>29885</v>
      </c>
      <c r="BO153" s="184">
        <v>19340.95</v>
      </c>
      <c r="BP153" s="184"/>
      <c r="BQ153" s="184"/>
      <c r="BR153" s="184"/>
      <c r="BS153" s="184">
        <v>3886627.24</v>
      </c>
      <c r="BT153" s="184"/>
      <c r="BU153" s="184"/>
      <c r="BV153" s="184"/>
      <c r="BW153" s="184"/>
      <c r="BX153" s="184"/>
      <c r="BY153" s="184">
        <v>215573.29</v>
      </c>
      <c r="BZ153" s="184"/>
      <c r="CA153" s="184"/>
      <c r="CB153" s="184">
        <v>54985</v>
      </c>
      <c r="CC153" s="184"/>
      <c r="CD153" s="184"/>
      <c r="CE153" s="184">
        <v>27803.16</v>
      </c>
      <c r="CF153" s="184">
        <v>125831.8</v>
      </c>
      <c r="CG153" s="184">
        <v>5400</v>
      </c>
      <c r="CH153" s="184"/>
      <c r="CI153" s="184"/>
      <c r="CJ153" s="184"/>
      <c r="CK153" s="184"/>
      <c r="CL153" s="184"/>
      <c r="CM153" s="184"/>
    </row>
    <row r="154" spans="1:91" ht="24.6">
      <c r="A154" s="120">
        <v>19</v>
      </c>
      <c r="B154" s="220" t="s">
        <v>870</v>
      </c>
      <c r="C154" s="127" t="s">
        <v>474</v>
      </c>
      <c r="D154" s="184"/>
      <c r="E154" s="184"/>
      <c r="F154" s="184"/>
      <c r="G154" s="184"/>
      <c r="H154" s="184"/>
      <c r="I154" s="184"/>
      <c r="J154" s="184"/>
      <c r="K154" s="184"/>
      <c r="L154" s="184"/>
      <c r="M154" s="184"/>
      <c r="N154" s="184"/>
      <c r="O154" s="184"/>
      <c r="P154" s="184">
        <v>327500</v>
      </c>
      <c r="Q154" s="184"/>
      <c r="R154" s="184"/>
      <c r="S154" s="184"/>
      <c r="T154" s="184"/>
      <c r="U154" s="184"/>
      <c r="V154" s="184"/>
      <c r="W154" s="184"/>
      <c r="X154" s="184">
        <v>2460308.9</v>
      </c>
      <c r="Y154" s="184"/>
      <c r="Z154" s="184"/>
      <c r="AA154" s="184"/>
      <c r="AB154" s="184"/>
      <c r="AC154" s="184"/>
      <c r="AD154" s="184"/>
      <c r="AE154" s="184"/>
      <c r="AF154" s="184"/>
      <c r="AG154" s="184"/>
      <c r="AH154" s="184"/>
      <c r="AI154" s="184"/>
      <c r="AJ154" s="184"/>
      <c r="AK154" s="184"/>
      <c r="AL154" s="184"/>
      <c r="AM154" s="184"/>
      <c r="AN154" s="184"/>
      <c r="AO154" s="184"/>
      <c r="AP154" s="184"/>
      <c r="AQ154" s="184"/>
      <c r="AR154" s="184"/>
      <c r="AS154" s="184">
        <v>6995</v>
      </c>
      <c r="AT154" s="184">
        <v>96562</v>
      </c>
      <c r="AU154" s="184"/>
      <c r="AV154" s="184"/>
      <c r="AW154" s="184"/>
      <c r="AX154" s="184"/>
      <c r="AY154" s="184"/>
      <c r="AZ154" s="184"/>
      <c r="BA154" s="184"/>
      <c r="BB154" s="184"/>
      <c r="BC154" s="184"/>
      <c r="BD154" s="184"/>
      <c r="BE154" s="184">
        <v>169127</v>
      </c>
      <c r="BF154" s="184"/>
      <c r="BG154" s="184"/>
      <c r="BH154" s="184"/>
      <c r="BI154" s="184"/>
      <c r="BJ154" s="184"/>
      <c r="BK154" s="184"/>
      <c r="BL154" s="184"/>
      <c r="BM154" s="184">
        <v>4177825</v>
      </c>
      <c r="BN154" s="184"/>
      <c r="BO154" s="184"/>
      <c r="BP154" s="184"/>
      <c r="BQ154" s="184"/>
      <c r="BR154" s="184"/>
      <c r="BS154" s="184">
        <v>554638</v>
      </c>
      <c r="BT154" s="184"/>
      <c r="BU154" s="184"/>
      <c r="BV154" s="184">
        <v>450272.25</v>
      </c>
      <c r="BW154" s="184"/>
      <c r="BX154" s="184"/>
      <c r="BY154" s="184">
        <v>19554.580000000002</v>
      </c>
      <c r="BZ154" s="184"/>
      <c r="CA154" s="184"/>
      <c r="CB154" s="184"/>
      <c r="CC154" s="184"/>
      <c r="CD154" s="184"/>
      <c r="CE154" s="184"/>
      <c r="CF154" s="184"/>
      <c r="CG154" s="184"/>
      <c r="CH154" s="184"/>
      <c r="CI154" s="184"/>
      <c r="CJ154" s="184"/>
      <c r="CK154" s="184"/>
      <c r="CL154" s="184"/>
      <c r="CM154" s="184"/>
    </row>
    <row r="155" spans="1:91" ht="24.6">
      <c r="A155" s="120">
        <v>19</v>
      </c>
      <c r="B155" s="220" t="s">
        <v>871</v>
      </c>
      <c r="C155" s="127" t="s">
        <v>475</v>
      </c>
      <c r="D155" s="184"/>
      <c r="E155" s="184"/>
      <c r="F155" s="184"/>
      <c r="G155" s="184"/>
      <c r="H155" s="184"/>
      <c r="I155" s="184"/>
      <c r="J155" s="184"/>
      <c r="K155" s="184"/>
      <c r="L155" s="184"/>
      <c r="M155" s="184"/>
      <c r="N155" s="184"/>
      <c r="O155" s="184"/>
      <c r="P155" s="184">
        <v>1700</v>
      </c>
      <c r="Q155" s="184">
        <v>240</v>
      </c>
      <c r="R155" s="184"/>
      <c r="S155" s="184"/>
      <c r="T155" s="184"/>
      <c r="U155" s="184"/>
      <c r="V155" s="184"/>
      <c r="W155" s="184"/>
      <c r="X155" s="184">
        <v>387008.77</v>
      </c>
      <c r="Y155" s="184"/>
      <c r="Z155" s="184"/>
      <c r="AA155" s="184"/>
      <c r="AB155" s="184">
        <v>75760</v>
      </c>
      <c r="AC155" s="184"/>
      <c r="AD155" s="184"/>
      <c r="AE155" s="184"/>
      <c r="AF155" s="184"/>
      <c r="AG155" s="184"/>
      <c r="AH155" s="184"/>
      <c r="AI155" s="184"/>
      <c r="AJ155" s="184"/>
      <c r="AK155" s="184"/>
      <c r="AL155" s="184"/>
      <c r="AM155" s="184"/>
      <c r="AN155" s="184"/>
      <c r="AO155" s="184"/>
      <c r="AP155" s="184"/>
      <c r="AQ155" s="184"/>
      <c r="AR155" s="184"/>
      <c r="AS155" s="184"/>
      <c r="AT155" s="184"/>
      <c r="AU155" s="184"/>
      <c r="AV155" s="184"/>
      <c r="AW155" s="184"/>
      <c r="AX155" s="184"/>
      <c r="AY155" s="184"/>
      <c r="AZ155" s="184"/>
      <c r="BA155" s="184"/>
      <c r="BB155" s="184"/>
      <c r="BC155" s="184"/>
      <c r="BD155" s="184">
        <v>161282</v>
      </c>
      <c r="BE155" s="184">
        <v>186264.58</v>
      </c>
      <c r="BF155" s="184"/>
      <c r="BG155" s="184"/>
      <c r="BH155" s="184">
        <v>7600</v>
      </c>
      <c r="BI155" s="184"/>
      <c r="BJ155" s="184"/>
      <c r="BK155" s="184"/>
      <c r="BL155" s="184"/>
      <c r="BM155" s="184"/>
      <c r="BN155" s="184"/>
      <c r="BO155" s="184"/>
      <c r="BP155" s="184"/>
      <c r="BQ155" s="184"/>
      <c r="BR155" s="184"/>
      <c r="BS155" s="184">
        <v>186940</v>
      </c>
      <c r="BT155" s="184"/>
      <c r="BU155" s="184"/>
      <c r="BV155" s="184"/>
      <c r="BW155" s="184"/>
      <c r="BX155" s="184"/>
      <c r="BY155" s="184"/>
      <c r="BZ155" s="184"/>
      <c r="CA155" s="184"/>
      <c r="CB155" s="184"/>
      <c r="CC155" s="184"/>
      <c r="CD155" s="184"/>
      <c r="CE155" s="184"/>
      <c r="CF155" s="184">
        <v>3371.5</v>
      </c>
      <c r="CG155" s="184"/>
      <c r="CH155" s="184"/>
      <c r="CI155" s="184"/>
      <c r="CJ155" s="184"/>
      <c r="CK155" s="184"/>
      <c r="CL155" s="184"/>
      <c r="CM155" s="184"/>
    </row>
    <row r="156" spans="1:91" ht="24.6">
      <c r="A156" s="120">
        <v>19</v>
      </c>
      <c r="B156" s="220" t="s">
        <v>872</v>
      </c>
      <c r="C156" s="142" t="s">
        <v>476</v>
      </c>
      <c r="D156" s="184">
        <v>528386</v>
      </c>
      <c r="E156" s="184">
        <v>62432.5</v>
      </c>
      <c r="F156" s="184">
        <v>69700</v>
      </c>
      <c r="G156" s="184">
        <v>107540</v>
      </c>
      <c r="H156" s="184">
        <v>59000</v>
      </c>
      <c r="I156" s="184">
        <v>104340</v>
      </c>
      <c r="J156" s="184">
        <v>213700</v>
      </c>
      <c r="K156" s="184">
        <v>127900</v>
      </c>
      <c r="L156" s="184">
        <v>227400</v>
      </c>
      <c r="M156" s="184">
        <v>183050</v>
      </c>
      <c r="N156" s="184">
        <v>190180</v>
      </c>
      <c r="O156" s="184">
        <v>36450</v>
      </c>
      <c r="P156" s="184">
        <v>520000</v>
      </c>
      <c r="Q156" s="184">
        <v>212700</v>
      </c>
      <c r="R156" s="184">
        <v>299100</v>
      </c>
      <c r="S156" s="184">
        <v>253570</v>
      </c>
      <c r="T156" s="184">
        <v>259100</v>
      </c>
      <c r="U156" s="184">
        <v>181360</v>
      </c>
      <c r="V156" s="184">
        <v>176200</v>
      </c>
      <c r="W156" s="184">
        <v>97200</v>
      </c>
      <c r="X156" s="184">
        <v>419410</v>
      </c>
      <c r="Y156" s="184">
        <v>16976</v>
      </c>
      <c r="Z156" s="184">
        <v>145850</v>
      </c>
      <c r="AA156" s="184">
        <v>217250</v>
      </c>
      <c r="AB156" s="184">
        <v>152785</v>
      </c>
      <c r="AC156" s="184">
        <v>247397</v>
      </c>
      <c r="AD156" s="184"/>
      <c r="AE156" s="184">
        <v>133247</v>
      </c>
      <c r="AF156" s="184">
        <v>225910</v>
      </c>
      <c r="AG156" s="184">
        <v>127380</v>
      </c>
      <c r="AH156" s="184">
        <v>187053</v>
      </c>
      <c r="AI156" s="184">
        <v>636000</v>
      </c>
      <c r="AJ156" s="184">
        <v>301197</v>
      </c>
      <c r="AK156" s="184">
        <v>254290</v>
      </c>
      <c r="AL156" s="184">
        <v>448191</v>
      </c>
      <c r="AM156" s="184">
        <v>284889</v>
      </c>
      <c r="AN156" s="184">
        <v>49200</v>
      </c>
      <c r="AO156" s="184">
        <v>44900</v>
      </c>
      <c r="AP156" s="184">
        <v>19230</v>
      </c>
      <c r="AQ156" s="184"/>
      <c r="AR156" s="184">
        <v>22700</v>
      </c>
      <c r="AS156" s="184">
        <v>223650</v>
      </c>
      <c r="AT156" s="184">
        <v>170318</v>
      </c>
      <c r="AU156" s="184">
        <v>294831</v>
      </c>
      <c r="AV156" s="184">
        <v>259630</v>
      </c>
      <c r="AW156" s="184">
        <v>229214</v>
      </c>
      <c r="AX156" s="184">
        <v>79000</v>
      </c>
      <c r="AY156" s="184">
        <v>15600</v>
      </c>
      <c r="AZ156" s="184">
        <v>236500</v>
      </c>
      <c r="BA156" s="184"/>
      <c r="BB156" s="184"/>
      <c r="BC156" s="184">
        <v>82600</v>
      </c>
      <c r="BD156" s="184"/>
      <c r="BE156" s="184">
        <v>334840</v>
      </c>
      <c r="BF156" s="184">
        <v>83850</v>
      </c>
      <c r="BG156" s="184"/>
      <c r="BH156" s="184">
        <v>96345</v>
      </c>
      <c r="BI156" s="184">
        <v>207150</v>
      </c>
      <c r="BJ156" s="184">
        <v>94995</v>
      </c>
      <c r="BK156" s="184">
        <v>119700</v>
      </c>
      <c r="BL156" s="184">
        <v>196450</v>
      </c>
      <c r="BM156" s="184"/>
      <c r="BN156" s="184">
        <v>102720</v>
      </c>
      <c r="BO156" s="184">
        <v>91000</v>
      </c>
      <c r="BP156" s="184">
        <v>225198</v>
      </c>
      <c r="BQ156" s="184">
        <v>168190</v>
      </c>
      <c r="BR156" s="184">
        <v>73500</v>
      </c>
      <c r="BS156" s="186"/>
      <c r="BT156" s="186">
        <v>250950</v>
      </c>
      <c r="BU156" s="186">
        <v>201750</v>
      </c>
      <c r="BV156" s="186">
        <v>1000</v>
      </c>
      <c r="BW156" s="184">
        <v>238790</v>
      </c>
      <c r="BX156" s="186">
        <v>4830</v>
      </c>
      <c r="BY156" s="186">
        <v>11300</v>
      </c>
      <c r="BZ156" s="186">
        <v>104972</v>
      </c>
      <c r="CA156" s="186"/>
      <c r="CB156" s="186">
        <v>93950</v>
      </c>
      <c r="CC156" s="186">
        <v>180607</v>
      </c>
      <c r="CD156" s="186">
        <v>187980</v>
      </c>
      <c r="CE156" s="186">
        <v>203560</v>
      </c>
      <c r="CF156" s="184">
        <v>123980</v>
      </c>
      <c r="CG156" s="186"/>
      <c r="CH156" s="186">
        <v>62390</v>
      </c>
      <c r="CI156" s="186">
        <v>115059</v>
      </c>
      <c r="CJ156" s="184">
        <v>84726</v>
      </c>
      <c r="CK156" s="186">
        <v>394815</v>
      </c>
      <c r="CL156" s="184">
        <v>78600</v>
      </c>
      <c r="CM156" s="184">
        <v>331892</v>
      </c>
    </row>
    <row r="157" spans="1:91" ht="24.6">
      <c r="A157" s="120">
        <v>19</v>
      </c>
      <c r="B157" s="220" t="s">
        <v>873</v>
      </c>
      <c r="C157" s="142" t="s">
        <v>477</v>
      </c>
      <c r="D157" s="184"/>
      <c r="E157" s="184"/>
      <c r="F157" s="184"/>
      <c r="G157" s="184"/>
      <c r="H157" s="184"/>
      <c r="I157" s="184"/>
      <c r="J157" s="184"/>
      <c r="K157" s="184"/>
      <c r="L157" s="184"/>
      <c r="M157" s="184"/>
      <c r="N157" s="184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  <c r="AA157" s="184"/>
      <c r="AB157" s="184"/>
      <c r="AC157" s="184"/>
      <c r="AD157" s="184"/>
      <c r="AE157" s="184"/>
      <c r="AF157" s="184"/>
      <c r="AG157" s="184"/>
      <c r="AH157" s="184"/>
      <c r="AI157" s="184"/>
      <c r="AJ157" s="184"/>
      <c r="AK157" s="184"/>
      <c r="AL157" s="184">
        <v>60500</v>
      </c>
      <c r="AM157" s="184"/>
      <c r="AN157" s="184"/>
      <c r="AO157" s="184"/>
      <c r="AP157" s="184"/>
      <c r="AQ157" s="184"/>
      <c r="AR157" s="184"/>
      <c r="AS157" s="184"/>
      <c r="AT157" s="184"/>
      <c r="AU157" s="184"/>
      <c r="AV157" s="184"/>
      <c r="AW157" s="184"/>
      <c r="AX157" s="184"/>
      <c r="AY157" s="184"/>
      <c r="AZ157" s="184"/>
      <c r="BA157" s="184"/>
      <c r="BB157" s="184"/>
      <c r="BC157" s="184"/>
      <c r="BD157" s="184"/>
      <c r="BE157" s="184"/>
      <c r="BF157" s="184"/>
      <c r="BG157" s="184"/>
      <c r="BH157" s="184">
        <v>80000</v>
      </c>
      <c r="BI157" s="184"/>
      <c r="BJ157" s="184"/>
      <c r="BK157" s="184"/>
      <c r="BL157" s="184"/>
      <c r="BM157" s="184"/>
      <c r="BN157" s="184"/>
      <c r="BO157" s="184"/>
      <c r="BP157" s="184"/>
      <c r="BQ157" s="184"/>
      <c r="BR157" s="184"/>
      <c r="BS157" s="186">
        <v>32191070.670000002</v>
      </c>
      <c r="BT157" s="186"/>
      <c r="BU157" s="186"/>
      <c r="BV157" s="186"/>
      <c r="BW157" s="184"/>
      <c r="BX157" s="184"/>
      <c r="BY157" s="186"/>
      <c r="BZ157" s="186"/>
      <c r="CA157" s="186"/>
      <c r="CB157" s="186"/>
      <c r="CC157" s="186"/>
      <c r="CD157" s="186"/>
      <c r="CE157" s="186"/>
      <c r="CF157" s="186"/>
      <c r="CG157" s="184"/>
      <c r="CH157" s="186"/>
      <c r="CI157" s="186"/>
      <c r="CJ157" s="186"/>
      <c r="CK157" s="186"/>
      <c r="CL157" s="184"/>
      <c r="CM157" s="184"/>
    </row>
    <row r="158" spans="1:91" ht="24.6">
      <c r="A158" s="120">
        <v>19</v>
      </c>
      <c r="B158" s="220" t="s">
        <v>874</v>
      </c>
      <c r="C158" s="142" t="s">
        <v>478</v>
      </c>
      <c r="D158" s="184"/>
      <c r="E158" s="184"/>
      <c r="F158" s="184"/>
      <c r="G158" s="184"/>
      <c r="H158" s="184"/>
      <c r="I158" s="184">
        <v>18000</v>
      </c>
      <c r="J158" s="184"/>
      <c r="K158" s="184"/>
      <c r="L158" s="184"/>
      <c r="M158" s="184"/>
      <c r="N158" s="184"/>
      <c r="O158" s="184"/>
      <c r="P158" s="184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  <c r="AA158" s="184">
        <v>32500</v>
      </c>
      <c r="AB158" s="184"/>
      <c r="AC158" s="184"/>
      <c r="AD158" s="184"/>
      <c r="AE158" s="184"/>
      <c r="AF158" s="184"/>
      <c r="AG158" s="184"/>
      <c r="AH158" s="184"/>
      <c r="AI158" s="184"/>
      <c r="AJ158" s="184"/>
      <c r="AK158" s="184"/>
      <c r="AL158" s="184">
        <v>130530</v>
      </c>
      <c r="AM158" s="184"/>
      <c r="AN158" s="184"/>
      <c r="AO158" s="184"/>
      <c r="AP158" s="184"/>
      <c r="AQ158" s="184"/>
      <c r="AR158" s="184"/>
      <c r="AS158" s="184"/>
      <c r="AT158" s="184"/>
      <c r="AU158" s="184"/>
      <c r="AV158" s="184"/>
      <c r="AW158" s="184"/>
      <c r="AX158" s="184"/>
      <c r="AY158" s="184"/>
      <c r="AZ158" s="184"/>
      <c r="BA158" s="184"/>
      <c r="BB158" s="184"/>
      <c r="BC158" s="184"/>
      <c r="BD158" s="184"/>
      <c r="BE158" s="184"/>
      <c r="BF158" s="184"/>
      <c r="BG158" s="184"/>
      <c r="BH158" s="184">
        <v>3000</v>
      </c>
      <c r="BI158" s="184">
        <v>312575.40000000002</v>
      </c>
      <c r="BJ158" s="184"/>
      <c r="BK158" s="184"/>
      <c r="BL158" s="184"/>
      <c r="BM158" s="184"/>
      <c r="BN158" s="184"/>
      <c r="BO158" s="184"/>
      <c r="BP158" s="184"/>
      <c r="BQ158" s="184"/>
      <c r="BR158" s="184"/>
      <c r="BS158" s="186">
        <v>450000</v>
      </c>
      <c r="BT158" s="186"/>
      <c r="BU158" s="186"/>
      <c r="BV158" s="186"/>
      <c r="BW158" s="186"/>
      <c r="BX158" s="186"/>
      <c r="BY158" s="186">
        <v>7300</v>
      </c>
      <c r="BZ158" s="186"/>
      <c r="CA158" s="186"/>
      <c r="CB158" s="186"/>
      <c r="CC158" s="186"/>
      <c r="CD158" s="186"/>
      <c r="CE158" s="186"/>
      <c r="CF158" s="186"/>
      <c r="CG158" s="186"/>
      <c r="CH158" s="186"/>
      <c r="CI158" s="186"/>
      <c r="CJ158" s="186"/>
      <c r="CK158" s="186"/>
      <c r="CL158" s="186">
        <v>45000</v>
      </c>
      <c r="CM158" s="186"/>
    </row>
    <row r="159" spans="1:91" ht="24.6">
      <c r="A159" s="120">
        <v>19</v>
      </c>
      <c r="B159" s="220" t="s">
        <v>875</v>
      </c>
      <c r="C159" s="142" t="s">
        <v>479</v>
      </c>
      <c r="D159" s="184">
        <v>10211582.93</v>
      </c>
      <c r="E159" s="184">
        <v>372695.02</v>
      </c>
      <c r="F159" s="184">
        <v>211732.22</v>
      </c>
      <c r="G159" s="184">
        <v>297162.94</v>
      </c>
      <c r="H159" s="184">
        <v>67926.009999999995</v>
      </c>
      <c r="I159" s="184">
        <v>929087.26</v>
      </c>
      <c r="J159" s="184">
        <v>50556.21</v>
      </c>
      <c r="K159" s="184">
        <v>90263.86</v>
      </c>
      <c r="L159" s="184">
        <v>44682</v>
      </c>
      <c r="M159" s="184">
        <v>225566.7</v>
      </c>
      <c r="N159" s="184">
        <v>288285.38</v>
      </c>
      <c r="O159" s="184">
        <v>10400</v>
      </c>
      <c r="P159" s="184">
        <v>3204533.91</v>
      </c>
      <c r="Q159" s="184">
        <v>43319.71</v>
      </c>
      <c r="R159" s="184">
        <v>143536.6</v>
      </c>
      <c r="S159" s="184">
        <v>165698.54</v>
      </c>
      <c r="T159" s="184">
        <v>45122</v>
      </c>
      <c r="U159" s="184">
        <v>101404.65</v>
      </c>
      <c r="V159" s="184">
        <v>18900</v>
      </c>
      <c r="W159" s="184">
        <v>4900</v>
      </c>
      <c r="X159" s="184">
        <v>2331948.17</v>
      </c>
      <c r="Y159" s="184">
        <v>13000</v>
      </c>
      <c r="Z159" s="184">
        <v>49751.199999999997</v>
      </c>
      <c r="AA159" s="184">
        <v>849576.07</v>
      </c>
      <c r="AB159" s="184">
        <v>11373</v>
      </c>
      <c r="AC159" s="184">
        <v>70526.02</v>
      </c>
      <c r="AD159" s="184">
        <v>13500</v>
      </c>
      <c r="AE159" s="184">
        <v>150566.35</v>
      </c>
      <c r="AF159" s="184">
        <v>19330</v>
      </c>
      <c r="AG159" s="184">
        <v>272</v>
      </c>
      <c r="AH159" s="184">
        <v>57130.92</v>
      </c>
      <c r="AI159" s="184">
        <v>1451682.49</v>
      </c>
      <c r="AJ159" s="184">
        <v>70049</v>
      </c>
      <c r="AK159" s="184">
        <v>15600</v>
      </c>
      <c r="AL159" s="184">
        <v>1105497.3</v>
      </c>
      <c r="AM159" s="184">
        <v>69115.5</v>
      </c>
      <c r="AN159" s="184">
        <v>113014.18</v>
      </c>
      <c r="AO159" s="184">
        <v>398910</v>
      </c>
      <c r="AP159" s="184">
        <v>80116.13</v>
      </c>
      <c r="AQ159" s="184">
        <v>292593.26</v>
      </c>
      <c r="AR159" s="184">
        <v>70990</v>
      </c>
      <c r="AS159" s="184">
        <v>1712581.71</v>
      </c>
      <c r="AT159" s="184">
        <v>57851.68</v>
      </c>
      <c r="AU159" s="184">
        <v>223874.04</v>
      </c>
      <c r="AV159" s="184">
        <v>251592.5</v>
      </c>
      <c r="AW159" s="184">
        <v>9171237</v>
      </c>
      <c r="AX159" s="184">
        <v>286367.24</v>
      </c>
      <c r="AY159" s="184">
        <v>1006094.6</v>
      </c>
      <c r="AZ159" s="184">
        <v>38020.089999999997</v>
      </c>
      <c r="BA159" s="184">
        <v>59050</v>
      </c>
      <c r="BB159" s="184">
        <v>696089.04</v>
      </c>
      <c r="BC159" s="184">
        <v>8745</v>
      </c>
      <c r="BD159" s="184">
        <v>11554257.52</v>
      </c>
      <c r="BE159" s="184">
        <v>317475.58</v>
      </c>
      <c r="BF159" s="184">
        <v>8878.77</v>
      </c>
      <c r="BG159" s="184">
        <v>29390</v>
      </c>
      <c r="BH159" s="184">
        <v>607514</v>
      </c>
      <c r="BI159" s="184">
        <v>3000</v>
      </c>
      <c r="BJ159" s="184">
        <v>89897.65</v>
      </c>
      <c r="BK159" s="184">
        <v>18161.02</v>
      </c>
      <c r="BL159" s="184">
        <v>37813</v>
      </c>
      <c r="BM159" s="184">
        <v>1393094.32</v>
      </c>
      <c r="BN159" s="184">
        <v>351160.51</v>
      </c>
      <c r="BO159" s="184">
        <v>167478.18</v>
      </c>
      <c r="BP159" s="184">
        <v>461710.74</v>
      </c>
      <c r="BQ159" s="184">
        <v>131166.82</v>
      </c>
      <c r="BR159" s="184">
        <v>54645</v>
      </c>
      <c r="BS159" s="186">
        <v>1830597.2</v>
      </c>
      <c r="BT159" s="186">
        <v>675496.5</v>
      </c>
      <c r="BU159" s="186">
        <v>481125.21</v>
      </c>
      <c r="BV159" s="186">
        <v>1484254.16</v>
      </c>
      <c r="BW159" s="186">
        <v>1925365.21</v>
      </c>
      <c r="BX159" s="186">
        <v>119532.96</v>
      </c>
      <c r="BY159" s="186">
        <v>142919.26999999999</v>
      </c>
      <c r="BZ159" s="186">
        <v>171165.02</v>
      </c>
      <c r="CA159" s="186">
        <v>434674.54</v>
      </c>
      <c r="CB159" s="186">
        <v>116155.98</v>
      </c>
      <c r="CC159" s="186">
        <v>2130354.2599999998</v>
      </c>
      <c r="CD159" s="186">
        <v>128942</v>
      </c>
      <c r="CE159" s="186">
        <v>95950</v>
      </c>
      <c r="CF159" s="186">
        <v>227060.38</v>
      </c>
      <c r="CG159" s="184">
        <v>380734.11</v>
      </c>
      <c r="CH159" s="184">
        <v>360001.38</v>
      </c>
      <c r="CI159" s="186">
        <v>121475.03</v>
      </c>
      <c r="CJ159" s="186">
        <v>570090.67000000004</v>
      </c>
      <c r="CK159" s="186">
        <v>570319.35999999999</v>
      </c>
      <c r="CL159" s="186">
        <v>15530.02</v>
      </c>
      <c r="CM159" s="186">
        <v>139839.01999999999</v>
      </c>
    </row>
    <row r="160" spans="1:91" ht="24.6">
      <c r="A160" s="120">
        <v>19</v>
      </c>
      <c r="B160" s="220" t="s">
        <v>876</v>
      </c>
      <c r="C160" s="142" t="s">
        <v>480</v>
      </c>
      <c r="D160" s="184">
        <v>305640</v>
      </c>
      <c r="E160" s="184"/>
      <c r="F160" s="184"/>
      <c r="G160" s="184"/>
      <c r="H160" s="184"/>
      <c r="I160" s="184"/>
      <c r="J160" s="184"/>
      <c r="K160" s="184"/>
      <c r="L160" s="184">
        <v>11300</v>
      </c>
      <c r="M160" s="184"/>
      <c r="N160" s="184">
        <v>3750</v>
      </c>
      <c r="O160" s="184"/>
      <c r="P160" s="184"/>
      <c r="Q160" s="184"/>
      <c r="R160" s="184"/>
      <c r="S160" s="184"/>
      <c r="T160" s="184">
        <v>3270</v>
      </c>
      <c r="U160" s="184"/>
      <c r="V160" s="184"/>
      <c r="W160" s="184"/>
      <c r="X160" s="184"/>
      <c r="Y160" s="184"/>
      <c r="Z160" s="184">
        <v>12000</v>
      </c>
      <c r="AA160" s="184"/>
      <c r="AB160" s="184"/>
      <c r="AC160" s="184"/>
      <c r="AD160" s="184"/>
      <c r="AE160" s="184"/>
      <c r="AF160" s="184"/>
      <c r="AG160" s="184"/>
      <c r="AH160" s="184">
        <v>450</v>
      </c>
      <c r="AI160" s="184"/>
      <c r="AJ160" s="184"/>
      <c r="AK160" s="184"/>
      <c r="AL160" s="184"/>
      <c r="AM160" s="184"/>
      <c r="AN160" s="184"/>
      <c r="AO160" s="184"/>
      <c r="AP160" s="184"/>
      <c r="AQ160" s="184"/>
      <c r="AR160" s="184"/>
      <c r="AS160" s="184">
        <v>64100</v>
      </c>
      <c r="AT160" s="184"/>
      <c r="AU160" s="184"/>
      <c r="AV160" s="184">
        <v>45690</v>
      </c>
      <c r="AW160" s="184"/>
      <c r="AX160" s="184"/>
      <c r="AY160" s="184"/>
      <c r="AZ160" s="184"/>
      <c r="BA160" s="184"/>
      <c r="BB160" s="184"/>
      <c r="BC160" s="184"/>
      <c r="BD160" s="184">
        <v>14130</v>
      </c>
      <c r="BE160" s="184"/>
      <c r="BF160" s="184"/>
      <c r="BG160" s="184">
        <v>8239</v>
      </c>
      <c r="BH160" s="184"/>
      <c r="BI160" s="184"/>
      <c r="BJ160" s="184"/>
      <c r="BK160" s="184"/>
      <c r="BL160" s="184"/>
      <c r="BM160" s="184"/>
      <c r="BN160" s="184"/>
      <c r="BO160" s="184"/>
      <c r="BP160" s="184"/>
      <c r="BQ160" s="184"/>
      <c r="BR160" s="184"/>
      <c r="BS160" s="186"/>
      <c r="BT160" s="186"/>
      <c r="BU160" s="186"/>
      <c r="BV160" s="186">
        <v>8</v>
      </c>
      <c r="BW160" s="186"/>
      <c r="BX160" s="186"/>
      <c r="BY160" s="186"/>
      <c r="BZ160" s="186"/>
      <c r="CA160" s="186"/>
      <c r="CB160" s="186"/>
      <c r="CC160" s="186"/>
      <c r="CD160" s="186"/>
      <c r="CE160" s="186">
        <v>8</v>
      </c>
      <c r="CF160" s="186"/>
      <c r="CG160" s="186"/>
      <c r="CH160" s="186">
        <v>0.02</v>
      </c>
      <c r="CI160" s="186"/>
      <c r="CJ160" s="186"/>
      <c r="CK160" s="186"/>
      <c r="CL160" s="186"/>
      <c r="CM160" s="186"/>
    </row>
    <row r="161" spans="1:91" ht="49.2">
      <c r="A161" s="120">
        <v>19</v>
      </c>
      <c r="B161" s="220" t="s">
        <v>877</v>
      </c>
      <c r="C161" s="142" t="s">
        <v>1238</v>
      </c>
      <c r="D161" s="184"/>
      <c r="E161" s="184"/>
      <c r="F161" s="184"/>
      <c r="G161" s="184"/>
      <c r="H161" s="184"/>
      <c r="I161" s="184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4"/>
      <c r="U161" s="184"/>
      <c r="V161" s="184"/>
      <c r="W161" s="184"/>
      <c r="X161" s="184"/>
      <c r="Y161" s="184"/>
      <c r="Z161" s="184"/>
      <c r="AA161" s="184"/>
      <c r="AB161" s="184"/>
      <c r="AC161" s="184"/>
      <c r="AD161" s="184"/>
      <c r="AE161" s="184"/>
      <c r="AF161" s="184"/>
      <c r="AG161" s="184"/>
      <c r="AH161" s="184"/>
      <c r="AI161" s="184"/>
      <c r="AJ161" s="184">
        <v>27000</v>
      </c>
      <c r="AK161" s="184"/>
      <c r="AL161" s="184"/>
      <c r="AM161" s="184"/>
      <c r="AN161" s="184"/>
      <c r="AO161" s="184"/>
      <c r="AP161" s="184"/>
      <c r="AQ161" s="184"/>
      <c r="AR161" s="184"/>
      <c r="AS161" s="184"/>
      <c r="AT161" s="184"/>
      <c r="AU161" s="184"/>
      <c r="AV161" s="184"/>
      <c r="AW161" s="184"/>
      <c r="AX161" s="184"/>
      <c r="AY161" s="184"/>
      <c r="AZ161" s="184"/>
      <c r="BA161" s="184"/>
      <c r="BB161" s="184"/>
      <c r="BC161" s="184"/>
      <c r="BD161" s="184"/>
      <c r="BE161" s="184"/>
      <c r="BF161" s="184"/>
      <c r="BG161" s="184"/>
      <c r="BH161" s="184"/>
      <c r="BI161" s="184"/>
      <c r="BJ161" s="184"/>
      <c r="BK161" s="184"/>
      <c r="BL161" s="184"/>
      <c r="BM161" s="184"/>
      <c r="BN161" s="184"/>
      <c r="BO161" s="184"/>
      <c r="BP161" s="184"/>
      <c r="BQ161" s="184"/>
      <c r="BR161" s="184"/>
      <c r="BS161" s="186"/>
      <c r="BT161" s="186"/>
      <c r="BU161" s="186"/>
      <c r="BV161" s="186"/>
      <c r="BW161" s="186"/>
      <c r="BX161" s="186"/>
      <c r="BY161" s="186"/>
      <c r="BZ161" s="186"/>
      <c r="CA161" s="186"/>
      <c r="CB161" s="186"/>
      <c r="CC161" s="186"/>
      <c r="CD161" s="186"/>
      <c r="CE161" s="186"/>
      <c r="CF161" s="186"/>
      <c r="CG161" s="186"/>
      <c r="CH161" s="186"/>
      <c r="CI161" s="186"/>
      <c r="CJ161" s="186"/>
      <c r="CK161" s="186"/>
      <c r="CL161" s="186"/>
      <c r="CM161" s="186"/>
    </row>
    <row r="162" spans="1:91" ht="24.6">
      <c r="A162" s="120">
        <v>19</v>
      </c>
      <c r="B162" s="220" t="s">
        <v>878</v>
      </c>
      <c r="C162" s="142" t="s">
        <v>1239</v>
      </c>
      <c r="D162" s="184"/>
      <c r="E162" s="184"/>
      <c r="F162" s="184"/>
      <c r="G162" s="184"/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>
        <v>157989.6</v>
      </c>
      <c r="Y162" s="184"/>
      <c r="Z162" s="184"/>
      <c r="AA162" s="184"/>
      <c r="AB162" s="184"/>
      <c r="AC162" s="184"/>
      <c r="AD162" s="184"/>
      <c r="AE162" s="184"/>
      <c r="AF162" s="184"/>
      <c r="AG162" s="184"/>
      <c r="AH162" s="184"/>
      <c r="AI162" s="184"/>
      <c r="AJ162" s="184"/>
      <c r="AK162" s="184"/>
      <c r="AL162" s="184"/>
      <c r="AM162" s="184"/>
      <c r="AN162" s="184"/>
      <c r="AO162" s="184"/>
      <c r="AP162" s="184"/>
      <c r="AQ162" s="184"/>
      <c r="AR162" s="184"/>
      <c r="AS162" s="184"/>
      <c r="AT162" s="184"/>
      <c r="AU162" s="184"/>
      <c r="AV162" s="184"/>
      <c r="AW162" s="184"/>
      <c r="AX162" s="184"/>
      <c r="AY162" s="184"/>
      <c r="AZ162" s="184"/>
      <c r="BA162" s="184"/>
      <c r="BB162" s="184"/>
      <c r="BC162" s="184"/>
      <c r="BD162" s="184"/>
      <c r="BE162" s="184"/>
      <c r="BF162" s="184"/>
      <c r="BG162" s="184"/>
      <c r="BH162" s="184"/>
      <c r="BI162" s="184"/>
      <c r="BJ162" s="184"/>
      <c r="BK162" s="184"/>
      <c r="BL162" s="184"/>
      <c r="BM162" s="184"/>
      <c r="BN162" s="184"/>
      <c r="BO162" s="184"/>
      <c r="BP162" s="184"/>
      <c r="BQ162" s="184"/>
      <c r="BR162" s="184"/>
      <c r="BS162" s="184"/>
      <c r="BT162" s="184"/>
      <c r="BU162" s="186"/>
      <c r="BV162" s="184"/>
      <c r="BW162" s="184"/>
      <c r="BX162" s="184"/>
      <c r="BY162" s="184"/>
      <c r="BZ162" s="186"/>
      <c r="CA162" s="184"/>
      <c r="CB162" s="184"/>
      <c r="CC162" s="184"/>
      <c r="CD162" s="184"/>
      <c r="CE162" s="184"/>
      <c r="CF162" s="186"/>
      <c r="CG162" s="186"/>
      <c r="CH162" s="184"/>
      <c r="CI162" s="184"/>
      <c r="CJ162" s="186"/>
      <c r="CK162" s="184"/>
      <c r="CL162" s="184"/>
      <c r="CM162" s="184"/>
    </row>
    <row r="163" spans="1:91" ht="49.2">
      <c r="A163" s="120">
        <v>19</v>
      </c>
      <c r="B163" s="220" t="s">
        <v>879</v>
      </c>
      <c r="C163" s="142" t="s">
        <v>1240</v>
      </c>
      <c r="D163" s="184"/>
      <c r="E163" s="184"/>
      <c r="F163" s="184"/>
      <c r="G163" s="184">
        <v>464590.89</v>
      </c>
      <c r="H163" s="184"/>
      <c r="I163" s="184"/>
      <c r="J163" s="184"/>
      <c r="K163" s="184">
        <v>3041150</v>
      </c>
      <c r="L163" s="184"/>
      <c r="M163" s="184"/>
      <c r="N163" s="184"/>
      <c r="O163" s="184"/>
      <c r="P163" s="184"/>
      <c r="Q163" s="184"/>
      <c r="R163" s="184"/>
      <c r="S163" s="184"/>
      <c r="T163" s="184"/>
      <c r="U163" s="184"/>
      <c r="V163" s="184"/>
      <c r="W163" s="184"/>
      <c r="X163" s="184"/>
      <c r="Y163" s="184">
        <v>4866885</v>
      </c>
      <c r="Z163" s="184">
        <v>10338585</v>
      </c>
      <c r="AA163" s="184">
        <v>8294332.1399999997</v>
      </c>
      <c r="AB163" s="184">
        <v>4296185</v>
      </c>
      <c r="AC163" s="184">
        <v>799585</v>
      </c>
      <c r="AD163" s="184">
        <v>4034185</v>
      </c>
      <c r="AE163" s="184">
        <v>449685</v>
      </c>
      <c r="AF163" s="184">
        <v>2198573</v>
      </c>
      <c r="AG163" s="184">
        <v>449685</v>
      </c>
      <c r="AH163" s="184">
        <v>2164685</v>
      </c>
      <c r="AI163" s="184">
        <v>7021285</v>
      </c>
      <c r="AJ163" s="184">
        <v>12930840.09</v>
      </c>
      <c r="AK163" s="184">
        <v>9094775.4800000004</v>
      </c>
      <c r="AL163" s="184"/>
      <c r="AM163" s="184">
        <v>2376910.6</v>
      </c>
      <c r="AN163" s="184"/>
      <c r="AO163" s="184"/>
      <c r="AP163" s="184">
        <v>8408370.6899999995</v>
      </c>
      <c r="AQ163" s="184"/>
      <c r="AR163" s="184"/>
      <c r="AS163" s="184"/>
      <c r="AT163" s="184"/>
      <c r="AU163" s="184"/>
      <c r="AV163" s="184"/>
      <c r="AW163" s="184"/>
      <c r="AX163" s="184"/>
      <c r="AY163" s="184">
        <v>2058608.83</v>
      </c>
      <c r="AZ163" s="184">
        <v>1038911</v>
      </c>
      <c r="BA163" s="184">
        <v>75000</v>
      </c>
      <c r="BB163" s="184"/>
      <c r="BC163" s="184"/>
      <c r="BD163" s="184"/>
      <c r="BE163" s="184">
        <v>76224169.159999996</v>
      </c>
      <c r="BF163" s="184">
        <v>9169800</v>
      </c>
      <c r="BG163" s="184"/>
      <c r="BH163" s="184"/>
      <c r="BI163" s="184">
        <v>2388500</v>
      </c>
      <c r="BJ163" s="184"/>
      <c r="BK163" s="184"/>
      <c r="BL163" s="184"/>
      <c r="BM163" s="184"/>
      <c r="BN163" s="184">
        <v>2528400</v>
      </c>
      <c r="BO163" s="184">
        <v>1838000</v>
      </c>
      <c r="BP163" s="184">
        <v>4743500</v>
      </c>
      <c r="BQ163" s="184">
        <v>7583400</v>
      </c>
      <c r="BR163" s="184"/>
      <c r="BS163" s="184"/>
      <c r="BT163" s="184"/>
      <c r="BU163" s="186"/>
      <c r="BV163" s="184"/>
      <c r="BW163" s="184">
        <v>644700</v>
      </c>
      <c r="BX163" s="184"/>
      <c r="BY163" s="184"/>
      <c r="BZ163" s="184"/>
      <c r="CA163" s="184"/>
      <c r="CB163" s="184"/>
      <c r="CC163" s="184"/>
      <c r="CD163" s="184">
        <v>2753380</v>
      </c>
      <c r="CE163" s="184"/>
      <c r="CF163" s="184">
        <v>1379900</v>
      </c>
      <c r="CG163" s="184">
        <v>3322000</v>
      </c>
      <c r="CH163" s="186">
        <v>449400</v>
      </c>
      <c r="CI163" s="184"/>
      <c r="CJ163" s="184"/>
      <c r="CK163" s="184">
        <v>8135000</v>
      </c>
      <c r="CL163" s="184"/>
      <c r="CM163" s="186"/>
    </row>
    <row r="164" spans="1:91" ht="49.2">
      <c r="A164" s="120">
        <v>19</v>
      </c>
      <c r="B164" s="220" t="s">
        <v>880</v>
      </c>
      <c r="C164" s="142" t="s">
        <v>1241</v>
      </c>
      <c r="D164" s="184">
        <v>260000</v>
      </c>
      <c r="E164" s="184">
        <v>1816157.23</v>
      </c>
      <c r="F164" s="184">
        <v>59950</v>
      </c>
      <c r="G164" s="184"/>
      <c r="H164" s="184">
        <v>5000</v>
      </c>
      <c r="I164" s="184">
        <v>1162823</v>
      </c>
      <c r="J164" s="184">
        <v>5000</v>
      </c>
      <c r="K164" s="184"/>
      <c r="L164" s="184"/>
      <c r="M164" s="184">
        <v>711500.22</v>
      </c>
      <c r="N164" s="184">
        <v>75060</v>
      </c>
      <c r="O164" s="184">
        <v>3500000</v>
      </c>
      <c r="P164" s="184">
        <v>913657.31</v>
      </c>
      <c r="Q164" s="184">
        <v>126720</v>
      </c>
      <c r="R164" s="184">
        <v>2178760</v>
      </c>
      <c r="S164" s="184"/>
      <c r="T164" s="184">
        <v>4800</v>
      </c>
      <c r="U164" s="184">
        <v>74880</v>
      </c>
      <c r="V164" s="184">
        <v>5000</v>
      </c>
      <c r="W164" s="184">
        <v>1950000</v>
      </c>
      <c r="X164" s="184">
        <v>20400</v>
      </c>
      <c r="Y164" s="184">
        <v>269200</v>
      </c>
      <c r="Z164" s="184">
        <v>110509</v>
      </c>
      <c r="AA164" s="184">
        <v>144160</v>
      </c>
      <c r="AB164" s="184">
        <v>4084080</v>
      </c>
      <c r="AC164" s="184">
        <v>452800</v>
      </c>
      <c r="AD164" s="184">
        <v>120530</v>
      </c>
      <c r="AE164" s="184">
        <v>586000</v>
      </c>
      <c r="AF164" s="184">
        <v>120370</v>
      </c>
      <c r="AG164" s="184">
        <v>222785</v>
      </c>
      <c r="AH164" s="184">
        <v>529107.06999999995</v>
      </c>
      <c r="AI164" s="184">
        <v>674000</v>
      </c>
      <c r="AJ164" s="184">
        <v>81500</v>
      </c>
      <c r="AK164" s="184">
        <v>133235</v>
      </c>
      <c r="AL164" s="184">
        <v>4137952</v>
      </c>
      <c r="AM164" s="184"/>
      <c r="AN164" s="184"/>
      <c r="AO164" s="184"/>
      <c r="AP164" s="184">
        <v>915439.02</v>
      </c>
      <c r="AQ164" s="184">
        <v>54790</v>
      </c>
      <c r="AR164" s="184"/>
      <c r="AS164" s="184">
        <v>163950</v>
      </c>
      <c r="AT164" s="184"/>
      <c r="AU164" s="184"/>
      <c r="AV164" s="184">
        <v>174780</v>
      </c>
      <c r="AW164" s="184"/>
      <c r="AX164" s="184">
        <v>13000</v>
      </c>
      <c r="AY164" s="184">
        <v>120061</v>
      </c>
      <c r="AZ164" s="184">
        <v>112390</v>
      </c>
      <c r="BA164" s="184"/>
      <c r="BB164" s="184">
        <v>900578</v>
      </c>
      <c r="BC164" s="184">
        <v>54990</v>
      </c>
      <c r="BD164" s="184">
        <v>2500000</v>
      </c>
      <c r="BE164" s="184"/>
      <c r="BF164" s="184"/>
      <c r="BG164" s="184"/>
      <c r="BH164" s="184"/>
      <c r="BI164" s="184"/>
      <c r="BJ164" s="184"/>
      <c r="BK164" s="184"/>
      <c r="BL164" s="184"/>
      <c r="BM164" s="184"/>
      <c r="BN164" s="184"/>
      <c r="BO164" s="184"/>
      <c r="BP164" s="184"/>
      <c r="BQ164" s="184"/>
      <c r="BR164" s="184"/>
      <c r="BS164" s="186">
        <v>915150</v>
      </c>
      <c r="BT164" s="184"/>
      <c r="BU164" s="184"/>
      <c r="BV164" s="186">
        <v>278771</v>
      </c>
      <c r="BW164" s="184"/>
      <c r="BX164" s="184">
        <v>126800</v>
      </c>
      <c r="BY164" s="184">
        <v>64200</v>
      </c>
      <c r="BZ164" s="184">
        <v>108525</v>
      </c>
      <c r="CA164" s="184">
        <v>80000</v>
      </c>
      <c r="CB164" s="184">
        <v>107450</v>
      </c>
      <c r="CC164" s="184">
        <v>152225</v>
      </c>
      <c r="CD164" s="184">
        <v>97200</v>
      </c>
      <c r="CE164" s="186">
        <v>75000</v>
      </c>
      <c r="CF164" s="184">
        <v>2223012</v>
      </c>
      <c r="CG164" s="184">
        <v>984100</v>
      </c>
      <c r="CH164" s="184">
        <v>75000</v>
      </c>
      <c r="CI164" s="186">
        <v>350000</v>
      </c>
      <c r="CJ164" s="184">
        <v>77558.399999999994</v>
      </c>
      <c r="CK164" s="184">
        <v>128600</v>
      </c>
      <c r="CL164" s="186">
        <v>11000</v>
      </c>
      <c r="CM164" s="184">
        <v>112710</v>
      </c>
    </row>
    <row r="165" spans="1:91" ht="49.2">
      <c r="A165" s="120">
        <v>19</v>
      </c>
      <c r="B165" s="220" t="s">
        <v>881</v>
      </c>
      <c r="C165" s="142" t="s">
        <v>1242</v>
      </c>
      <c r="D165" s="184"/>
      <c r="E165" s="184"/>
      <c r="F165" s="184">
        <v>49500</v>
      </c>
      <c r="G165" s="184"/>
      <c r="H165" s="184"/>
      <c r="I165" s="184"/>
      <c r="J165" s="184"/>
      <c r="K165" s="184"/>
      <c r="L165" s="184"/>
      <c r="M165" s="184"/>
      <c r="N165" s="184">
        <v>66392189</v>
      </c>
      <c r="O165" s="184">
        <v>49500</v>
      </c>
      <c r="P165" s="184"/>
      <c r="Q165" s="184">
        <v>978500</v>
      </c>
      <c r="R165" s="184">
        <v>5145000</v>
      </c>
      <c r="S165" s="184">
        <v>3489815.37</v>
      </c>
      <c r="T165" s="184">
        <v>148500</v>
      </c>
      <c r="U165" s="184">
        <v>830000</v>
      </c>
      <c r="V165" s="184"/>
      <c r="W165" s="184">
        <v>929500</v>
      </c>
      <c r="X165" s="184"/>
      <c r="Y165" s="184"/>
      <c r="Z165" s="184"/>
      <c r="AA165" s="184"/>
      <c r="AB165" s="184"/>
      <c r="AC165" s="184"/>
      <c r="AD165" s="184"/>
      <c r="AE165" s="184">
        <v>16406100</v>
      </c>
      <c r="AF165" s="184"/>
      <c r="AG165" s="184"/>
      <c r="AH165" s="184"/>
      <c r="AI165" s="184"/>
      <c r="AJ165" s="184"/>
      <c r="AK165" s="184"/>
      <c r="AL165" s="184"/>
      <c r="AM165" s="184"/>
      <c r="AN165" s="184"/>
      <c r="AO165" s="184"/>
      <c r="AP165" s="184"/>
      <c r="AQ165" s="184">
        <v>150000</v>
      </c>
      <c r="AR165" s="184">
        <v>2839500</v>
      </c>
      <c r="AS165" s="184"/>
      <c r="AT165" s="184"/>
      <c r="AU165" s="184"/>
      <c r="AV165" s="184"/>
      <c r="AW165" s="184">
        <v>1455500</v>
      </c>
      <c r="AX165" s="184"/>
      <c r="AY165" s="184"/>
      <c r="AZ165" s="184"/>
      <c r="BA165" s="184"/>
      <c r="BB165" s="184"/>
      <c r="BC165" s="184"/>
      <c r="BD165" s="184"/>
      <c r="BE165" s="184"/>
      <c r="BF165" s="184"/>
      <c r="BG165" s="184">
        <v>3671630.84</v>
      </c>
      <c r="BH165" s="184"/>
      <c r="BI165" s="184"/>
      <c r="BJ165" s="184">
        <v>7386969.6900000004</v>
      </c>
      <c r="BK165" s="184">
        <v>1445000</v>
      </c>
      <c r="BL165" s="184">
        <v>1232540</v>
      </c>
      <c r="BM165" s="184"/>
      <c r="BN165" s="184">
        <v>1024900</v>
      </c>
      <c r="BO165" s="184"/>
      <c r="BP165" s="184"/>
      <c r="BQ165" s="184"/>
      <c r="BR165" s="184"/>
      <c r="BS165" s="186"/>
      <c r="BT165" s="186">
        <v>12985900</v>
      </c>
      <c r="BU165" s="186"/>
      <c r="BV165" s="186"/>
      <c r="BW165" s="186"/>
      <c r="BX165" s="186">
        <v>1747400</v>
      </c>
      <c r="BY165" s="186">
        <v>516820</v>
      </c>
      <c r="BZ165" s="186">
        <v>1695000</v>
      </c>
      <c r="CA165" s="186">
        <v>4978080</v>
      </c>
      <c r="CB165" s="186"/>
      <c r="CC165" s="186">
        <v>1798800</v>
      </c>
      <c r="CD165" s="186"/>
      <c r="CE165" s="186">
        <v>1449700</v>
      </c>
      <c r="CF165" s="186"/>
      <c r="CG165" s="186"/>
      <c r="CH165" s="186"/>
      <c r="CI165" s="186"/>
      <c r="CJ165" s="186"/>
      <c r="CK165" s="186"/>
      <c r="CL165" s="186">
        <v>841050</v>
      </c>
      <c r="CM165" s="186"/>
    </row>
    <row r="166" spans="1:91" ht="49.2">
      <c r="A166" s="120">
        <v>19</v>
      </c>
      <c r="B166" s="220" t="s">
        <v>882</v>
      </c>
      <c r="C166" s="142" t="s">
        <v>1243</v>
      </c>
      <c r="D166" s="184">
        <v>4238020</v>
      </c>
      <c r="E166" s="184">
        <v>2997700</v>
      </c>
      <c r="F166" s="184">
        <v>1150717</v>
      </c>
      <c r="G166" s="184">
        <v>4464057.8899999997</v>
      </c>
      <c r="H166" s="184">
        <v>1215832.8700000001</v>
      </c>
      <c r="I166" s="184">
        <v>3671178.28</v>
      </c>
      <c r="J166" s="184">
        <v>7763006.3499999996</v>
      </c>
      <c r="K166" s="184">
        <v>7556864</v>
      </c>
      <c r="L166" s="184">
        <v>4509863.3</v>
      </c>
      <c r="M166" s="184">
        <v>1876003</v>
      </c>
      <c r="N166" s="184">
        <v>6299748.3300000001</v>
      </c>
      <c r="O166" s="184">
        <v>1938719.54</v>
      </c>
      <c r="P166" s="184">
        <v>248710</v>
      </c>
      <c r="Q166" s="184">
        <v>4162428.25</v>
      </c>
      <c r="R166" s="184">
        <v>5138655.1500000004</v>
      </c>
      <c r="S166" s="184">
        <v>9684213.3599999994</v>
      </c>
      <c r="T166" s="184">
        <v>1662913.83</v>
      </c>
      <c r="U166" s="184">
        <v>4588756</v>
      </c>
      <c r="V166" s="184">
        <v>3621660.62</v>
      </c>
      <c r="W166" s="184">
        <v>2236400</v>
      </c>
      <c r="X166" s="184">
        <v>14500</v>
      </c>
      <c r="Y166" s="184">
        <v>3529005.93</v>
      </c>
      <c r="Z166" s="184">
        <v>6460196</v>
      </c>
      <c r="AA166" s="184">
        <v>5237092</v>
      </c>
      <c r="AB166" s="184">
        <v>2624838.29</v>
      </c>
      <c r="AC166" s="184">
        <v>2219400.2999999998</v>
      </c>
      <c r="AD166" s="184">
        <v>4157055.34</v>
      </c>
      <c r="AE166" s="184">
        <v>9210255.4600000009</v>
      </c>
      <c r="AF166" s="184">
        <v>2220271.29</v>
      </c>
      <c r="AG166" s="184">
        <v>3050639.52</v>
      </c>
      <c r="AH166" s="184">
        <v>4587294.8899999997</v>
      </c>
      <c r="AI166" s="184">
        <v>9581963.0899999999</v>
      </c>
      <c r="AJ166" s="184">
        <v>3069468.29</v>
      </c>
      <c r="AK166" s="184">
        <v>4035440</v>
      </c>
      <c r="AL166" s="184"/>
      <c r="AM166" s="184">
        <v>3884337.72</v>
      </c>
      <c r="AN166" s="184">
        <v>2036256.49</v>
      </c>
      <c r="AO166" s="184">
        <v>4822110.88</v>
      </c>
      <c r="AP166" s="184">
        <v>4430494.7699999996</v>
      </c>
      <c r="AQ166" s="184">
        <v>2955589.34</v>
      </c>
      <c r="AR166" s="184">
        <v>1499323</v>
      </c>
      <c r="AS166" s="184">
        <v>196953.2</v>
      </c>
      <c r="AT166" s="184">
        <v>2440034.42</v>
      </c>
      <c r="AU166" s="184">
        <v>3272704.99</v>
      </c>
      <c r="AV166" s="184">
        <v>6898530.5</v>
      </c>
      <c r="AW166" s="184">
        <v>2544143.25</v>
      </c>
      <c r="AX166" s="184">
        <v>1850237.93</v>
      </c>
      <c r="AY166" s="184">
        <v>2488092.34</v>
      </c>
      <c r="AZ166" s="184">
        <v>2441266.5099999998</v>
      </c>
      <c r="BA166" s="184">
        <v>2062151.06</v>
      </c>
      <c r="BB166" s="184">
        <v>207614</v>
      </c>
      <c r="BC166" s="184">
        <v>2374481.61</v>
      </c>
      <c r="BD166" s="184">
        <v>372350</v>
      </c>
      <c r="BE166" s="184">
        <v>13662910.029999999</v>
      </c>
      <c r="BF166" s="184">
        <v>2800051.13</v>
      </c>
      <c r="BG166" s="184">
        <v>5163192.71</v>
      </c>
      <c r="BH166" s="184">
        <v>101327290.84999999</v>
      </c>
      <c r="BI166" s="184">
        <v>1349077.42</v>
      </c>
      <c r="BJ166" s="184">
        <v>2498321.73</v>
      </c>
      <c r="BK166" s="184">
        <v>3382965.87</v>
      </c>
      <c r="BL166" s="184">
        <v>2610117.42</v>
      </c>
      <c r="BM166" s="184"/>
      <c r="BN166" s="184">
        <v>4394334.34</v>
      </c>
      <c r="BO166" s="184">
        <v>3862837.02</v>
      </c>
      <c r="BP166" s="184">
        <v>5394550.0899999999</v>
      </c>
      <c r="BQ166" s="184">
        <v>5010032.92</v>
      </c>
      <c r="BR166" s="184">
        <v>3929671.84</v>
      </c>
      <c r="BS166" s="184"/>
      <c r="BT166" s="184">
        <v>5150984.68</v>
      </c>
      <c r="BU166" s="184">
        <v>10236107</v>
      </c>
      <c r="BV166" s="184">
        <v>3510080</v>
      </c>
      <c r="BW166" s="184">
        <v>926820</v>
      </c>
      <c r="BX166" s="184">
        <v>4681013.84</v>
      </c>
      <c r="BY166" s="184">
        <v>12764655.84</v>
      </c>
      <c r="BZ166" s="184">
        <v>3316712.48</v>
      </c>
      <c r="CA166" s="184">
        <v>2646867.42</v>
      </c>
      <c r="CB166" s="184">
        <v>4095853.87</v>
      </c>
      <c r="CC166" s="184">
        <v>4568402</v>
      </c>
      <c r="CD166" s="184">
        <v>10435746.74</v>
      </c>
      <c r="CE166" s="184">
        <v>5204855</v>
      </c>
      <c r="CF166" s="184">
        <v>8839000.3900000006</v>
      </c>
      <c r="CG166" s="184">
        <v>2225775.19</v>
      </c>
      <c r="CH166" s="184">
        <v>2778325.18</v>
      </c>
      <c r="CI166" s="184">
        <v>4092002.85</v>
      </c>
      <c r="CJ166" s="184">
        <v>2994845</v>
      </c>
      <c r="CK166" s="186">
        <v>10214075.67</v>
      </c>
      <c r="CL166" s="184">
        <v>2328175.77</v>
      </c>
      <c r="CM166" s="184">
        <v>2171129.89</v>
      </c>
    </row>
    <row r="167" spans="1:91" ht="49.2">
      <c r="A167" s="120">
        <v>19</v>
      </c>
      <c r="B167" s="220" t="s">
        <v>883</v>
      </c>
      <c r="C167" s="142" t="s">
        <v>1244</v>
      </c>
      <c r="D167" s="184"/>
      <c r="E167" s="184"/>
      <c r="F167" s="184"/>
      <c r="G167" s="184"/>
      <c r="H167" s="184"/>
      <c r="I167" s="184"/>
      <c r="J167" s="184"/>
      <c r="K167" s="184"/>
      <c r="L167" s="184"/>
      <c r="M167" s="184"/>
      <c r="N167" s="184"/>
      <c r="O167" s="184"/>
      <c r="P167" s="184"/>
      <c r="Q167" s="184"/>
      <c r="R167" s="184"/>
      <c r="S167" s="184"/>
      <c r="T167" s="184"/>
      <c r="U167" s="184"/>
      <c r="V167" s="184"/>
      <c r="W167" s="184"/>
      <c r="X167" s="184"/>
      <c r="Y167" s="184"/>
      <c r="Z167" s="184"/>
      <c r="AA167" s="184"/>
      <c r="AB167" s="184"/>
      <c r="AC167" s="184"/>
      <c r="AD167" s="184"/>
      <c r="AE167" s="184"/>
      <c r="AF167" s="184"/>
      <c r="AG167" s="184"/>
      <c r="AH167" s="184"/>
      <c r="AI167" s="184"/>
      <c r="AJ167" s="184"/>
      <c r="AK167" s="184">
        <v>20000</v>
      </c>
      <c r="AL167" s="184"/>
      <c r="AM167" s="184"/>
      <c r="AN167" s="184"/>
      <c r="AO167" s="184"/>
      <c r="AP167" s="184"/>
      <c r="AQ167" s="184"/>
      <c r="AR167" s="184"/>
      <c r="AS167" s="184"/>
      <c r="AT167" s="184"/>
      <c r="AU167" s="184"/>
      <c r="AV167" s="184"/>
      <c r="AW167" s="184"/>
      <c r="AX167" s="184"/>
      <c r="AY167" s="184"/>
      <c r="AZ167" s="184"/>
      <c r="BA167" s="184"/>
      <c r="BB167" s="184"/>
      <c r="BC167" s="184"/>
      <c r="BD167" s="184"/>
      <c r="BE167" s="184"/>
      <c r="BF167" s="184"/>
      <c r="BG167" s="184"/>
      <c r="BH167" s="184"/>
      <c r="BI167" s="184">
        <v>36473.69</v>
      </c>
      <c r="BJ167" s="184"/>
      <c r="BK167" s="184"/>
      <c r="BL167" s="184"/>
      <c r="BM167" s="184"/>
      <c r="BN167" s="184"/>
      <c r="BO167" s="184"/>
      <c r="BP167" s="184"/>
      <c r="BQ167" s="184"/>
      <c r="BR167" s="184"/>
      <c r="BS167" s="184"/>
      <c r="BT167" s="184"/>
      <c r="BU167" s="184"/>
      <c r="BV167" s="184"/>
      <c r="BW167" s="184"/>
      <c r="BX167" s="184"/>
      <c r="BY167" s="184">
        <v>93240</v>
      </c>
      <c r="BZ167" s="184"/>
      <c r="CA167" s="184"/>
      <c r="CB167" s="184"/>
      <c r="CC167" s="184"/>
      <c r="CD167" s="184"/>
      <c r="CE167" s="184"/>
      <c r="CF167" s="184"/>
      <c r="CG167" s="184"/>
      <c r="CH167" s="184"/>
      <c r="CI167" s="184">
        <v>75000</v>
      </c>
      <c r="CJ167" s="184"/>
      <c r="CK167" s="184"/>
      <c r="CL167" s="184"/>
      <c r="CM167" s="184"/>
    </row>
    <row r="168" spans="1:91" ht="49.2">
      <c r="A168" s="120">
        <v>19</v>
      </c>
      <c r="B168" s="220" t="s">
        <v>884</v>
      </c>
      <c r="C168" s="142" t="s">
        <v>1245</v>
      </c>
      <c r="D168" s="184"/>
      <c r="E168" s="184">
        <v>2698726</v>
      </c>
      <c r="F168" s="184"/>
      <c r="G168" s="184"/>
      <c r="H168" s="184"/>
      <c r="I168" s="184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4"/>
      <c r="U168" s="184"/>
      <c r="V168" s="184"/>
      <c r="W168" s="184"/>
      <c r="X168" s="184"/>
      <c r="Y168" s="184"/>
      <c r="Z168" s="184"/>
      <c r="AA168" s="184"/>
      <c r="AB168" s="184"/>
      <c r="AC168" s="184"/>
      <c r="AD168" s="184"/>
      <c r="AE168" s="184">
        <v>58317.29</v>
      </c>
      <c r="AF168" s="184"/>
      <c r="AG168" s="184"/>
      <c r="AH168" s="184"/>
      <c r="AI168" s="184"/>
      <c r="AJ168" s="184">
        <v>8600</v>
      </c>
      <c r="AK168" s="184"/>
      <c r="AL168" s="184"/>
      <c r="AM168" s="184"/>
      <c r="AN168" s="184"/>
      <c r="AO168" s="184"/>
      <c r="AP168" s="184"/>
      <c r="AQ168" s="184"/>
      <c r="AR168" s="184"/>
      <c r="AS168" s="184"/>
      <c r="AT168" s="184"/>
      <c r="AU168" s="184">
        <v>11472</v>
      </c>
      <c r="AV168" s="184"/>
      <c r="AW168" s="184"/>
      <c r="AX168" s="184"/>
      <c r="AY168" s="184"/>
      <c r="AZ168" s="184"/>
      <c r="BA168" s="184"/>
      <c r="BB168" s="184"/>
      <c r="BC168" s="184"/>
      <c r="BD168" s="184"/>
      <c r="BE168" s="184"/>
      <c r="BF168" s="184"/>
      <c r="BG168" s="184"/>
      <c r="BH168" s="184"/>
      <c r="BI168" s="184"/>
      <c r="BJ168" s="184"/>
      <c r="BK168" s="184"/>
      <c r="BL168" s="184"/>
      <c r="BM168" s="184"/>
      <c r="BN168" s="184"/>
      <c r="BO168" s="184"/>
      <c r="BP168" s="184"/>
      <c r="BQ168" s="184"/>
      <c r="BR168" s="184"/>
      <c r="BS168" s="184"/>
      <c r="BT168" s="184"/>
      <c r="BU168" s="184"/>
      <c r="BV168" s="184"/>
      <c r="BW168" s="184"/>
      <c r="BX168" s="184"/>
      <c r="BY168" s="184"/>
      <c r="BZ168" s="184"/>
      <c r="CA168" s="184"/>
      <c r="CB168" s="184"/>
      <c r="CC168" s="184"/>
      <c r="CD168" s="184"/>
      <c r="CE168" s="184"/>
      <c r="CF168" s="184"/>
      <c r="CG168" s="184"/>
      <c r="CH168" s="184"/>
      <c r="CI168" s="184">
        <v>2100</v>
      </c>
      <c r="CJ168" s="184"/>
      <c r="CK168" s="184"/>
      <c r="CL168" s="184"/>
      <c r="CM168" s="184"/>
    </row>
    <row r="169" spans="1:91" ht="49.2">
      <c r="A169" s="120">
        <v>19</v>
      </c>
      <c r="B169" s="220" t="s">
        <v>885</v>
      </c>
      <c r="C169" s="142" t="s">
        <v>1246</v>
      </c>
      <c r="D169" s="184">
        <v>659460</v>
      </c>
      <c r="E169" s="184">
        <v>166367</v>
      </c>
      <c r="F169" s="184">
        <v>4000</v>
      </c>
      <c r="G169" s="184">
        <v>460790</v>
      </c>
      <c r="H169" s="184">
        <v>28603</v>
      </c>
      <c r="I169" s="184">
        <v>144674</v>
      </c>
      <c r="J169" s="184">
        <v>347477.5</v>
      </c>
      <c r="K169" s="184">
        <v>366290</v>
      </c>
      <c r="L169" s="184">
        <v>377120</v>
      </c>
      <c r="M169" s="184">
        <v>59923</v>
      </c>
      <c r="N169" s="184">
        <v>164560</v>
      </c>
      <c r="O169" s="184">
        <v>79884</v>
      </c>
      <c r="P169" s="184"/>
      <c r="Q169" s="184">
        <v>379116</v>
      </c>
      <c r="R169" s="184">
        <v>239450</v>
      </c>
      <c r="S169" s="184">
        <v>308236.25</v>
      </c>
      <c r="T169" s="184">
        <v>95023.25</v>
      </c>
      <c r="U169" s="184">
        <v>123068.75</v>
      </c>
      <c r="V169" s="184">
        <v>267771.75</v>
      </c>
      <c r="W169" s="184">
        <v>61260</v>
      </c>
      <c r="X169" s="184"/>
      <c r="Y169" s="184">
        <v>84680</v>
      </c>
      <c r="Z169" s="184">
        <v>36760</v>
      </c>
      <c r="AA169" s="184"/>
      <c r="AB169" s="184">
        <v>8800</v>
      </c>
      <c r="AC169" s="184">
        <v>189800</v>
      </c>
      <c r="AD169" s="184">
        <v>180060</v>
      </c>
      <c r="AE169" s="184">
        <v>516538</v>
      </c>
      <c r="AF169" s="184">
        <v>213230</v>
      </c>
      <c r="AG169" s="184">
        <v>43748</v>
      </c>
      <c r="AH169" s="184">
        <v>138422.75</v>
      </c>
      <c r="AI169" s="184">
        <v>322029</v>
      </c>
      <c r="AJ169" s="184">
        <v>439014</v>
      </c>
      <c r="AK169" s="184">
        <v>13000</v>
      </c>
      <c r="AL169" s="184"/>
      <c r="AM169" s="184">
        <v>39790</v>
      </c>
      <c r="AN169" s="184">
        <v>158400</v>
      </c>
      <c r="AO169" s="184">
        <v>344515</v>
      </c>
      <c r="AP169" s="184">
        <v>193335</v>
      </c>
      <c r="AQ169" s="184">
        <v>212455</v>
      </c>
      <c r="AR169" s="184">
        <v>102030</v>
      </c>
      <c r="AS169" s="184"/>
      <c r="AT169" s="184">
        <v>308370</v>
      </c>
      <c r="AU169" s="184">
        <v>207890</v>
      </c>
      <c r="AV169" s="184">
        <v>314145</v>
      </c>
      <c r="AW169" s="184">
        <v>220185</v>
      </c>
      <c r="AX169" s="184">
        <v>7500</v>
      </c>
      <c r="AY169" s="184">
        <v>325351.25</v>
      </c>
      <c r="AZ169" s="184">
        <v>178000</v>
      </c>
      <c r="BA169" s="184">
        <v>85570</v>
      </c>
      <c r="BB169" s="184">
        <v>1052849.5</v>
      </c>
      <c r="BC169" s="184"/>
      <c r="BD169" s="184"/>
      <c r="BE169" s="184">
        <v>482699</v>
      </c>
      <c r="BF169" s="184">
        <v>248245</v>
      </c>
      <c r="BG169" s="184">
        <v>171140</v>
      </c>
      <c r="BH169" s="184">
        <v>1212335.75</v>
      </c>
      <c r="BI169" s="184">
        <v>153300</v>
      </c>
      <c r="BJ169" s="184">
        <v>23380</v>
      </c>
      <c r="BK169" s="184">
        <v>109080</v>
      </c>
      <c r="BL169" s="184">
        <v>142402</v>
      </c>
      <c r="BM169" s="184"/>
      <c r="BN169" s="184">
        <v>316220</v>
      </c>
      <c r="BO169" s="184">
        <v>144457</v>
      </c>
      <c r="BP169" s="184">
        <v>480679.5</v>
      </c>
      <c r="BQ169" s="184">
        <v>125371</v>
      </c>
      <c r="BR169" s="184">
        <v>104025</v>
      </c>
      <c r="BS169" s="184"/>
      <c r="BT169" s="184">
        <v>1106858</v>
      </c>
      <c r="BU169" s="184">
        <v>211386</v>
      </c>
      <c r="BV169" s="184"/>
      <c r="BW169" s="184">
        <v>77750</v>
      </c>
      <c r="BX169" s="184">
        <v>307748.75</v>
      </c>
      <c r="BY169" s="184">
        <v>749988.25</v>
      </c>
      <c r="BZ169" s="184">
        <v>45570</v>
      </c>
      <c r="CA169" s="184">
        <v>66495.5</v>
      </c>
      <c r="CB169" s="184">
        <v>217348</v>
      </c>
      <c r="CC169" s="184">
        <v>420290.75</v>
      </c>
      <c r="CD169" s="184">
        <v>339163.5</v>
      </c>
      <c r="CE169" s="184">
        <v>445065.75</v>
      </c>
      <c r="CF169" s="184">
        <v>495677.5</v>
      </c>
      <c r="CG169" s="184">
        <v>61015</v>
      </c>
      <c r="CH169" s="184">
        <v>154494</v>
      </c>
      <c r="CI169" s="184">
        <v>83260</v>
      </c>
      <c r="CJ169" s="184">
        <v>464946</v>
      </c>
      <c r="CK169" s="184">
        <v>491491</v>
      </c>
      <c r="CL169" s="184">
        <v>125034</v>
      </c>
      <c r="CM169" s="184">
        <v>104178</v>
      </c>
    </row>
    <row r="170" spans="1:91" ht="49.2">
      <c r="A170" s="120">
        <v>19</v>
      </c>
      <c r="B170" s="220" t="s">
        <v>886</v>
      </c>
      <c r="C170" s="142" t="s">
        <v>481</v>
      </c>
      <c r="D170" s="184"/>
      <c r="E170" s="184"/>
      <c r="F170" s="184"/>
      <c r="G170" s="184"/>
      <c r="H170" s="184"/>
      <c r="I170" s="184"/>
      <c r="J170" s="184"/>
      <c r="K170" s="184"/>
      <c r="L170" s="184"/>
      <c r="M170" s="184"/>
      <c r="N170" s="184"/>
      <c r="O170" s="184"/>
      <c r="P170" s="184"/>
      <c r="Q170" s="184"/>
      <c r="R170" s="184"/>
      <c r="S170" s="184"/>
      <c r="T170" s="184"/>
      <c r="U170" s="184"/>
      <c r="V170" s="184"/>
      <c r="W170" s="184"/>
      <c r="X170" s="184"/>
      <c r="Y170" s="184"/>
      <c r="Z170" s="184"/>
      <c r="AA170" s="184"/>
      <c r="AB170" s="184"/>
      <c r="AC170" s="184"/>
      <c r="AD170" s="184"/>
      <c r="AE170" s="184"/>
      <c r="AF170" s="184"/>
      <c r="AG170" s="184"/>
      <c r="AH170" s="184"/>
      <c r="AI170" s="184"/>
      <c r="AJ170" s="184"/>
      <c r="AK170" s="184"/>
      <c r="AL170" s="184"/>
      <c r="AM170" s="184"/>
      <c r="AN170" s="184"/>
      <c r="AO170" s="184"/>
      <c r="AP170" s="184"/>
      <c r="AQ170" s="184"/>
      <c r="AR170" s="184"/>
      <c r="AS170" s="184"/>
      <c r="AT170" s="184"/>
      <c r="AU170" s="184"/>
      <c r="AV170" s="184"/>
      <c r="AW170" s="184"/>
      <c r="AX170" s="184"/>
      <c r="AY170" s="184"/>
      <c r="AZ170" s="184"/>
      <c r="BA170" s="184"/>
      <c r="BB170" s="184"/>
      <c r="BC170" s="184"/>
      <c r="BD170" s="184"/>
      <c r="BE170" s="184"/>
      <c r="BF170" s="184"/>
      <c r="BG170" s="184"/>
      <c r="BH170" s="184"/>
      <c r="BI170" s="184"/>
      <c r="BJ170" s="184"/>
      <c r="BK170" s="184"/>
      <c r="BL170" s="184"/>
      <c r="BM170" s="184"/>
      <c r="BN170" s="184"/>
      <c r="BO170" s="184"/>
      <c r="BP170" s="184"/>
      <c r="BQ170" s="184"/>
      <c r="BR170" s="184"/>
      <c r="BS170" s="184"/>
      <c r="BT170" s="184"/>
      <c r="BU170" s="184"/>
      <c r="BV170" s="184"/>
      <c r="BW170" s="184"/>
      <c r="BX170" s="184"/>
      <c r="BY170" s="184"/>
      <c r="BZ170" s="184"/>
      <c r="CA170" s="184"/>
      <c r="CB170" s="184"/>
      <c r="CC170" s="184"/>
      <c r="CD170" s="184"/>
      <c r="CE170" s="184"/>
      <c r="CF170" s="184"/>
      <c r="CG170" s="184"/>
      <c r="CH170" s="184"/>
      <c r="CI170" s="184"/>
      <c r="CJ170" s="184"/>
      <c r="CK170" s="184"/>
      <c r="CL170" s="184"/>
      <c r="CM170" s="184"/>
    </row>
    <row r="171" spans="1:91" ht="24.6">
      <c r="A171" s="120">
        <v>19</v>
      </c>
      <c r="B171" s="220" t="s">
        <v>887</v>
      </c>
      <c r="C171" s="142" t="s">
        <v>482</v>
      </c>
      <c r="D171" s="184">
        <v>1649100</v>
      </c>
      <c r="E171" s="184">
        <v>308280</v>
      </c>
      <c r="F171" s="184">
        <v>444720</v>
      </c>
      <c r="G171" s="184">
        <v>352800</v>
      </c>
      <c r="H171" s="184">
        <v>145530</v>
      </c>
      <c r="I171" s="184">
        <v>367020</v>
      </c>
      <c r="J171" s="184">
        <v>376890</v>
      </c>
      <c r="K171" s="184">
        <v>513150</v>
      </c>
      <c r="L171" s="184">
        <v>359520</v>
      </c>
      <c r="M171" s="184">
        <v>62580</v>
      </c>
      <c r="N171" s="184">
        <v>776010</v>
      </c>
      <c r="O171" s="184">
        <v>131130</v>
      </c>
      <c r="P171" s="184">
        <v>1002810</v>
      </c>
      <c r="Q171" s="184">
        <v>509790</v>
      </c>
      <c r="R171" s="184">
        <v>431190</v>
      </c>
      <c r="S171" s="184">
        <v>673500</v>
      </c>
      <c r="T171" s="184">
        <v>513090</v>
      </c>
      <c r="U171" s="184">
        <v>415050</v>
      </c>
      <c r="V171" s="184">
        <v>396930</v>
      </c>
      <c r="W171" s="184">
        <v>153930</v>
      </c>
      <c r="X171" s="184">
        <v>2025120</v>
      </c>
      <c r="Y171" s="184">
        <v>284880</v>
      </c>
      <c r="Z171" s="184">
        <v>555780</v>
      </c>
      <c r="AA171" s="184">
        <v>371820</v>
      </c>
      <c r="AB171" s="184">
        <v>122490</v>
      </c>
      <c r="AC171" s="184">
        <v>252810</v>
      </c>
      <c r="AD171" s="184">
        <v>192030</v>
      </c>
      <c r="AE171" s="184">
        <v>784620</v>
      </c>
      <c r="AF171" s="184">
        <v>207240</v>
      </c>
      <c r="AG171" s="184">
        <v>200880</v>
      </c>
      <c r="AH171" s="184">
        <v>262710</v>
      </c>
      <c r="AI171" s="184">
        <v>481860</v>
      </c>
      <c r="AJ171" s="184">
        <v>341220</v>
      </c>
      <c r="AK171" s="184">
        <v>233340</v>
      </c>
      <c r="AL171" s="184">
        <v>2651880</v>
      </c>
      <c r="AM171" s="184">
        <v>259740</v>
      </c>
      <c r="AN171" s="184">
        <v>111210</v>
      </c>
      <c r="AO171" s="184">
        <v>293400</v>
      </c>
      <c r="AP171" s="184">
        <v>489990</v>
      </c>
      <c r="AQ171" s="184">
        <v>325200</v>
      </c>
      <c r="AR171" s="184">
        <v>134880</v>
      </c>
      <c r="AS171" s="184"/>
      <c r="AT171" s="184">
        <v>333090</v>
      </c>
      <c r="AU171" s="184">
        <v>303150</v>
      </c>
      <c r="AV171" s="184">
        <v>460170</v>
      </c>
      <c r="AW171" s="184">
        <v>211290</v>
      </c>
      <c r="AX171" s="184">
        <v>219270</v>
      </c>
      <c r="AY171" s="184">
        <v>353310</v>
      </c>
      <c r="AZ171" s="184">
        <v>283440</v>
      </c>
      <c r="BA171" s="184">
        <v>245670</v>
      </c>
      <c r="BB171" s="184"/>
      <c r="BC171" s="184">
        <v>211350</v>
      </c>
      <c r="BD171" s="184">
        <v>2176800</v>
      </c>
      <c r="BE171" s="184">
        <v>757680</v>
      </c>
      <c r="BF171" s="184">
        <v>321000</v>
      </c>
      <c r="BG171" s="184">
        <v>291630</v>
      </c>
      <c r="BH171" s="184">
        <v>1239810</v>
      </c>
      <c r="BI171" s="184">
        <v>415050</v>
      </c>
      <c r="BJ171" s="184">
        <v>186210</v>
      </c>
      <c r="BK171" s="184">
        <v>377670</v>
      </c>
      <c r="BL171" s="184">
        <v>333630</v>
      </c>
      <c r="BM171" s="184">
        <v>577020</v>
      </c>
      <c r="BN171" s="184">
        <v>579690</v>
      </c>
      <c r="BO171" s="184">
        <v>374490</v>
      </c>
      <c r="BP171" s="184">
        <v>798060</v>
      </c>
      <c r="BQ171" s="184">
        <v>404130</v>
      </c>
      <c r="BR171" s="184">
        <v>308940</v>
      </c>
      <c r="BS171" s="184">
        <v>4016190</v>
      </c>
      <c r="BT171" s="184">
        <v>566700</v>
      </c>
      <c r="BU171" s="184">
        <v>538140</v>
      </c>
      <c r="BV171" s="184">
        <v>1258740</v>
      </c>
      <c r="BW171" s="184">
        <v>69360</v>
      </c>
      <c r="BX171" s="184">
        <v>374010</v>
      </c>
      <c r="BY171" s="184">
        <v>977670</v>
      </c>
      <c r="BZ171" s="184">
        <v>188550</v>
      </c>
      <c r="CA171" s="184">
        <v>361680</v>
      </c>
      <c r="CB171" s="184">
        <v>240150</v>
      </c>
      <c r="CC171" s="184">
        <v>506460</v>
      </c>
      <c r="CD171" s="184">
        <v>845880</v>
      </c>
      <c r="CE171" s="184">
        <v>595050</v>
      </c>
      <c r="CF171" s="184">
        <v>914640</v>
      </c>
      <c r="CG171" s="184">
        <v>340590</v>
      </c>
      <c r="CH171" s="184">
        <v>284520</v>
      </c>
      <c r="CI171" s="184">
        <v>310920</v>
      </c>
      <c r="CJ171" s="184">
        <v>382260</v>
      </c>
      <c r="CK171" s="184">
        <v>920040</v>
      </c>
      <c r="CL171" s="184">
        <v>258990</v>
      </c>
      <c r="CM171" s="184">
        <v>272340</v>
      </c>
    </row>
    <row r="172" spans="1:91" ht="24.6">
      <c r="A172" s="120">
        <v>20</v>
      </c>
      <c r="B172" s="220" t="s">
        <v>888</v>
      </c>
      <c r="C172" s="142" t="s">
        <v>483</v>
      </c>
      <c r="D172" s="184">
        <v>254796734.08000001</v>
      </c>
      <c r="E172" s="184">
        <v>33568436.609999999</v>
      </c>
      <c r="F172" s="184">
        <v>33670162.490000002</v>
      </c>
      <c r="G172" s="184">
        <v>39422558.409999996</v>
      </c>
      <c r="H172" s="184">
        <v>31224099.600000001</v>
      </c>
      <c r="I172" s="184">
        <v>43813946.689999998</v>
      </c>
      <c r="J172" s="184">
        <v>55537281.329999998</v>
      </c>
      <c r="K172" s="184">
        <v>57047196.380000003</v>
      </c>
      <c r="L172" s="184">
        <v>29746929.170000002</v>
      </c>
      <c r="M172" s="184">
        <v>36447129.840000004</v>
      </c>
      <c r="N172" s="184">
        <v>78847838.840000004</v>
      </c>
      <c r="O172" s="184">
        <v>13446212.859999999</v>
      </c>
      <c r="P172" s="184">
        <v>112327573.11</v>
      </c>
      <c r="Q172" s="184">
        <v>32477392.07</v>
      </c>
      <c r="R172" s="184">
        <v>32961454.800000001</v>
      </c>
      <c r="S172" s="184">
        <v>57760091.780000001</v>
      </c>
      <c r="T172" s="184">
        <v>30890663.059999999</v>
      </c>
      <c r="U172" s="184">
        <v>30150367.100000001</v>
      </c>
      <c r="V172" s="184">
        <v>31549966.75</v>
      </c>
      <c r="W172" s="184">
        <v>19078324.260000002</v>
      </c>
      <c r="X172" s="184">
        <v>315844614.95999998</v>
      </c>
      <c r="Y172" s="184">
        <v>23397485.710000001</v>
      </c>
      <c r="Z172" s="184">
        <v>38284353.93</v>
      </c>
      <c r="AA172" s="184">
        <v>30203995.77</v>
      </c>
      <c r="AB172" s="184">
        <v>20870055.16</v>
      </c>
      <c r="AC172" s="184">
        <v>24398764.84</v>
      </c>
      <c r="AD172" s="184">
        <v>29323702.120000001</v>
      </c>
      <c r="AE172" s="184">
        <v>83891145.810000002</v>
      </c>
      <c r="AF172" s="184">
        <v>31125879.920000002</v>
      </c>
      <c r="AG172" s="184">
        <v>26201814.52</v>
      </c>
      <c r="AH172" s="184">
        <v>30516879.690000001</v>
      </c>
      <c r="AI172" s="184">
        <v>54165601.219999999</v>
      </c>
      <c r="AJ172" s="184">
        <v>25615814.52</v>
      </c>
      <c r="AK172" s="184">
        <v>21398283.219999999</v>
      </c>
      <c r="AL172" s="184">
        <v>484835124.31</v>
      </c>
      <c r="AM172" s="184">
        <v>34212221.090000004</v>
      </c>
      <c r="AN172" s="184">
        <v>27650064.440000001</v>
      </c>
      <c r="AO172" s="184">
        <v>57359116.780000001</v>
      </c>
      <c r="AP172" s="184">
        <v>57777662.299999997</v>
      </c>
      <c r="AQ172" s="184">
        <v>29582948.510000002</v>
      </c>
      <c r="AR172" s="184">
        <v>16404292.529999999</v>
      </c>
      <c r="AS172" s="184">
        <v>104671284.36</v>
      </c>
      <c r="AT172" s="184">
        <v>32026690.469999999</v>
      </c>
      <c r="AU172" s="184">
        <v>47972987.369999997</v>
      </c>
      <c r="AV172" s="184">
        <v>63847025.57</v>
      </c>
      <c r="AW172" s="184">
        <v>34045227.079999998</v>
      </c>
      <c r="AX172" s="184">
        <v>22008132.620000001</v>
      </c>
      <c r="AY172" s="184">
        <v>40344323.090000004</v>
      </c>
      <c r="AZ172" s="184">
        <v>28803459.48</v>
      </c>
      <c r="BA172" s="184">
        <v>26153012.550000001</v>
      </c>
      <c r="BB172" s="184">
        <v>142677847.52000001</v>
      </c>
      <c r="BC172" s="184">
        <v>27668471.829999998</v>
      </c>
      <c r="BD172" s="184">
        <v>267073787.41</v>
      </c>
      <c r="BE172" s="184">
        <v>80095621.930000007</v>
      </c>
      <c r="BF172" s="184">
        <v>30532136.489999998</v>
      </c>
      <c r="BG172" s="184">
        <v>30557590.030000001</v>
      </c>
      <c r="BH172" s="184">
        <v>152644655.19999999</v>
      </c>
      <c r="BI172" s="184">
        <v>20077794.809999999</v>
      </c>
      <c r="BJ172" s="184">
        <v>15206159.939999999</v>
      </c>
      <c r="BK172" s="184">
        <v>18671656.600000001</v>
      </c>
      <c r="BL172" s="184">
        <v>16520256.75</v>
      </c>
      <c r="BM172" s="184">
        <v>202520414.28999999</v>
      </c>
      <c r="BN172" s="184">
        <v>51533280.100000001</v>
      </c>
      <c r="BO172" s="184">
        <v>40236476.409999996</v>
      </c>
      <c r="BP172" s="184">
        <v>58838682.189999998</v>
      </c>
      <c r="BQ172" s="184">
        <v>38666089.68</v>
      </c>
      <c r="BR172" s="184">
        <v>28168210.100000001</v>
      </c>
      <c r="BS172" s="186">
        <v>753090838.87</v>
      </c>
      <c r="BT172" s="186">
        <v>42470336.799999997</v>
      </c>
      <c r="BU172" s="186">
        <v>42279973.549999997</v>
      </c>
      <c r="BV172" s="186">
        <v>138554405.31</v>
      </c>
      <c r="BW172" s="186">
        <v>13038630.640000001</v>
      </c>
      <c r="BX172" s="186">
        <v>35077760.789999999</v>
      </c>
      <c r="BY172" s="186">
        <v>78669766.349999994</v>
      </c>
      <c r="BZ172" s="184">
        <v>24448833.02</v>
      </c>
      <c r="CA172" s="186">
        <v>26927221.370000001</v>
      </c>
      <c r="CB172" s="186">
        <v>34724042.689999998</v>
      </c>
      <c r="CC172" s="186">
        <v>41425237.130000003</v>
      </c>
      <c r="CD172" s="186">
        <v>80351008.5</v>
      </c>
      <c r="CE172" s="186">
        <v>42845458.619999997</v>
      </c>
      <c r="CF172" s="186">
        <v>63346605.5</v>
      </c>
      <c r="CG172" s="184">
        <v>22077336.129999999</v>
      </c>
      <c r="CH172" s="186">
        <v>24732050</v>
      </c>
      <c r="CI172" s="186">
        <v>20406049.48</v>
      </c>
      <c r="CJ172" s="186">
        <v>22840443.550000001</v>
      </c>
      <c r="CK172" s="186">
        <v>72667209.969999999</v>
      </c>
      <c r="CL172" s="184">
        <v>16926123.41</v>
      </c>
      <c r="CM172" s="186">
        <v>13728425.529999999</v>
      </c>
    </row>
    <row r="173" spans="1:91" ht="24.6">
      <c r="A173" s="120">
        <v>20</v>
      </c>
      <c r="B173" s="220" t="s">
        <v>889</v>
      </c>
      <c r="C173" s="142" t="s">
        <v>484</v>
      </c>
      <c r="D173" s="184">
        <v>16543654.199999999</v>
      </c>
      <c r="E173" s="184">
        <v>1362110</v>
      </c>
      <c r="F173" s="184">
        <v>916060</v>
      </c>
      <c r="G173" s="184">
        <v>1021020</v>
      </c>
      <c r="H173" s="184">
        <v>534680</v>
      </c>
      <c r="I173" s="184">
        <v>216850</v>
      </c>
      <c r="J173" s="184">
        <v>943100</v>
      </c>
      <c r="K173" s="184">
        <v>1106679.81</v>
      </c>
      <c r="L173" s="184">
        <v>6906920</v>
      </c>
      <c r="M173" s="184">
        <v>544110</v>
      </c>
      <c r="N173" s="184">
        <v>2060556.13</v>
      </c>
      <c r="O173" s="184">
        <v>735910</v>
      </c>
      <c r="P173" s="184">
        <v>25447714.539999999</v>
      </c>
      <c r="Q173" s="184">
        <v>1900120</v>
      </c>
      <c r="R173" s="184">
        <v>2180240</v>
      </c>
      <c r="S173" s="184">
        <v>2029790</v>
      </c>
      <c r="T173" s="184">
        <v>4296502.88</v>
      </c>
      <c r="U173" s="184">
        <v>1734442.91</v>
      </c>
      <c r="V173" s="184">
        <v>709281.61</v>
      </c>
      <c r="W173" s="184">
        <v>697899.29</v>
      </c>
      <c r="X173" s="184">
        <v>11707560</v>
      </c>
      <c r="Y173" s="184">
        <v>1200710</v>
      </c>
      <c r="Z173" s="184">
        <v>1588620</v>
      </c>
      <c r="AA173" s="184">
        <v>1114900</v>
      </c>
      <c r="AB173" s="184">
        <v>1578050</v>
      </c>
      <c r="AC173" s="184">
        <v>1616560</v>
      </c>
      <c r="AD173" s="184">
        <v>1203518</v>
      </c>
      <c r="AE173" s="184">
        <v>5879317.3099999996</v>
      </c>
      <c r="AF173" s="184">
        <v>1301720</v>
      </c>
      <c r="AG173" s="184">
        <v>141280</v>
      </c>
      <c r="AH173" s="184">
        <v>526710</v>
      </c>
      <c r="AI173" s="184">
        <v>2749710</v>
      </c>
      <c r="AJ173" s="184">
        <v>2102540</v>
      </c>
      <c r="AK173" s="184">
        <v>1959940</v>
      </c>
      <c r="AL173" s="184">
        <v>27170740</v>
      </c>
      <c r="AM173" s="184">
        <v>2226180</v>
      </c>
      <c r="AN173" s="184">
        <v>972340</v>
      </c>
      <c r="AO173" s="184">
        <v>3253230</v>
      </c>
      <c r="AP173" s="184">
        <v>1238806.78</v>
      </c>
      <c r="AQ173" s="184">
        <v>7239442.2000000002</v>
      </c>
      <c r="AR173" s="184">
        <v>1215320</v>
      </c>
      <c r="AS173" s="184">
        <v>2350200</v>
      </c>
      <c r="AT173" s="184">
        <v>2156040</v>
      </c>
      <c r="AU173" s="184">
        <v>2185910.2000000002</v>
      </c>
      <c r="AV173" s="184">
        <v>2715856.13</v>
      </c>
      <c r="AW173" s="184">
        <v>998700</v>
      </c>
      <c r="AX173" s="184">
        <v>1448570</v>
      </c>
      <c r="AY173" s="184">
        <v>1695290</v>
      </c>
      <c r="AZ173" s="184">
        <v>2606430</v>
      </c>
      <c r="BA173" s="184">
        <v>1726770</v>
      </c>
      <c r="BB173" s="184">
        <v>5308461.43</v>
      </c>
      <c r="BC173" s="184">
        <v>1253466</v>
      </c>
      <c r="BD173" s="184">
        <v>17421319.68</v>
      </c>
      <c r="BE173" s="184">
        <v>2018722.9</v>
      </c>
      <c r="BF173" s="184">
        <v>1849610</v>
      </c>
      <c r="BG173" s="184">
        <v>746126.39</v>
      </c>
      <c r="BH173" s="184">
        <v>3219610</v>
      </c>
      <c r="BI173" s="184">
        <v>5553723.5899999999</v>
      </c>
      <c r="BJ173" s="184">
        <v>677220</v>
      </c>
      <c r="BK173" s="184">
        <v>1568328.67</v>
      </c>
      <c r="BL173" s="184">
        <v>1170290</v>
      </c>
      <c r="BM173" s="184">
        <v>10476640</v>
      </c>
      <c r="BN173" s="184">
        <v>3044400</v>
      </c>
      <c r="BO173" s="184">
        <v>2103531.48</v>
      </c>
      <c r="BP173" s="184">
        <v>1711330</v>
      </c>
      <c r="BQ173" s="184">
        <v>2442600</v>
      </c>
      <c r="BR173" s="184">
        <v>1424410</v>
      </c>
      <c r="BS173" s="186">
        <v>24511812.07</v>
      </c>
      <c r="BT173" s="184">
        <v>2400680</v>
      </c>
      <c r="BU173" s="184">
        <v>3915570</v>
      </c>
      <c r="BV173" s="184">
        <v>4768620</v>
      </c>
      <c r="BW173" s="184"/>
      <c r="BX173" s="184">
        <v>3903697.06</v>
      </c>
      <c r="BY173" s="184">
        <v>5760750</v>
      </c>
      <c r="BZ173" s="184">
        <v>1865170</v>
      </c>
      <c r="CA173" s="184">
        <v>1010403.55</v>
      </c>
      <c r="CB173" s="184">
        <v>2345020</v>
      </c>
      <c r="CC173" s="184">
        <v>3008990</v>
      </c>
      <c r="CD173" s="184">
        <v>1994294.58</v>
      </c>
      <c r="CE173" s="184">
        <v>1887190</v>
      </c>
      <c r="CF173" s="184">
        <v>1955120</v>
      </c>
      <c r="CG173" s="184">
        <v>493290</v>
      </c>
      <c r="CH173" s="184">
        <v>1100760</v>
      </c>
      <c r="CI173" s="184">
        <v>1057470</v>
      </c>
      <c r="CJ173" s="184">
        <v>3825320</v>
      </c>
      <c r="CK173" s="184">
        <v>3732361.61</v>
      </c>
      <c r="CL173" s="184">
        <v>743425.48</v>
      </c>
      <c r="CM173" s="184">
        <v>1585749.61</v>
      </c>
    </row>
    <row r="174" spans="1:91" ht="24.6">
      <c r="A174" s="120">
        <v>20</v>
      </c>
      <c r="B174" s="220" t="s">
        <v>890</v>
      </c>
      <c r="C174" s="142" t="s">
        <v>1247</v>
      </c>
      <c r="D174" s="184">
        <v>124500</v>
      </c>
      <c r="E174" s="184"/>
      <c r="F174" s="184"/>
      <c r="G174" s="184"/>
      <c r="H174" s="184"/>
      <c r="I174" s="184"/>
      <c r="J174" s="184"/>
      <c r="K174" s="184"/>
      <c r="L174" s="184"/>
      <c r="M174" s="184"/>
      <c r="N174" s="184"/>
      <c r="O174" s="184"/>
      <c r="P174" s="184">
        <v>110000</v>
      </c>
      <c r="Q174" s="184"/>
      <c r="R174" s="184"/>
      <c r="S174" s="184"/>
      <c r="T174" s="184"/>
      <c r="U174" s="184"/>
      <c r="V174" s="184"/>
      <c r="W174" s="184"/>
      <c r="X174" s="184">
        <v>120000</v>
      </c>
      <c r="Y174" s="184"/>
      <c r="Z174" s="184"/>
      <c r="AA174" s="184"/>
      <c r="AB174" s="184"/>
      <c r="AC174" s="184"/>
      <c r="AD174" s="184"/>
      <c r="AE174" s="184"/>
      <c r="AF174" s="184"/>
      <c r="AG174" s="184"/>
      <c r="AH174" s="184"/>
      <c r="AI174" s="184"/>
      <c r="AJ174" s="184"/>
      <c r="AK174" s="184"/>
      <c r="AL174" s="184">
        <v>126066.67</v>
      </c>
      <c r="AM174" s="184"/>
      <c r="AN174" s="184"/>
      <c r="AO174" s="184"/>
      <c r="AP174" s="184"/>
      <c r="AQ174" s="184"/>
      <c r="AR174" s="184"/>
      <c r="AS174" s="184">
        <v>100000</v>
      </c>
      <c r="AT174" s="184"/>
      <c r="AU174" s="184"/>
      <c r="AV174" s="184"/>
      <c r="AW174" s="184"/>
      <c r="AX174" s="184"/>
      <c r="AY174" s="184"/>
      <c r="AZ174" s="184"/>
      <c r="BA174" s="184"/>
      <c r="BB174" s="184">
        <v>110100</v>
      </c>
      <c r="BC174" s="184"/>
      <c r="BD174" s="184">
        <v>120000</v>
      </c>
      <c r="BE174" s="184"/>
      <c r="BF174" s="184"/>
      <c r="BG174" s="184"/>
      <c r="BH174" s="184">
        <v>120000</v>
      </c>
      <c r="BI174" s="184"/>
      <c r="BJ174" s="184"/>
      <c r="BK174" s="184"/>
      <c r="BL174" s="184"/>
      <c r="BM174" s="184">
        <v>1464395.16</v>
      </c>
      <c r="BN174" s="184"/>
      <c r="BO174" s="184"/>
      <c r="BP174" s="184"/>
      <c r="BQ174" s="184"/>
      <c r="BR174" s="184"/>
      <c r="BS174" s="186">
        <v>120000</v>
      </c>
      <c r="BT174" s="186"/>
      <c r="BU174" s="186"/>
      <c r="BV174" s="186">
        <v>120000</v>
      </c>
      <c r="BW174" s="184"/>
      <c r="BX174" s="186"/>
      <c r="BY174" s="186"/>
      <c r="BZ174" s="186"/>
      <c r="CA174" s="186"/>
      <c r="CB174" s="186"/>
      <c r="CC174" s="186"/>
      <c r="CD174" s="186"/>
      <c r="CE174" s="186"/>
      <c r="CF174" s="186"/>
      <c r="CG174" s="186"/>
      <c r="CH174" s="186"/>
      <c r="CI174" s="186"/>
      <c r="CJ174" s="186"/>
      <c r="CK174" s="186"/>
      <c r="CL174" s="184"/>
      <c r="CM174" s="184"/>
    </row>
    <row r="175" spans="1:91" ht="24.6">
      <c r="A175" s="120">
        <v>20</v>
      </c>
      <c r="B175" s="220" t="s">
        <v>891</v>
      </c>
      <c r="C175" s="142" t="s">
        <v>485</v>
      </c>
      <c r="D175" s="184">
        <v>18987041.079999998</v>
      </c>
      <c r="E175" s="184">
        <v>1913540.32</v>
      </c>
      <c r="F175" s="184">
        <v>796439.35</v>
      </c>
      <c r="G175" s="184">
        <v>2138150</v>
      </c>
      <c r="H175" s="184">
        <v>1701358.29</v>
      </c>
      <c r="I175" s="184">
        <v>2973708.72</v>
      </c>
      <c r="J175" s="184">
        <v>4263853.03</v>
      </c>
      <c r="K175" s="184">
        <v>3059504.84</v>
      </c>
      <c r="L175" s="184">
        <v>1959065.16</v>
      </c>
      <c r="M175" s="184">
        <v>1992900</v>
      </c>
      <c r="N175" s="184">
        <v>4683764.1100000003</v>
      </c>
      <c r="O175" s="184"/>
      <c r="P175" s="184">
        <v>9863178.3900000006</v>
      </c>
      <c r="Q175" s="184">
        <v>2125787.1</v>
      </c>
      <c r="R175" s="184">
        <v>2259667.75</v>
      </c>
      <c r="S175" s="184">
        <v>3927409.47</v>
      </c>
      <c r="T175" s="184">
        <v>1898802.68</v>
      </c>
      <c r="U175" s="184">
        <v>1651209.68</v>
      </c>
      <c r="V175" s="184">
        <v>2070544.14</v>
      </c>
      <c r="W175" s="184">
        <v>1433825.81</v>
      </c>
      <c r="X175" s="184">
        <v>20010719.969999999</v>
      </c>
      <c r="Y175" s="184">
        <v>1303513.68</v>
      </c>
      <c r="Z175" s="184">
        <v>2317511.08</v>
      </c>
      <c r="AA175" s="184">
        <v>1423246.77</v>
      </c>
      <c r="AB175" s="184">
        <v>1094967.1000000001</v>
      </c>
      <c r="AC175" s="184">
        <v>1310535.48</v>
      </c>
      <c r="AD175" s="184">
        <v>1758115.47</v>
      </c>
      <c r="AE175" s="184">
        <v>5064213.2300000004</v>
      </c>
      <c r="AF175" s="184">
        <v>1695204.29</v>
      </c>
      <c r="AG175" s="184">
        <v>1681283.34</v>
      </c>
      <c r="AH175" s="184">
        <v>1797974.83</v>
      </c>
      <c r="AI175" s="184">
        <v>3514252.15</v>
      </c>
      <c r="AJ175" s="184">
        <v>1379466.66</v>
      </c>
      <c r="AK175" s="184">
        <v>1333634.73</v>
      </c>
      <c r="AL175" s="184">
        <v>34631864.640000001</v>
      </c>
      <c r="AM175" s="184">
        <v>1893750.64</v>
      </c>
      <c r="AN175" s="184">
        <v>1385835.46</v>
      </c>
      <c r="AO175" s="184">
        <v>3631437.72</v>
      </c>
      <c r="AP175" s="184">
        <v>3716344.16</v>
      </c>
      <c r="AQ175" s="184">
        <v>1865795.06</v>
      </c>
      <c r="AR175" s="184">
        <v>938745.16</v>
      </c>
      <c r="AS175" s="184">
        <v>7534421.3399999999</v>
      </c>
      <c r="AT175" s="184">
        <v>1755641.98</v>
      </c>
      <c r="AU175" s="184">
        <v>2859463.71</v>
      </c>
      <c r="AV175" s="184">
        <v>4124141.41</v>
      </c>
      <c r="AW175" s="184">
        <v>1980698.92</v>
      </c>
      <c r="AX175" s="184">
        <v>1307261.28</v>
      </c>
      <c r="AY175" s="184">
        <v>2463948.39</v>
      </c>
      <c r="AZ175" s="184">
        <v>1915860.22</v>
      </c>
      <c r="BA175" s="184">
        <v>1607496.84</v>
      </c>
      <c r="BB175" s="184">
        <v>10468980.58</v>
      </c>
      <c r="BC175" s="184">
        <v>1658532.58</v>
      </c>
      <c r="BD175" s="184">
        <v>17937639.09</v>
      </c>
      <c r="BE175" s="184">
        <v>4901464.0599999996</v>
      </c>
      <c r="BF175" s="184">
        <v>1662118.06</v>
      </c>
      <c r="BG175" s="184">
        <v>1498474.19</v>
      </c>
      <c r="BH175" s="184">
        <v>10524286.289999999</v>
      </c>
      <c r="BI175" s="184">
        <v>871551.07</v>
      </c>
      <c r="BJ175" s="184">
        <v>1091977.43</v>
      </c>
      <c r="BK175" s="184">
        <v>1196300</v>
      </c>
      <c r="BL175" s="184">
        <v>1052754.8400000001</v>
      </c>
      <c r="BM175" s="184">
        <v>14936422.210000001</v>
      </c>
      <c r="BN175" s="184">
        <v>3089350.81</v>
      </c>
      <c r="BO175" s="184">
        <v>2128725</v>
      </c>
      <c r="BP175" s="184">
        <v>3874694.62</v>
      </c>
      <c r="BQ175" s="184">
        <v>2477029.0099999998</v>
      </c>
      <c r="BR175" s="184">
        <v>1278386.1299999999</v>
      </c>
      <c r="BS175" s="184">
        <v>52425857.890000001</v>
      </c>
      <c r="BT175" s="184">
        <v>2498682.81</v>
      </c>
      <c r="BU175" s="184">
        <v>2712029.57</v>
      </c>
      <c r="BV175" s="186">
        <v>10102395.199999999</v>
      </c>
      <c r="BW175" s="184">
        <v>698170.98</v>
      </c>
      <c r="BX175" s="184">
        <v>1367700</v>
      </c>
      <c r="BY175" s="184">
        <v>5559860.7599999998</v>
      </c>
      <c r="BZ175" s="184">
        <v>1822893.55</v>
      </c>
      <c r="CA175" s="184">
        <v>1727191.3</v>
      </c>
      <c r="CB175" s="184">
        <v>2484953.5</v>
      </c>
      <c r="CC175" s="184">
        <v>2263393.5499999998</v>
      </c>
      <c r="CD175" s="184">
        <v>5416143.8799999999</v>
      </c>
      <c r="CE175" s="184">
        <v>2939887.11</v>
      </c>
      <c r="CF175" s="184">
        <v>4594520.92</v>
      </c>
      <c r="CG175" s="184">
        <v>1363706.12</v>
      </c>
      <c r="CH175" s="184">
        <v>1360890.32</v>
      </c>
      <c r="CI175" s="184">
        <v>1152365.8899999999</v>
      </c>
      <c r="CJ175" s="184">
        <v>1786219.35</v>
      </c>
      <c r="CK175" s="184">
        <v>5772287.96</v>
      </c>
      <c r="CL175" s="184">
        <v>1208267.74</v>
      </c>
      <c r="CM175" s="184">
        <v>801185.17</v>
      </c>
    </row>
    <row r="176" spans="1:91" ht="24.6">
      <c r="A176" s="120">
        <v>20</v>
      </c>
      <c r="B176" s="220" t="s">
        <v>892</v>
      </c>
      <c r="C176" s="121" t="s">
        <v>1248</v>
      </c>
      <c r="D176" s="184">
        <v>1397172.1</v>
      </c>
      <c r="E176" s="184">
        <v>237600</v>
      </c>
      <c r="F176" s="184">
        <v>118800</v>
      </c>
      <c r="G176" s="184">
        <v>118800</v>
      </c>
      <c r="H176" s="184"/>
      <c r="I176" s="184"/>
      <c r="J176" s="184">
        <v>118800</v>
      </c>
      <c r="K176" s="184">
        <v>118800</v>
      </c>
      <c r="L176" s="184"/>
      <c r="M176" s="184"/>
      <c r="N176" s="184">
        <v>237600</v>
      </c>
      <c r="O176" s="184"/>
      <c r="P176" s="184">
        <v>356400</v>
      </c>
      <c r="Q176" s="184"/>
      <c r="R176" s="184"/>
      <c r="S176" s="184">
        <v>108900</v>
      </c>
      <c r="T176" s="184">
        <v>128700</v>
      </c>
      <c r="U176" s="184"/>
      <c r="V176" s="184">
        <v>89100</v>
      </c>
      <c r="W176" s="184"/>
      <c r="X176" s="184">
        <v>254793.55</v>
      </c>
      <c r="Y176" s="184">
        <v>118800</v>
      </c>
      <c r="Z176" s="184"/>
      <c r="AA176" s="184">
        <v>118800</v>
      </c>
      <c r="AB176" s="184"/>
      <c r="AC176" s="184">
        <v>237600</v>
      </c>
      <c r="AD176" s="184">
        <v>118800</v>
      </c>
      <c r="AE176" s="184">
        <v>118800</v>
      </c>
      <c r="AF176" s="184">
        <v>140780</v>
      </c>
      <c r="AG176" s="184"/>
      <c r="AH176" s="184">
        <v>118800</v>
      </c>
      <c r="AI176" s="184">
        <v>118800</v>
      </c>
      <c r="AJ176" s="184">
        <v>416500</v>
      </c>
      <c r="AK176" s="184"/>
      <c r="AL176" s="184">
        <v>1876498.49</v>
      </c>
      <c r="AM176" s="184"/>
      <c r="AN176" s="184">
        <v>42738.71</v>
      </c>
      <c r="AO176" s="184">
        <v>118800</v>
      </c>
      <c r="AP176" s="184">
        <v>118800</v>
      </c>
      <c r="AQ176" s="184">
        <v>118800</v>
      </c>
      <c r="AR176" s="184"/>
      <c r="AS176" s="184">
        <v>594000</v>
      </c>
      <c r="AT176" s="184"/>
      <c r="AU176" s="184">
        <v>118800</v>
      </c>
      <c r="AV176" s="184">
        <v>161538.71</v>
      </c>
      <c r="AW176" s="184">
        <v>118800</v>
      </c>
      <c r="AX176" s="184">
        <v>1553.9</v>
      </c>
      <c r="AY176" s="184">
        <v>514841.87</v>
      </c>
      <c r="AZ176" s="184">
        <v>137466.67000000001</v>
      </c>
      <c r="BA176" s="184"/>
      <c r="BB176" s="184">
        <v>486995.53</v>
      </c>
      <c r="BC176" s="184"/>
      <c r="BD176" s="184">
        <v>784170.97</v>
      </c>
      <c r="BE176" s="184">
        <v>118800</v>
      </c>
      <c r="BF176" s="184">
        <v>59400</v>
      </c>
      <c r="BG176" s="184">
        <v>118800</v>
      </c>
      <c r="BH176" s="184">
        <v>681450</v>
      </c>
      <c r="BI176" s="184">
        <v>69300</v>
      </c>
      <c r="BJ176" s="184"/>
      <c r="BK176" s="184"/>
      <c r="BL176" s="184">
        <v>118800</v>
      </c>
      <c r="BM176" s="184">
        <v>479900</v>
      </c>
      <c r="BN176" s="184"/>
      <c r="BO176" s="184"/>
      <c r="BP176" s="184">
        <v>118800</v>
      </c>
      <c r="BQ176" s="184"/>
      <c r="BR176" s="184"/>
      <c r="BS176" s="184">
        <v>3827913.76</v>
      </c>
      <c r="BT176" s="184">
        <v>59400</v>
      </c>
      <c r="BU176" s="184">
        <v>118800</v>
      </c>
      <c r="BV176" s="184">
        <v>237600</v>
      </c>
      <c r="BW176" s="184"/>
      <c r="BX176" s="184">
        <v>118800</v>
      </c>
      <c r="BY176" s="184">
        <v>118800</v>
      </c>
      <c r="BZ176" s="184">
        <v>207900</v>
      </c>
      <c r="CA176" s="184">
        <v>237600</v>
      </c>
      <c r="CB176" s="184">
        <v>118800</v>
      </c>
      <c r="CC176" s="184">
        <v>118800</v>
      </c>
      <c r="CD176" s="184">
        <v>444009.68</v>
      </c>
      <c r="CE176" s="184">
        <v>118800</v>
      </c>
      <c r="CF176" s="184">
        <v>118800</v>
      </c>
      <c r="CG176" s="184"/>
      <c r="CH176" s="184"/>
      <c r="CI176" s="184"/>
      <c r="CJ176" s="184"/>
      <c r="CK176" s="184">
        <v>128700</v>
      </c>
      <c r="CL176" s="184">
        <v>85066.67</v>
      </c>
      <c r="CM176" s="184">
        <v>176000</v>
      </c>
    </row>
    <row r="177" spans="1:91" ht="24.6">
      <c r="A177" s="120">
        <v>20</v>
      </c>
      <c r="B177" s="220" t="s">
        <v>893</v>
      </c>
      <c r="C177" s="121" t="s">
        <v>486</v>
      </c>
      <c r="D177" s="184"/>
      <c r="E177" s="184"/>
      <c r="F177" s="184"/>
      <c r="G177" s="184"/>
      <c r="H177" s="184"/>
      <c r="I177" s="184"/>
      <c r="J177" s="184"/>
      <c r="K177" s="184"/>
      <c r="L177" s="184"/>
      <c r="M177" s="184"/>
      <c r="N177" s="184">
        <v>318180</v>
      </c>
      <c r="O177" s="184"/>
      <c r="P177" s="184">
        <v>322525</v>
      </c>
      <c r="Q177" s="184"/>
      <c r="R177" s="184"/>
      <c r="S177" s="184"/>
      <c r="T177" s="184"/>
      <c r="U177" s="184"/>
      <c r="V177" s="184"/>
      <c r="W177" s="184"/>
      <c r="X177" s="184">
        <v>4009830</v>
      </c>
      <c r="Y177" s="184">
        <v>58310</v>
      </c>
      <c r="Z177" s="184">
        <v>1012.5</v>
      </c>
      <c r="AA177" s="184">
        <v>352970</v>
      </c>
      <c r="AB177" s="184">
        <v>2100</v>
      </c>
      <c r="AC177" s="184">
        <v>211920</v>
      </c>
      <c r="AD177" s="184"/>
      <c r="AE177" s="184">
        <v>1408223.75</v>
      </c>
      <c r="AF177" s="184">
        <v>132960</v>
      </c>
      <c r="AG177" s="184">
        <v>610370</v>
      </c>
      <c r="AH177" s="184"/>
      <c r="AI177" s="184">
        <v>319260</v>
      </c>
      <c r="AJ177" s="184">
        <v>415880</v>
      </c>
      <c r="AK177" s="184">
        <v>653720</v>
      </c>
      <c r="AL177" s="184">
        <v>11531775.5</v>
      </c>
      <c r="AM177" s="184"/>
      <c r="AN177" s="184"/>
      <c r="AO177" s="184"/>
      <c r="AP177" s="184"/>
      <c r="AQ177" s="184">
        <v>442786</v>
      </c>
      <c r="AR177" s="184"/>
      <c r="AS177" s="184"/>
      <c r="AT177" s="184"/>
      <c r="AU177" s="184"/>
      <c r="AV177" s="184">
        <v>647130</v>
      </c>
      <c r="AW177" s="184"/>
      <c r="AX177" s="184"/>
      <c r="AY177" s="184"/>
      <c r="AZ177" s="184"/>
      <c r="BA177" s="184"/>
      <c r="BB177" s="184">
        <v>1636011</v>
      </c>
      <c r="BC177" s="184">
        <v>320910</v>
      </c>
      <c r="BD177" s="184"/>
      <c r="BE177" s="184"/>
      <c r="BF177" s="184"/>
      <c r="BG177" s="184"/>
      <c r="BH177" s="184"/>
      <c r="BI177" s="184"/>
      <c r="BJ177" s="184"/>
      <c r="BK177" s="184"/>
      <c r="BL177" s="184"/>
      <c r="BM177" s="184"/>
      <c r="BN177" s="184"/>
      <c r="BO177" s="184"/>
      <c r="BP177" s="184"/>
      <c r="BQ177" s="184"/>
      <c r="BR177" s="184"/>
      <c r="BS177" s="184"/>
      <c r="BT177" s="184">
        <v>154160</v>
      </c>
      <c r="BU177" s="184"/>
      <c r="BV177" s="184"/>
      <c r="BW177" s="184"/>
      <c r="BX177" s="184"/>
      <c r="BY177" s="184"/>
      <c r="BZ177" s="184"/>
      <c r="CA177" s="184"/>
      <c r="CB177" s="184">
        <v>276910</v>
      </c>
      <c r="CC177" s="184"/>
      <c r="CD177" s="184"/>
      <c r="CE177" s="184"/>
      <c r="CF177" s="184">
        <v>748867</v>
      </c>
      <c r="CG177" s="184"/>
      <c r="CH177" s="184"/>
      <c r="CI177" s="184"/>
      <c r="CJ177" s="184"/>
      <c r="CK177" s="184"/>
      <c r="CL177" s="184">
        <v>150740</v>
      </c>
      <c r="CM177" s="184"/>
    </row>
    <row r="178" spans="1:91" ht="49.2">
      <c r="A178" s="120">
        <v>20</v>
      </c>
      <c r="B178" s="220" t="s">
        <v>894</v>
      </c>
      <c r="C178" s="121" t="s">
        <v>487</v>
      </c>
      <c r="D178" s="184">
        <v>58775.17</v>
      </c>
      <c r="E178" s="184"/>
      <c r="F178" s="184">
        <v>14861</v>
      </c>
      <c r="G178" s="184">
        <v>169307.49</v>
      </c>
      <c r="H178" s="184">
        <v>1641.15</v>
      </c>
      <c r="I178" s="184">
        <v>194091.8</v>
      </c>
      <c r="J178" s="184">
        <v>12242.52</v>
      </c>
      <c r="K178" s="184"/>
      <c r="L178" s="184">
        <v>71180.460000000006</v>
      </c>
      <c r="M178" s="184"/>
      <c r="N178" s="184">
        <v>289723.71000000002</v>
      </c>
      <c r="O178" s="184"/>
      <c r="P178" s="184">
        <v>183870.1</v>
      </c>
      <c r="Q178" s="184">
        <v>24270.3</v>
      </c>
      <c r="R178" s="184">
        <v>6739.68</v>
      </c>
      <c r="S178" s="184">
        <v>15990.84</v>
      </c>
      <c r="T178" s="184">
        <v>28347.7</v>
      </c>
      <c r="U178" s="184">
        <v>18153.400000000001</v>
      </c>
      <c r="V178" s="184">
        <v>3080.4</v>
      </c>
      <c r="W178" s="184"/>
      <c r="X178" s="184">
        <v>838656.57</v>
      </c>
      <c r="Y178" s="184">
        <v>53884.74</v>
      </c>
      <c r="Z178" s="184">
        <v>122564.32</v>
      </c>
      <c r="AA178" s="184">
        <v>25158.3</v>
      </c>
      <c r="AB178" s="184">
        <v>24507.88</v>
      </c>
      <c r="AC178" s="184">
        <v>37647.360000000001</v>
      </c>
      <c r="AD178" s="184">
        <v>89652.15</v>
      </c>
      <c r="AE178" s="184">
        <v>154469.34</v>
      </c>
      <c r="AF178" s="184">
        <v>107002.4</v>
      </c>
      <c r="AG178" s="184"/>
      <c r="AH178" s="184">
        <v>878.7</v>
      </c>
      <c r="AI178" s="184">
        <v>99813.84</v>
      </c>
      <c r="AJ178" s="184"/>
      <c r="AK178" s="184"/>
      <c r="AL178" s="184">
        <v>1195657.42</v>
      </c>
      <c r="AM178" s="184">
        <v>52592.34</v>
      </c>
      <c r="AN178" s="184">
        <v>27768.52</v>
      </c>
      <c r="AO178" s="184">
        <v>79163</v>
      </c>
      <c r="AP178" s="184">
        <v>176922.01</v>
      </c>
      <c r="AQ178" s="184">
        <v>111463.44</v>
      </c>
      <c r="AR178" s="184"/>
      <c r="AS178" s="184">
        <v>95982.92</v>
      </c>
      <c r="AT178" s="184"/>
      <c r="AU178" s="184">
        <v>15734.36</v>
      </c>
      <c r="AV178" s="184">
        <v>141397.79</v>
      </c>
      <c r="AW178" s="184">
        <v>22494.48</v>
      </c>
      <c r="AX178" s="184">
        <v>2269.1799999999998</v>
      </c>
      <c r="AY178" s="184">
        <v>266074.76</v>
      </c>
      <c r="AZ178" s="184">
        <v>21772.59</v>
      </c>
      <c r="BA178" s="184">
        <v>38450.58</v>
      </c>
      <c r="BB178" s="184">
        <v>362773.11</v>
      </c>
      <c r="BC178" s="184">
        <v>42558.53</v>
      </c>
      <c r="BD178" s="184">
        <v>1113437.42</v>
      </c>
      <c r="BE178" s="184">
        <v>219925</v>
      </c>
      <c r="BF178" s="184">
        <v>82502.240000000005</v>
      </c>
      <c r="BG178" s="184">
        <v>38357.58</v>
      </c>
      <c r="BH178" s="184">
        <v>143980.01999999999</v>
      </c>
      <c r="BI178" s="184">
        <v>36190.54</v>
      </c>
      <c r="BJ178" s="184">
        <v>26363.16</v>
      </c>
      <c r="BK178" s="184"/>
      <c r="BL178" s="184">
        <v>18235</v>
      </c>
      <c r="BM178" s="184">
        <v>381257.55</v>
      </c>
      <c r="BN178" s="184">
        <v>54445.26</v>
      </c>
      <c r="BO178" s="184">
        <v>30818.16</v>
      </c>
      <c r="BP178" s="184">
        <v>31143.18</v>
      </c>
      <c r="BQ178" s="184">
        <v>17674.38</v>
      </c>
      <c r="BR178" s="184">
        <v>4040.88</v>
      </c>
      <c r="BS178" s="186">
        <v>2656029.9300000002</v>
      </c>
      <c r="BT178" s="186">
        <v>106498.7</v>
      </c>
      <c r="BU178" s="186">
        <v>58582.3</v>
      </c>
      <c r="BV178" s="186">
        <v>470502.61</v>
      </c>
      <c r="BW178" s="186"/>
      <c r="BX178" s="186">
        <v>4054.84</v>
      </c>
      <c r="BY178" s="186">
        <v>142500.13</v>
      </c>
      <c r="BZ178" s="186"/>
      <c r="CA178" s="186"/>
      <c r="CB178" s="186">
        <v>52833.96</v>
      </c>
      <c r="CC178" s="186">
        <v>99427.35</v>
      </c>
      <c r="CD178" s="186">
        <v>89278.2</v>
      </c>
      <c r="CE178" s="186">
        <v>18114.419999999998</v>
      </c>
      <c r="CF178" s="186">
        <v>79767.14</v>
      </c>
      <c r="CG178" s="186">
        <v>33935.279999999999</v>
      </c>
      <c r="CH178" s="186"/>
      <c r="CI178" s="186"/>
      <c r="CJ178" s="186">
        <v>47391.72</v>
      </c>
      <c r="CK178" s="186">
        <v>81835.44</v>
      </c>
      <c r="CL178" s="186">
        <v>23234.46</v>
      </c>
      <c r="CM178" s="186">
        <v>36855.040000000001</v>
      </c>
    </row>
    <row r="179" spans="1:91" ht="49.2">
      <c r="A179" s="120">
        <v>20</v>
      </c>
      <c r="B179" s="220" t="s">
        <v>895</v>
      </c>
      <c r="C179" s="121" t="s">
        <v>488</v>
      </c>
      <c r="D179" s="184">
        <v>6395.29</v>
      </c>
      <c r="E179" s="184"/>
      <c r="F179" s="184">
        <v>63028.49</v>
      </c>
      <c r="G179" s="184"/>
      <c r="H179" s="184"/>
      <c r="I179" s="184"/>
      <c r="J179" s="184"/>
      <c r="K179" s="184"/>
      <c r="L179" s="184">
        <v>0</v>
      </c>
      <c r="M179" s="184"/>
      <c r="N179" s="184">
        <v>1280.5</v>
      </c>
      <c r="O179" s="184"/>
      <c r="P179" s="184">
        <v>7313.53</v>
      </c>
      <c r="Q179" s="184"/>
      <c r="R179" s="184"/>
      <c r="S179" s="184">
        <v>9136.7999999999993</v>
      </c>
      <c r="T179" s="184">
        <v>4093.2</v>
      </c>
      <c r="U179" s="184"/>
      <c r="V179" s="184"/>
      <c r="W179" s="184"/>
      <c r="X179" s="184"/>
      <c r="Y179" s="184"/>
      <c r="Z179" s="184"/>
      <c r="AA179" s="184"/>
      <c r="AB179" s="184"/>
      <c r="AC179" s="184"/>
      <c r="AD179" s="184"/>
      <c r="AE179" s="184"/>
      <c r="AF179" s="184"/>
      <c r="AG179" s="184"/>
      <c r="AH179" s="184"/>
      <c r="AI179" s="184"/>
      <c r="AJ179" s="184">
        <v>26463.759999999998</v>
      </c>
      <c r="AK179" s="184">
        <v>16083.3</v>
      </c>
      <c r="AL179" s="184"/>
      <c r="AM179" s="184">
        <v>15362.46</v>
      </c>
      <c r="AN179" s="184"/>
      <c r="AO179" s="184"/>
      <c r="AP179" s="184"/>
      <c r="AQ179" s="184"/>
      <c r="AR179" s="184"/>
      <c r="AS179" s="184"/>
      <c r="AT179" s="184"/>
      <c r="AU179" s="184"/>
      <c r="AV179" s="184"/>
      <c r="AW179" s="184"/>
      <c r="AX179" s="184"/>
      <c r="AY179" s="184"/>
      <c r="AZ179" s="184">
        <v>17031.490000000002</v>
      </c>
      <c r="BA179" s="184"/>
      <c r="BB179" s="184">
        <v>6766.89</v>
      </c>
      <c r="BC179" s="184">
        <v>14378.61</v>
      </c>
      <c r="BD179" s="184">
        <v>98928.44</v>
      </c>
      <c r="BE179" s="184"/>
      <c r="BF179" s="184"/>
      <c r="BG179" s="184"/>
      <c r="BH179" s="184"/>
      <c r="BI179" s="184"/>
      <c r="BJ179" s="184"/>
      <c r="BK179" s="184"/>
      <c r="BL179" s="184"/>
      <c r="BM179" s="184">
        <v>71397.72</v>
      </c>
      <c r="BN179" s="184"/>
      <c r="BO179" s="184"/>
      <c r="BP179" s="184"/>
      <c r="BQ179" s="184"/>
      <c r="BR179" s="184">
        <v>10773.24</v>
      </c>
      <c r="BS179" s="186">
        <v>156720.48000000001</v>
      </c>
      <c r="BT179" s="186">
        <v>4579.0600000000004</v>
      </c>
      <c r="BU179" s="186"/>
      <c r="BV179" s="186">
        <v>4741.5</v>
      </c>
      <c r="BW179" s="186">
        <v>28663.68</v>
      </c>
      <c r="BX179" s="186"/>
      <c r="BY179" s="186">
        <v>46410.35</v>
      </c>
      <c r="BZ179" s="186">
        <v>76120.570000000007</v>
      </c>
      <c r="CA179" s="186"/>
      <c r="CB179" s="186"/>
      <c r="CC179" s="186"/>
      <c r="CD179" s="186">
        <v>16057.26</v>
      </c>
      <c r="CE179" s="186"/>
      <c r="CF179" s="186"/>
      <c r="CG179" s="186"/>
      <c r="CH179" s="186"/>
      <c r="CI179" s="186"/>
      <c r="CJ179" s="186"/>
      <c r="CK179" s="186">
        <v>7396.74</v>
      </c>
      <c r="CL179" s="186"/>
      <c r="CM179" s="186"/>
    </row>
    <row r="180" spans="1:91" ht="49.2">
      <c r="A180" s="120">
        <v>20</v>
      </c>
      <c r="B180" s="220" t="s">
        <v>896</v>
      </c>
      <c r="C180" s="121" t="s">
        <v>489</v>
      </c>
      <c r="D180" s="184"/>
      <c r="E180" s="184"/>
      <c r="F180" s="184"/>
      <c r="G180" s="184">
        <v>12279.6</v>
      </c>
      <c r="H180" s="184"/>
      <c r="I180" s="184"/>
      <c r="J180" s="184">
        <v>5172.96</v>
      </c>
      <c r="K180" s="184"/>
      <c r="L180" s="184"/>
      <c r="M180" s="184"/>
      <c r="N180" s="184"/>
      <c r="O180" s="184"/>
      <c r="P180" s="184"/>
      <c r="Q180" s="184"/>
      <c r="R180" s="184"/>
      <c r="S180" s="184">
        <v>1269.1600000000001</v>
      </c>
      <c r="T180" s="184"/>
      <c r="U180" s="184">
        <v>10268</v>
      </c>
      <c r="V180" s="184">
        <v>6160.8</v>
      </c>
      <c r="W180" s="184"/>
      <c r="X180" s="184"/>
      <c r="Y180" s="184"/>
      <c r="Z180" s="184"/>
      <c r="AA180" s="184"/>
      <c r="AB180" s="184"/>
      <c r="AC180" s="184"/>
      <c r="AD180" s="184">
        <v>12279.6</v>
      </c>
      <c r="AE180" s="184">
        <v>15401.4</v>
      </c>
      <c r="AF180" s="184">
        <v>16372.8</v>
      </c>
      <c r="AG180" s="184">
        <v>16373.2</v>
      </c>
      <c r="AH180" s="184"/>
      <c r="AI180" s="184"/>
      <c r="AJ180" s="184"/>
      <c r="AK180" s="184"/>
      <c r="AL180" s="184"/>
      <c r="AM180" s="184">
        <v>6160.8</v>
      </c>
      <c r="AN180" s="184">
        <v>24402</v>
      </c>
      <c r="AO180" s="184"/>
      <c r="AP180" s="184"/>
      <c r="AQ180" s="184"/>
      <c r="AR180" s="184"/>
      <c r="AS180" s="184"/>
      <c r="AT180" s="184">
        <v>58217.63</v>
      </c>
      <c r="AU180" s="184"/>
      <c r="AV180" s="184">
        <v>7563.6</v>
      </c>
      <c r="AW180" s="184"/>
      <c r="AX180" s="184"/>
      <c r="AY180" s="184">
        <v>4093.2</v>
      </c>
      <c r="AZ180" s="184"/>
      <c r="BA180" s="184"/>
      <c r="BB180" s="184"/>
      <c r="BC180" s="184"/>
      <c r="BD180" s="184">
        <v>32548.66</v>
      </c>
      <c r="BE180" s="184"/>
      <c r="BF180" s="184"/>
      <c r="BG180" s="184"/>
      <c r="BH180" s="184"/>
      <c r="BI180" s="184"/>
      <c r="BJ180" s="184"/>
      <c r="BK180" s="184"/>
      <c r="BL180" s="184"/>
      <c r="BM180" s="184"/>
      <c r="BN180" s="184"/>
      <c r="BO180" s="184"/>
      <c r="BP180" s="184">
        <v>36512.82</v>
      </c>
      <c r="BQ180" s="184">
        <v>9241.2000000000007</v>
      </c>
      <c r="BR180" s="184"/>
      <c r="BS180" s="186"/>
      <c r="BT180" s="186">
        <v>6822</v>
      </c>
      <c r="BU180" s="186"/>
      <c r="BV180" s="186"/>
      <c r="BW180" s="184"/>
      <c r="BX180" s="186"/>
      <c r="BY180" s="186"/>
      <c r="BZ180" s="186">
        <v>7701</v>
      </c>
      <c r="CA180" s="186">
        <v>8727.7999999999993</v>
      </c>
      <c r="CB180" s="186"/>
      <c r="CC180" s="186"/>
      <c r="CD180" s="186"/>
      <c r="CE180" s="186">
        <v>6160.8</v>
      </c>
      <c r="CF180" s="186"/>
      <c r="CG180" s="186"/>
      <c r="CH180" s="186">
        <v>682.2</v>
      </c>
      <c r="CI180" s="186"/>
      <c r="CJ180" s="186"/>
      <c r="CK180" s="186">
        <v>12279.6</v>
      </c>
      <c r="CL180" s="184"/>
      <c r="CM180" s="184"/>
    </row>
    <row r="181" spans="1:91" ht="49.2">
      <c r="A181" s="120">
        <v>20</v>
      </c>
      <c r="B181" s="220" t="s">
        <v>897</v>
      </c>
      <c r="C181" s="121" t="s">
        <v>490</v>
      </c>
      <c r="D181" s="184"/>
      <c r="E181" s="184"/>
      <c r="F181" s="184">
        <v>6657.6</v>
      </c>
      <c r="G181" s="184"/>
      <c r="H181" s="184"/>
      <c r="I181" s="184"/>
      <c r="J181" s="184"/>
      <c r="K181" s="184"/>
      <c r="L181" s="184">
        <v>3411</v>
      </c>
      <c r="M181" s="184"/>
      <c r="N181" s="184"/>
      <c r="O181" s="184"/>
      <c r="P181" s="184"/>
      <c r="Q181" s="184"/>
      <c r="R181" s="184"/>
      <c r="S181" s="184"/>
      <c r="T181" s="184">
        <v>2728.8</v>
      </c>
      <c r="U181" s="184"/>
      <c r="V181" s="184"/>
      <c r="W181" s="184"/>
      <c r="X181" s="184">
        <v>217951.35</v>
      </c>
      <c r="Y181" s="184">
        <v>8186.4</v>
      </c>
      <c r="Z181" s="184"/>
      <c r="AA181" s="184">
        <v>4439.7</v>
      </c>
      <c r="AB181" s="184"/>
      <c r="AC181" s="184"/>
      <c r="AD181" s="184"/>
      <c r="AE181" s="184"/>
      <c r="AF181" s="184"/>
      <c r="AG181" s="184"/>
      <c r="AH181" s="184">
        <v>25614</v>
      </c>
      <c r="AI181" s="184"/>
      <c r="AJ181" s="184"/>
      <c r="AK181" s="184"/>
      <c r="AL181" s="184">
        <v>19220.400000000001</v>
      </c>
      <c r="AM181" s="184"/>
      <c r="AN181" s="184"/>
      <c r="AO181" s="184"/>
      <c r="AP181" s="184"/>
      <c r="AQ181" s="184"/>
      <c r="AR181" s="184"/>
      <c r="AS181" s="184"/>
      <c r="AT181" s="184">
        <v>5134</v>
      </c>
      <c r="AU181" s="184"/>
      <c r="AV181" s="184"/>
      <c r="AW181" s="184"/>
      <c r="AX181" s="184"/>
      <c r="AY181" s="184">
        <v>7504.2</v>
      </c>
      <c r="AZ181" s="184">
        <v>4093.2</v>
      </c>
      <c r="BA181" s="184"/>
      <c r="BB181" s="184"/>
      <c r="BC181" s="184"/>
      <c r="BD181" s="184">
        <v>12279.6</v>
      </c>
      <c r="BE181" s="184"/>
      <c r="BF181" s="184"/>
      <c r="BG181" s="184"/>
      <c r="BH181" s="184"/>
      <c r="BI181" s="184"/>
      <c r="BJ181" s="184"/>
      <c r="BK181" s="184"/>
      <c r="BL181" s="184"/>
      <c r="BM181" s="184">
        <v>7504.2</v>
      </c>
      <c r="BN181" s="184"/>
      <c r="BO181" s="184"/>
      <c r="BP181" s="184"/>
      <c r="BQ181" s="184"/>
      <c r="BR181" s="184"/>
      <c r="BS181" s="184">
        <v>9241.2000000000007</v>
      </c>
      <c r="BT181" s="184">
        <v>682.2</v>
      </c>
      <c r="BU181" s="186"/>
      <c r="BV181" s="186"/>
      <c r="BW181" s="186"/>
      <c r="BX181" s="186"/>
      <c r="BY181" s="186"/>
      <c r="BZ181" s="186"/>
      <c r="CA181" s="186"/>
      <c r="CB181" s="186">
        <v>3850.5</v>
      </c>
      <c r="CC181" s="186"/>
      <c r="CD181" s="186"/>
      <c r="CE181" s="186"/>
      <c r="CF181" s="186"/>
      <c r="CG181" s="186"/>
      <c r="CH181" s="186">
        <v>6822</v>
      </c>
      <c r="CI181" s="186"/>
      <c r="CJ181" s="186"/>
      <c r="CK181" s="186"/>
      <c r="CL181" s="186"/>
      <c r="CM181" s="186"/>
    </row>
    <row r="182" spans="1:91" ht="24.6">
      <c r="A182" s="120">
        <v>20</v>
      </c>
      <c r="B182" s="220" t="s">
        <v>898</v>
      </c>
      <c r="C182" s="121" t="s">
        <v>491</v>
      </c>
      <c r="D182" s="184">
        <v>725597.67</v>
      </c>
      <c r="E182" s="184">
        <v>392150</v>
      </c>
      <c r="F182" s="184">
        <v>1917420</v>
      </c>
      <c r="G182" s="184">
        <v>1862175.6</v>
      </c>
      <c r="H182" s="184">
        <v>1171380</v>
      </c>
      <c r="I182" s="184">
        <v>1154820</v>
      </c>
      <c r="J182" s="184">
        <v>1948920</v>
      </c>
      <c r="K182" s="184">
        <v>2344560</v>
      </c>
      <c r="L182" s="184">
        <v>699160</v>
      </c>
      <c r="M182" s="184">
        <v>1730880</v>
      </c>
      <c r="N182" s="184">
        <v>390660</v>
      </c>
      <c r="O182" s="184"/>
      <c r="P182" s="184">
        <v>1180080</v>
      </c>
      <c r="Q182" s="184">
        <v>409880</v>
      </c>
      <c r="R182" s="184">
        <v>1111740</v>
      </c>
      <c r="S182" s="184">
        <v>974580</v>
      </c>
      <c r="T182" s="184">
        <v>1432420</v>
      </c>
      <c r="U182" s="184">
        <v>1490860</v>
      </c>
      <c r="V182" s="184">
        <v>1399440</v>
      </c>
      <c r="W182" s="184">
        <v>1921620</v>
      </c>
      <c r="X182" s="184">
        <v>406380</v>
      </c>
      <c r="Y182" s="184">
        <v>805380</v>
      </c>
      <c r="Z182" s="184"/>
      <c r="AA182" s="184">
        <v>668340</v>
      </c>
      <c r="AB182" s="184"/>
      <c r="AC182" s="184">
        <v>692100</v>
      </c>
      <c r="AD182" s="184">
        <v>1627920</v>
      </c>
      <c r="AE182" s="184">
        <v>3416623.14</v>
      </c>
      <c r="AF182" s="184">
        <v>1075440</v>
      </c>
      <c r="AG182" s="184">
        <v>1202744.3999999999</v>
      </c>
      <c r="AH182" s="184"/>
      <c r="AI182" s="184">
        <v>1148820</v>
      </c>
      <c r="AJ182" s="184">
        <v>685560</v>
      </c>
      <c r="AK182" s="184"/>
      <c r="AL182" s="184">
        <v>316180</v>
      </c>
      <c r="AM182" s="184">
        <v>1028040</v>
      </c>
      <c r="AN182" s="184">
        <v>2043420</v>
      </c>
      <c r="AO182" s="184">
        <v>907380</v>
      </c>
      <c r="AP182" s="184"/>
      <c r="AQ182" s="184">
        <v>1124880</v>
      </c>
      <c r="AR182" s="184">
        <v>1144800</v>
      </c>
      <c r="AS182" s="184">
        <v>831900</v>
      </c>
      <c r="AT182" s="184">
        <v>1729990</v>
      </c>
      <c r="AU182" s="184"/>
      <c r="AV182" s="184">
        <v>1400100</v>
      </c>
      <c r="AW182" s="184">
        <v>844260</v>
      </c>
      <c r="AX182" s="184">
        <v>1989540</v>
      </c>
      <c r="AY182" s="184">
        <v>2120510</v>
      </c>
      <c r="AZ182" s="184">
        <v>874550</v>
      </c>
      <c r="BA182" s="184">
        <v>326760</v>
      </c>
      <c r="BB182" s="184">
        <v>788760</v>
      </c>
      <c r="BC182" s="184"/>
      <c r="BD182" s="184">
        <v>6863400</v>
      </c>
      <c r="BE182" s="184">
        <v>1956640</v>
      </c>
      <c r="BF182" s="184">
        <v>666960</v>
      </c>
      <c r="BG182" s="184">
        <v>765420</v>
      </c>
      <c r="BH182" s="184">
        <v>745440</v>
      </c>
      <c r="BI182" s="184"/>
      <c r="BJ182" s="184"/>
      <c r="BK182" s="184"/>
      <c r="BL182" s="184"/>
      <c r="BM182" s="184">
        <v>1724500</v>
      </c>
      <c r="BN182" s="184">
        <v>732180</v>
      </c>
      <c r="BO182" s="184">
        <v>1101480</v>
      </c>
      <c r="BP182" s="184">
        <v>409320</v>
      </c>
      <c r="BQ182" s="184">
        <v>308040</v>
      </c>
      <c r="BR182" s="184"/>
      <c r="BS182" s="186">
        <v>2944070</v>
      </c>
      <c r="BT182" s="186">
        <v>1019650</v>
      </c>
      <c r="BU182" s="186"/>
      <c r="BV182" s="186">
        <v>1514270</v>
      </c>
      <c r="BW182" s="186"/>
      <c r="BX182" s="186">
        <v>1557540</v>
      </c>
      <c r="BY182" s="186">
        <v>330060</v>
      </c>
      <c r="BZ182" s="186">
        <v>1210746.77</v>
      </c>
      <c r="CA182" s="186">
        <v>308040</v>
      </c>
      <c r="CB182" s="186">
        <v>693420</v>
      </c>
      <c r="CC182" s="186">
        <v>727740</v>
      </c>
      <c r="CD182" s="186"/>
      <c r="CE182" s="186">
        <v>2203800.67</v>
      </c>
      <c r="CF182" s="186">
        <v>392700</v>
      </c>
      <c r="CG182" s="186">
        <v>349440</v>
      </c>
      <c r="CH182" s="186">
        <v>804870</v>
      </c>
      <c r="CI182" s="184">
        <v>396360</v>
      </c>
      <c r="CJ182" s="186"/>
      <c r="CK182" s="186"/>
      <c r="CL182" s="186"/>
      <c r="CM182" s="186"/>
    </row>
    <row r="183" spans="1:91" ht="24.6">
      <c r="A183" s="120">
        <v>20</v>
      </c>
      <c r="B183" s="220" t="s">
        <v>899</v>
      </c>
      <c r="C183" s="121" t="s">
        <v>492</v>
      </c>
      <c r="D183" s="184">
        <v>352740</v>
      </c>
      <c r="E183" s="184"/>
      <c r="F183" s="184">
        <v>498020</v>
      </c>
      <c r="G183" s="184"/>
      <c r="H183" s="184"/>
      <c r="I183" s="184"/>
      <c r="J183" s="184"/>
      <c r="K183" s="184"/>
      <c r="L183" s="184">
        <v>2056400</v>
      </c>
      <c r="M183" s="184">
        <v>1713840</v>
      </c>
      <c r="N183" s="184"/>
      <c r="O183" s="184"/>
      <c r="P183" s="184">
        <v>1171320</v>
      </c>
      <c r="Q183" s="184">
        <v>1876960</v>
      </c>
      <c r="R183" s="184">
        <v>376020</v>
      </c>
      <c r="S183" s="184">
        <v>580920</v>
      </c>
      <c r="T183" s="184">
        <v>508220</v>
      </c>
      <c r="U183" s="184">
        <v>1518680</v>
      </c>
      <c r="V183" s="184">
        <v>1983960</v>
      </c>
      <c r="W183" s="184">
        <v>712380</v>
      </c>
      <c r="X183" s="184">
        <v>1770000</v>
      </c>
      <c r="Y183" s="184">
        <v>409320</v>
      </c>
      <c r="Z183" s="184"/>
      <c r="AA183" s="184">
        <v>1770240</v>
      </c>
      <c r="AB183" s="184">
        <v>797600</v>
      </c>
      <c r="AC183" s="184">
        <v>816660</v>
      </c>
      <c r="AD183" s="184"/>
      <c r="AE183" s="184"/>
      <c r="AF183" s="184"/>
      <c r="AG183" s="184"/>
      <c r="AH183" s="184">
        <v>1872240</v>
      </c>
      <c r="AI183" s="184"/>
      <c r="AJ183" s="184">
        <v>1454280</v>
      </c>
      <c r="AK183" s="184"/>
      <c r="AL183" s="184">
        <v>4359140</v>
      </c>
      <c r="AM183" s="184">
        <v>389280</v>
      </c>
      <c r="AN183" s="184">
        <v>437340</v>
      </c>
      <c r="AO183" s="184"/>
      <c r="AP183" s="184">
        <v>729860</v>
      </c>
      <c r="AQ183" s="184"/>
      <c r="AR183" s="184">
        <v>346020</v>
      </c>
      <c r="AS183" s="184"/>
      <c r="AT183" s="184">
        <v>1159629.3500000001</v>
      </c>
      <c r="AU183" s="184">
        <v>782040</v>
      </c>
      <c r="AV183" s="184"/>
      <c r="AW183" s="184"/>
      <c r="AX183" s="184"/>
      <c r="AY183" s="184">
        <v>742930</v>
      </c>
      <c r="AZ183" s="184">
        <v>2072610</v>
      </c>
      <c r="BA183" s="184">
        <v>795300</v>
      </c>
      <c r="BB183" s="184">
        <v>818760</v>
      </c>
      <c r="BC183" s="184"/>
      <c r="BD183" s="184">
        <v>414000</v>
      </c>
      <c r="BE183" s="184">
        <v>363780</v>
      </c>
      <c r="BF183" s="184">
        <v>441360</v>
      </c>
      <c r="BG183" s="184">
        <v>379320</v>
      </c>
      <c r="BH183" s="184">
        <v>723000</v>
      </c>
      <c r="BI183" s="184"/>
      <c r="BJ183" s="184"/>
      <c r="BK183" s="184"/>
      <c r="BL183" s="184"/>
      <c r="BM183" s="184">
        <v>4116540.67</v>
      </c>
      <c r="BN183" s="184"/>
      <c r="BO183" s="184">
        <v>372780</v>
      </c>
      <c r="BP183" s="184">
        <v>449760</v>
      </c>
      <c r="BQ183" s="184">
        <v>1111500</v>
      </c>
      <c r="BR183" s="184"/>
      <c r="BS183" s="184">
        <v>2685350</v>
      </c>
      <c r="BT183" s="184">
        <v>102580</v>
      </c>
      <c r="BU183" s="184"/>
      <c r="BV183" s="184"/>
      <c r="BW183" s="184"/>
      <c r="BX183" s="184"/>
      <c r="BY183" s="184"/>
      <c r="BZ183" s="184">
        <v>812490</v>
      </c>
      <c r="CA183" s="184"/>
      <c r="CB183" s="184">
        <v>872430</v>
      </c>
      <c r="CC183" s="184"/>
      <c r="CD183" s="184"/>
      <c r="CE183" s="184">
        <v>36450</v>
      </c>
      <c r="CF183" s="184"/>
      <c r="CG183" s="184"/>
      <c r="CH183" s="184">
        <v>816530</v>
      </c>
      <c r="CI183" s="184">
        <v>392700</v>
      </c>
      <c r="CJ183" s="184">
        <v>320640</v>
      </c>
      <c r="CK183" s="184">
        <v>782100</v>
      </c>
      <c r="CL183" s="184"/>
      <c r="CM183" s="184"/>
    </row>
    <row r="184" spans="1:91" ht="24.6">
      <c r="A184" s="120">
        <v>21</v>
      </c>
      <c r="B184" s="220" t="s">
        <v>900</v>
      </c>
      <c r="C184" s="121" t="s">
        <v>493</v>
      </c>
      <c r="D184" s="184">
        <v>20777833</v>
      </c>
      <c r="E184" s="184">
        <v>1474068</v>
      </c>
      <c r="F184" s="184">
        <v>3221953</v>
      </c>
      <c r="G184" s="184">
        <v>1581340</v>
      </c>
      <c r="H184" s="184">
        <v>3537707.18</v>
      </c>
      <c r="I184" s="184">
        <v>1702918.36</v>
      </c>
      <c r="J184" s="184">
        <v>4921110.9800000004</v>
      </c>
      <c r="K184" s="184">
        <v>9979182.1699999999</v>
      </c>
      <c r="L184" s="184">
        <v>2751741.19</v>
      </c>
      <c r="M184" s="184">
        <v>8239376.2300000004</v>
      </c>
      <c r="N184" s="184">
        <v>10196827.08</v>
      </c>
      <c r="O184" s="184">
        <v>2321810</v>
      </c>
      <c r="P184" s="184">
        <v>11724092.869999999</v>
      </c>
      <c r="Q184" s="184">
        <v>1058549</v>
      </c>
      <c r="R184" s="184">
        <v>2607699.87</v>
      </c>
      <c r="S184" s="184">
        <v>631371</v>
      </c>
      <c r="T184" s="184">
        <v>276850</v>
      </c>
      <c r="U184" s="184">
        <v>233840</v>
      </c>
      <c r="V184" s="184">
        <v>132000</v>
      </c>
      <c r="W184" s="184">
        <v>768101</v>
      </c>
      <c r="X184" s="184">
        <v>23296661.609999999</v>
      </c>
      <c r="Y184" s="184">
        <v>3660674.09</v>
      </c>
      <c r="Z184" s="184">
        <v>8753551.2200000007</v>
      </c>
      <c r="AA184" s="184">
        <v>4125165.8</v>
      </c>
      <c r="AB184" s="184">
        <v>2811473</v>
      </c>
      <c r="AC184" s="184">
        <v>2655522.66</v>
      </c>
      <c r="AD184" s="184">
        <v>3717200</v>
      </c>
      <c r="AE184" s="184">
        <v>10357916.02</v>
      </c>
      <c r="AF184" s="184">
        <v>3521155.52</v>
      </c>
      <c r="AG184" s="184">
        <v>5061801</v>
      </c>
      <c r="AH184" s="184">
        <v>1855793</v>
      </c>
      <c r="AI184" s="184">
        <v>6015909</v>
      </c>
      <c r="AJ184" s="184">
        <v>4049911</v>
      </c>
      <c r="AK184" s="184">
        <v>2041243.95</v>
      </c>
      <c r="AL184" s="184">
        <v>52814713.43</v>
      </c>
      <c r="AM184" s="184">
        <v>4342624.24</v>
      </c>
      <c r="AN184" s="184">
        <v>1714552</v>
      </c>
      <c r="AO184" s="184">
        <v>3535680.01</v>
      </c>
      <c r="AP184" s="184">
        <v>13084756.710000001</v>
      </c>
      <c r="AQ184" s="184">
        <v>5614118.9900000002</v>
      </c>
      <c r="AR184" s="184">
        <v>1335260</v>
      </c>
      <c r="AS184" s="184">
        <v>35665159.18</v>
      </c>
      <c r="AT184" s="184">
        <v>4477212</v>
      </c>
      <c r="AU184" s="184">
        <v>8602343.1799999997</v>
      </c>
      <c r="AV184" s="184">
        <v>5500769</v>
      </c>
      <c r="AW184" s="184">
        <v>3913739.07</v>
      </c>
      <c r="AX184" s="184">
        <v>2537291.75</v>
      </c>
      <c r="AY184" s="184">
        <v>1547941.8</v>
      </c>
      <c r="AZ184" s="184">
        <v>4778121.92</v>
      </c>
      <c r="BA184" s="184">
        <v>4748615</v>
      </c>
      <c r="BB184" s="184">
        <v>6421608.1799999997</v>
      </c>
      <c r="BC184" s="184">
        <v>2929259.34</v>
      </c>
      <c r="BD184" s="184">
        <v>29472965</v>
      </c>
      <c r="BE184" s="184">
        <v>1348568</v>
      </c>
      <c r="BF184" s="184">
        <v>1502400</v>
      </c>
      <c r="BG184" s="184">
        <v>2451476.94</v>
      </c>
      <c r="BH184" s="184">
        <v>20523548</v>
      </c>
      <c r="BI184" s="184">
        <v>3492530.04</v>
      </c>
      <c r="BJ184" s="184">
        <v>1195904</v>
      </c>
      <c r="BK184" s="184">
        <v>3762090.07</v>
      </c>
      <c r="BL184" s="184">
        <v>5951617.8499999996</v>
      </c>
      <c r="BM184" s="184">
        <v>7315619</v>
      </c>
      <c r="BN184" s="184">
        <v>3610634.5</v>
      </c>
      <c r="BO184" s="184">
        <v>2783069</v>
      </c>
      <c r="BP184" s="184">
        <v>2036106.6</v>
      </c>
      <c r="BQ184" s="184">
        <v>1173340</v>
      </c>
      <c r="BR184" s="184">
        <v>2977949.04</v>
      </c>
      <c r="BS184" s="186">
        <v>71537272</v>
      </c>
      <c r="BT184" s="184">
        <v>1590329.75</v>
      </c>
      <c r="BU184" s="184">
        <v>5985516.0099999998</v>
      </c>
      <c r="BV184" s="186">
        <v>26411690.25</v>
      </c>
      <c r="BW184" s="184">
        <v>1033808.36</v>
      </c>
      <c r="BX184" s="184">
        <v>802208</v>
      </c>
      <c r="BY184" s="186">
        <v>5405991.1799999997</v>
      </c>
      <c r="BZ184" s="184">
        <v>1946844</v>
      </c>
      <c r="CA184" s="184">
        <v>1756549</v>
      </c>
      <c r="CB184" s="186">
        <v>2285526.4900000002</v>
      </c>
      <c r="CC184" s="184">
        <v>5188276.7699999996</v>
      </c>
      <c r="CD184" s="184">
        <v>10954748</v>
      </c>
      <c r="CE184" s="184">
        <v>3238207</v>
      </c>
      <c r="CF184" s="184">
        <v>6042863.5499999998</v>
      </c>
      <c r="CG184" s="184">
        <v>5709423</v>
      </c>
      <c r="CH184" s="184">
        <v>1190651</v>
      </c>
      <c r="CI184" s="184">
        <v>3410004.54</v>
      </c>
      <c r="CJ184" s="184">
        <v>1276829</v>
      </c>
      <c r="CK184" s="186">
        <v>3076621.11</v>
      </c>
      <c r="CL184" s="184">
        <v>2392952</v>
      </c>
      <c r="CM184" s="186">
        <v>964964.19</v>
      </c>
    </row>
    <row r="185" spans="1:91" ht="24.6">
      <c r="A185" s="120">
        <v>21</v>
      </c>
      <c r="B185" s="220" t="s">
        <v>901</v>
      </c>
      <c r="C185" s="121" t="s">
        <v>494</v>
      </c>
      <c r="D185" s="184">
        <v>2910798</v>
      </c>
      <c r="E185" s="184"/>
      <c r="F185" s="184">
        <v>1347090</v>
      </c>
      <c r="G185" s="184"/>
      <c r="H185" s="184"/>
      <c r="I185" s="184">
        <v>73542.850000000006</v>
      </c>
      <c r="J185" s="184">
        <v>499983.3</v>
      </c>
      <c r="K185" s="184">
        <v>356920</v>
      </c>
      <c r="L185" s="184">
        <v>533054.18000000005</v>
      </c>
      <c r="M185" s="184">
        <v>1418930</v>
      </c>
      <c r="N185" s="184">
        <v>359160</v>
      </c>
      <c r="O185" s="184">
        <v>125450</v>
      </c>
      <c r="P185" s="184">
        <v>8746653.4900000002</v>
      </c>
      <c r="Q185" s="184">
        <v>654865</v>
      </c>
      <c r="R185" s="184">
        <v>120500</v>
      </c>
      <c r="S185" s="184">
        <v>496750</v>
      </c>
      <c r="T185" s="184">
        <v>687252.02</v>
      </c>
      <c r="U185" s="184">
        <v>89980</v>
      </c>
      <c r="V185" s="184"/>
      <c r="W185" s="184">
        <v>278764.5</v>
      </c>
      <c r="X185" s="184">
        <v>2698439.83</v>
      </c>
      <c r="Y185" s="184">
        <v>1321530</v>
      </c>
      <c r="Z185" s="184">
        <v>2122246</v>
      </c>
      <c r="AA185" s="184">
        <v>703320</v>
      </c>
      <c r="AB185" s="184">
        <v>197081</v>
      </c>
      <c r="AC185" s="184">
        <v>1218797.5</v>
      </c>
      <c r="AD185" s="184">
        <v>660990</v>
      </c>
      <c r="AE185" s="184">
        <v>1603530</v>
      </c>
      <c r="AF185" s="184"/>
      <c r="AG185" s="184">
        <v>609798</v>
      </c>
      <c r="AH185" s="184">
        <v>3497854.5</v>
      </c>
      <c r="AI185" s="184">
        <v>508780</v>
      </c>
      <c r="AJ185" s="184">
        <v>961005</v>
      </c>
      <c r="AK185" s="184">
        <v>3664150</v>
      </c>
      <c r="AL185" s="184">
        <v>9125695.4199999999</v>
      </c>
      <c r="AM185" s="184">
        <v>837785.3</v>
      </c>
      <c r="AN185" s="184">
        <v>156822</v>
      </c>
      <c r="AO185" s="184">
        <v>2332677.58</v>
      </c>
      <c r="AP185" s="184">
        <v>464180</v>
      </c>
      <c r="AQ185" s="184"/>
      <c r="AR185" s="184">
        <v>382513.91</v>
      </c>
      <c r="AS185" s="184">
        <v>1191747.3999999999</v>
      </c>
      <c r="AT185" s="184">
        <v>1871192</v>
      </c>
      <c r="AU185" s="184">
        <v>2285047.15</v>
      </c>
      <c r="AV185" s="184">
        <v>1968984</v>
      </c>
      <c r="AW185" s="184">
        <v>339811.67</v>
      </c>
      <c r="AX185" s="184">
        <v>792630</v>
      </c>
      <c r="AY185" s="184">
        <v>70270</v>
      </c>
      <c r="AZ185" s="184">
        <v>1313610</v>
      </c>
      <c r="BA185" s="184">
        <v>3380505</v>
      </c>
      <c r="BB185" s="184">
        <v>8113530.8200000003</v>
      </c>
      <c r="BC185" s="184">
        <v>1405920.65</v>
      </c>
      <c r="BD185" s="184">
        <v>10042209</v>
      </c>
      <c r="BE185" s="184">
        <v>240480</v>
      </c>
      <c r="BF185" s="184"/>
      <c r="BG185" s="184">
        <v>4268395</v>
      </c>
      <c r="BH185" s="184">
        <v>15440307.5</v>
      </c>
      <c r="BI185" s="184">
        <v>1257758</v>
      </c>
      <c r="BJ185" s="184">
        <v>2677995</v>
      </c>
      <c r="BK185" s="184">
        <v>402258.39</v>
      </c>
      <c r="BL185" s="184">
        <v>1780251</v>
      </c>
      <c r="BM185" s="184">
        <v>5018330</v>
      </c>
      <c r="BN185" s="184">
        <v>467434.4</v>
      </c>
      <c r="BO185" s="184">
        <v>598765</v>
      </c>
      <c r="BP185" s="184">
        <v>557556</v>
      </c>
      <c r="BQ185" s="184">
        <v>4457570.57</v>
      </c>
      <c r="BR185" s="184">
        <v>782153.54</v>
      </c>
      <c r="BS185" s="184">
        <v>10500415</v>
      </c>
      <c r="BT185" s="184">
        <v>1632658.5</v>
      </c>
      <c r="BU185" s="184">
        <v>2777740</v>
      </c>
      <c r="BV185" s="186">
        <v>3426081.43</v>
      </c>
      <c r="BW185" s="186">
        <v>564931</v>
      </c>
      <c r="BX185" s="186">
        <v>1122283</v>
      </c>
      <c r="BY185" s="186">
        <v>1164588.67</v>
      </c>
      <c r="BZ185" s="186">
        <v>1247905</v>
      </c>
      <c r="CA185" s="184">
        <v>1641945</v>
      </c>
      <c r="CB185" s="184">
        <v>1073653.56</v>
      </c>
      <c r="CC185" s="184">
        <v>535740</v>
      </c>
      <c r="CD185" s="184">
        <v>857591</v>
      </c>
      <c r="CE185" s="186">
        <v>1031314.5</v>
      </c>
      <c r="CF185" s="184">
        <v>2160541.29</v>
      </c>
      <c r="CG185" s="184"/>
      <c r="CH185" s="186">
        <v>1243009</v>
      </c>
      <c r="CI185" s="184">
        <v>1058832</v>
      </c>
      <c r="CJ185" s="184">
        <v>488409</v>
      </c>
      <c r="CK185" s="184">
        <v>4203640</v>
      </c>
      <c r="CL185" s="184">
        <v>523584</v>
      </c>
      <c r="CM185" s="184"/>
    </row>
    <row r="186" spans="1:91" ht="24.6">
      <c r="A186" s="120">
        <v>21</v>
      </c>
      <c r="B186" s="220" t="s">
        <v>902</v>
      </c>
      <c r="C186" s="121" t="s">
        <v>495</v>
      </c>
      <c r="D186" s="184">
        <v>38701443</v>
      </c>
      <c r="E186" s="184">
        <v>7008650</v>
      </c>
      <c r="F186" s="184">
        <v>691790</v>
      </c>
      <c r="G186" s="184">
        <v>4106066</v>
      </c>
      <c r="H186" s="184">
        <v>3702160</v>
      </c>
      <c r="I186" s="184">
        <v>6516611.2000000002</v>
      </c>
      <c r="J186" s="184">
        <v>3800202.6</v>
      </c>
      <c r="K186" s="184">
        <v>9943128.1099999994</v>
      </c>
      <c r="L186" s="184">
        <v>4997169.16</v>
      </c>
      <c r="M186" s="184">
        <v>3839098.99</v>
      </c>
      <c r="N186" s="184">
        <v>13285999</v>
      </c>
      <c r="O186" s="184">
        <v>2013750</v>
      </c>
      <c r="P186" s="184">
        <v>26128622.34</v>
      </c>
      <c r="Q186" s="184">
        <v>6824533.5099999998</v>
      </c>
      <c r="R186" s="184">
        <v>8188938.1100000003</v>
      </c>
      <c r="S186" s="184">
        <v>10961254.699999999</v>
      </c>
      <c r="T186" s="184">
        <v>8562447.1899999995</v>
      </c>
      <c r="U186" s="184">
        <v>7023122</v>
      </c>
      <c r="V186" s="184">
        <v>5300199</v>
      </c>
      <c r="W186" s="184">
        <v>4642126</v>
      </c>
      <c r="X186" s="184">
        <v>50508580.329999998</v>
      </c>
      <c r="Y186" s="184">
        <v>2920080</v>
      </c>
      <c r="Z186" s="184">
        <v>6313126.9900000002</v>
      </c>
      <c r="AA186" s="184">
        <v>8555944.9199999999</v>
      </c>
      <c r="AB186" s="184">
        <v>3449940</v>
      </c>
      <c r="AC186" s="184">
        <v>3416990.7</v>
      </c>
      <c r="AD186" s="184">
        <v>5230671.25</v>
      </c>
      <c r="AE186" s="184">
        <v>14711111.15</v>
      </c>
      <c r="AF186" s="184">
        <v>3485802.28</v>
      </c>
      <c r="AG186" s="184">
        <v>4441907</v>
      </c>
      <c r="AH186" s="184">
        <v>1124917</v>
      </c>
      <c r="AI186" s="184">
        <v>12923363</v>
      </c>
      <c r="AJ186" s="184">
        <v>4602672</v>
      </c>
      <c r="AK186" s="184">
        <v>164341.76000000001</v>
      </c>
      <c r="AL186" s="184">
        <v>117853645.44</v>
      </c>
      <c r="AM186" s="184">
        <v>4825635</v>
      </c>
      <c r="AN186" s="184">
        <v>8604611</v>
      </c>
      <c r="AO186" s="184">
        <v>7744526.1299999999</v>
      </c>
      <c r="AP186" s="184">
        <v>12614337.810000001</v>
      </c>
      <c r="AQ186" s="184">
        <v>5875723.4299999997</v>
      </c>
      <c r="AR186" s="184">
        <v>3648820</v>
      </c>
      <c r="AS186" s="184">
        <v>25059289.239999998</v>
      </c>
      <c r="AT186" s="184">
        <v>5023278</v>
      </c>
      <c r="AU186" s="184">
        <v>8772454.2799999993</v>
      </c>
      <c r="AV186" s="184">
        <v>11258959</v>
      </c>
      <c r="AW186" s="184">
        <v>8451889.6600000001</v>
      </c>
      <c r="AX186" s="184">
        <v>4890432.76</v>
      </c>
      <c r="AY186" s="184">
        <v>8100809.9299999997</v>
      </c>
      <c r="AZ186" s="184">
        <v>5780001.6299999999</v>
      </c>
      <c r="BA186" s="184">
        <v>5015729</v>
      </c>
      <c r="BB186" s="184">
        <v>5175606.7699999996</v>
      </c>
      <c r="BC186" s="184">
        <v>8928896.3499999996</v>
      </c>
      <c r="BD186" s="184">
        <v>45385894.299999997</v>
      </c>
      <c r="BE186" s="184">
        <v>8169453.2400000002</v>
      </c>
      <c r="BF186" s="184">
        <v>3350133</v>
      </c>
      <c r="BG186" s="184">
        <v>5156038.34</v>
      </c>
      <c r="BH186" s="184">
        <v>17665592</v>
      </c>
      <c r="BI186" s="184">
        <v>3913806.48</v>
      </c>
      <c r="BJ186" s="184">
        <v>1129480</v>
      </c>
      <c r="BK186" s="184">
        <v>2009492.59</v>
      </c>
      <c r="BL186" s="184">
        <v>1393681.5</v>
      </c>
      <c r="BM186" s="184">
        <v>32517750</v>
      </c>
      <c r="BN186" s="184">
        <v>9573679.1999999993</v>
      </c>
      <c r="BO186" s="184">
        <v>8693200</v>
      </c>
      <c r="BP186" s="184">
        <v>12510318.060000001</v>
      </c>
      <c r="BQ186" s="184">
        <v>2858836.87</v>
      </c>
      <c r="BR186" s="184">
        <v>8375898.8399999999</v>
      </c>
      <c r="BS186" s="186">
        <v>150156715</v>
      </c>
      <c r="BT186" s="186">
        <v>10593289</v>
      </c>
      <c r="BU186" s="186">
        <v>7177883.1799999997</v>
      </c>
      <c r="BV186" s="186">
        <v>22292881.699999999</v>
      </c>
      <c r="BW186" s="184">
        <v>1606240</v>
      </c>
      <c r="BX186" s="186">
        <v>5086422.0999999996</v>
      </c>
      <c r="BY186" s="186">
        <v>20378027.039999999</v>
      </c>
      <c r="BZ186" s="186">
        <v>3522615</v>
      </c>
      <c r="CA186" s="184">
        <v>7414590</v>
      </c>
      <c r="CB186" s="186">
        <v>6841400</v>
      </c>
      <c r="CC186" s="184">
        <v>7640186.9299999997</v>
      </c>
      <c r="CD186" s="186">
        <v>18142946.620000001</v>
      </c>
      <c r="CE186" s="186">
        <v>7182169</v>
      </c>
      <c r="CF186" s="186">
        <v>17992430.34</v>
      </c>
      <c r="CG186" s="186">
        <v>4964172.9000000004</v>
      </c>
      <c r="CH186" s="186">
        <v>4171890</v>
      </c>
      <c r="CI186" s="186">
        <v>4398666</v>
      </c>
      <c r="CJ186" s="186">
        <v>3757646.69</v>
      </c>
      <c r="CK186" s="186">
        <v>8541308.1799999997</v>
      </c>
      <c r="CL186" s="186">
        <v>3843271.82</v>
      </c>
      <c r="CM186" s="186">
        <v>1111320</v>
      </c>
    </row>
    <row r="187" spans="1:91" ht="24.6">
      <c r="A187" s="120">
        <v>21</v>
      </c>
      <c r="B187" s="220" t="s">
        <v>903</v>
      </c>
      <c r="C187" s="121" t="s">
        <v>496</v>
      </c>
      <c r="D187" s="184">
        <v>9402050</v>
      </c>
      <c r="E187" s="184">
        <v>3689040</v>
      </c>
      <c r="F187" s="184">
        <v>5525809.2199999997</v>
      </c>
      <c r="G187" s="184">
        <v>1337453</v>
      </c>
      <c r="H187" s="184">
        <v>517660</v>
      </c>
      <c r="I187" s="184">
        <v>2191808.0299999998</v>
      </c>
      <c r="J187" s="184">
        <v>523080</v>
      </c>
      <c r="K187" s="184">
        <v>565017.38</v>
      </c>
      <c r="L187" s="184">
        <v>3293910.65</v>
      </c>
      <c r="M187" s="184">
        <v>2252734.34</v>
      </c>
      <c r="N187" s="184">
        <v>2259480</v>
      </c>
      <c r="O187" s="184">
        <v>150840</v>
      </c>
      <c r="P187" s="184">
        <v>17084052.809999999</v>
      </c>
      <c r="Q187" s="184">
        <v>4849794.41</v>
      </c>
      <c r="R187" s="184">
        <v>4612228.76</v>
      </c>
      <c r="S187" s="184">
        <v>4950097</v>
      </c>
      <c r="T187" s="184">
        <v>3779855</v>
      </c>
      <c r="U187" s="184">
        <v>2145000</v>
      </c>
      <c r="V187" s="184">
        <v>4404310</v>
      </c>
      <c r="W187" s="184">
        <v>2148626</v>
      </c>
      <c r="X187" s="184">
        <v>11701338.199999999</v>
      </c>
      <c r="Y187" s="184">
        <v>2527760</v>
      </c>
      <c r="Z187" s="184">
        <v>3524406.16</v>
      </c>
      <c r="AA187" s="184">
        <v>1416560</v>
      </c>
      <c r="AB187" s="184">
        <v>1272110</v>
      </c>
      <c r="AC187" s="184">
        <v>1474273.33</v>
      </c>
      <c r="AD187" s="184">
        <v>648010</v>
      </c>
      <c r="AE187" s="184">
        <v>3784881.6</v>
      </c>
      <c r="AF187" s="184">
        <v>172440</v>
      </c>
      <c r="AG187" s="184">
        <v>1833240</v>
      </c>
      <c r="AH187" s="184">
        <v>4626014.0199999996</v>
      </c>
      <c r="AI187" s="184">
        <v>1605360</v>
      </c>
      <c r="AJ187" s="184">
        <v>2224690</v>
      </c>
      <c r="AK187" s="184">
        <v>4147079.21</v>
      </c>
      <c r="AL187" s="184">
        <v>19083687.030000001</v>
      </c>
      <c r="AM187" s="184">
        <v>1959590</v>
      </c>
      <c r="AN187" s="184">
        <v>879963</v>
      </c>
      <c r="AO187" s="184">
        <v>10118889.859999999</v>
      </c>
      <c r="AP187" s="184">
        <v>928250</v>
      </c>
      <c r="AQ187" s="184">
        <v>3034030</v>
      </c>
      <c r="AR187" s="184">
        <v>2233460</v>
      </c>
      <c r="AS187" s="184">
        <v>5032882.82</v>
      </c>
      <c r="AT187" s="184">
        <v>3247615</v>
      </c>
      <c r="AU187" s="184">
        <v>7612939</v>
      </c>
      <c r="AV187" s="184">
        <v>4272869</v>
      </c>
      <c r="AW187" s="184">
        <v>2259885.39</v>
      </c>
      <c r="AX187" s="184">
        <v>1985640</v>
      </c>
      <c r="AY187" s="184">
        <v>3401280</v>
      </c>
      <c r="AZ187" s="184">
        <v>2463400</v>
      </c>
      <c r="BA187" s="184">
        <v>3013170</v>
      </c>
      <c r="BB187" s="184">
        <v>30621831.57</v>
      </c>
      <c r="BC187" s="184">
        <v>1422198</v>
      </c>
      <c r="BD187" s="184">
        <v>9990730</v>
      </c>
      <c r="BE187" s="184">
        <v>4933961</v>
      </c>
      <c r="BF187" s="184">
        <v>1985870</v>
      </c>
      <c r="BG187" s="184">
        <v>1956450</v>
      </c>
      <c r="BH187" s="184">
        <v>8885128</v>
      </c>
      <c r="BI187" s="184">
        <v>1841717.34</v>
      </c>
      <c r="BJ187" s="184">
        <v>1676670.69</v>
      </c>
      <c r="BK187" s="184">
        <v>2834467.25</v>
      </c>
      <c r="BL187" s="184">
        <v>2520831</v>
      </c>
      <c r="BM187" s="184">
        <v>21082078</v>
      </c>
      <c r="BN187" s="184">
        <v>3115816.8</v>
      </c>
      <c r="BO187" s="184">
        <v>1693080</v>
      </c>
      <c r="BP187" s="184">
        <v>4705678.5599999996</v>
      </c>
      <c r="BQ187" s="184">
        <v>7902506.6299999999</v>
      </c>
      <c r="BR187" s="184">
        <v>1183513</v>
      </c>
      <c r="BS187" s="184">
        <v>42782799</v>
      </c>
      <c r="BT187" s="184">
        <v>5168342.18</v>
      </c>
      <c r="BU187" s="184">
        <v>2702220</v>
      </c>
      <c r="BV187" s="184">
        <v>7164056.29</v>
      </c>
      <c r="BW187" s="184">
        <v>2433960</v>
      </c>
      <c r="BX187" s="184">
        <v>5802465.25</v>
      </c>
      <c r="BY187" s="184">
        <v>8143263.0099999998</v>
      </c>
      <c r="BZ187" s="184">
        <v>3217455</v>
      </c>
      <c r="CA187" s="184">
        <v>2467564</v>
      </c>
      <c r="CB187" s="184">
        <v>2449994</v>
      </c>
      <c r="CC187" s="184">
        <v>1999569.43</v>
      </c>
      <c r="CD187" s="184">
        <v>2984251.16</v>
      </c>
      <c r="CE187" s="184">
        <v>4872153.5</v>
      </c>
      <c r="CF187" s="184">
        <v>6252160.2699999996</v>
      </c>
      <c r="CG187" s="186">
        <v>1403129.03</v>
      </c>
      <c r="CH187" s="184">
        <v>2866113</v>
      </c>
      <c r="CI187" s="184">
        <v>2892132</v>
      </c>
      <c r="CJ187" s="184">
        <v>3782334.19</v>
      </c>
      <c r="CK187" s="184">
        <v>21787478.539999999</v>
      </c>
      <c r="CL187" s="184">
        <v>1759354.9</v>
      </c>
      <c r="CM187" s="184">
        <v>4179469.03</v>
      </c>
    </row>
    <row r="188" spans="1:91" ht="24.6">
      <c r="A188" s="120">
        <v>21</v>
      </c>
      <c r="B188" s="220" t="s">
        <v>904</v>
      </c>
      <c r="C188" s="123" t="s">
        <v>497</v>
      </c>
      <c r="D188" s="184"/>
      <c r="E188" s="184">
        <v>5051380</v>
      </c>
      <c r="F188" s="184"/>
      <c r="G188" s="184">
        <v>2742104</v>
      </c>
      <c r="H188" s="184">
        <v>2865040</v>
      </c>
      <c r="I188" s="184">
        <v>1948935.5</v>
      </c>
      <c r="J188" s="184">
        <v>1044625</v>
      </c>
      <c r="K188" s="184">
        <v>929995</v>
      </c>
      <c r="L188" s="184">
        <v>1901812</v>
      </c>
      <c r="M188" s="184">
        <v>1565491</v>
      </c>
      <c r="N188" s="184">
        <v>19275051.25</v>
      </c>
      <c r="O188" s="184">
        <v>123900</v>
      </c>
      <c r="P188" s="184">
        <v>43250</v>
      </c>
      <c r="Q188" s="184"/>
      <c r="R188" s="184">
        <v>169418.75</v>
      </c>
      <c r="S188" s="184">
        <v>3146090</v>
      </c>
      <c r="T188" s="184"/>
      <c r="U188" s="184">
        <v>537905</v>
      </c>
      <c r="V188" s="184">
        <v>1242937</v>
      </c>
      <c r="W188" s="184"/>
      <c r="X188" s="184"/>
      <c r="Y188" s="184">
        <v>28170</v>
      </c>
      <c r="Z188" s="184">
        <v>580650</v>
      </c>
      <c r="AA188" s="184"/>
      <c r="AB188" s="184"/>
      <c r="AC188" s="184">
        <v>116648</v>
      </c>
      <c r="AD188" s="184"/>
      <c r="AE188" s="184">
        <v>771125.8</v>
      </c>
      <c r="AF188" s="184"/>
      <c r="AG188" s="184"/>
      <c r="AH188" s="184">
        <v>19380</v>
      </c>
      <c r="AI188" s="184"/>
      <c r="AJ188" s="184"/>
      <c r="AK188" s="184"/>
      <c r="AL188" s="184">
        <v>714000</v>
      </c>
      <c r="AM188" s="184">
        <v>1146745.72</v>
      </c>
      <c r="AN188" s="184"/>
      <c r="AO188" s="184">
        <v>112140</v>
      </c>
      <c r="AP188" s="184"/>
      <c r="AQ188" s="184"/>
      <c r="AR188" s="184">
        <v>82669.289999999994</v>
      </c>
      <c r="AS188" s="184">
        <v>52500</v>
      </c>
      <c r="AT188" s="184"/>
      <c r="AU188" s="184"/>
      <c r="AV188" s="184"/>
      <c r="AW188" s="184"/>
      <c r="AX188" s="184">
        <v>250232</v>
      </c>
      <c r="AY188" s="184"/>
      <c r="AZ188" s="184"/>
      <c r="BA188" s="184"/>
      <c r="BB188" s="184"/>
      <c r="BC188" s="184"/>
      <c r="BD188" s="184"/>
      <c r="BE188" s="184">
        <v>11253796</v>
      </c>
      <c r="BF188" s="184">
        <v>3617003.67</v>
      </c>
      <c r="BG188" s="184"/>
      <c r="BH188" s="184">
        <v>0</v>
      </c>
      <c r="BI188" s="184">
        <v>29610</v>
      </c>
      <c r="BJ188" s="184">
        <v>572639</v>
      </c>
      <c r="BK188" s="184">
        <v>1686354</v>
      </c>
      <c r="BL188" s="184"/>
      <c r="BM188" s="184">
        <v>2014290</v>
      </c>
      <c r="BN188" s="184"/>
      <c r="BO188" s="184"/>
      <c r="BP188" s="184"/>
      <c r="BQ188" s="184"/>
      <c r="BR188" s="184">
        <v>1278651</v>
      </c>
      <c r="BS188" s="184"/>
      <c r="BT188" s="184"/>
      <c r="BU188" s="184">
        <v>2800</v>
      </c>
      <c r="BV188" s="184"/>
      <c r="BW188" s="184">
        <v>371300</v>
      </c>
      <c r="BX188" s="184"/>
      <c r="BY188" s="184"/>
      <c r="BZ188" s="184">
        <v>196200</v>
      </c>
      <c r="CA188" s="184"/>
      <c r="CB188" s="184"/>
      <c r="CC188" s="184"/>
      <c r="CD188" s="184"/>
      <c r="CE188" s="184"/>
      <c r="CF188" s="184"/>
      <c r="CG188" s="184">
        <v>511835</v>
      </c>
      <c r="CH188" s="184"/>
      <c r="CI188" s="184"/>
      <c r="CJ188" s="184">
        <v>18700</v>
      </c>
      <c r="CK188" s="184"/>
      <c r="CL188" s="184"/>
      <c r="CM188" s="184">
        <v>572637.5</v>
      </c>
    </row>
    <row r="189" spans="1:91" ht="24.6">
      <c r="A189" s="120">
        <v>21</v>
      </c>
      <c r="B189" s="220" t="s">
        <v>905</v>
      </c>
      <c r="C189" s="123" t="s">
        <v>498</v>
      </c>
      <c r="D189" s="184"/>
      <c r="E189" s="184">
        <v>276000</v>
      </c>
      <c r="F189" s="184">
        <v>1402963.12</v>
      </c>
      <c r="G189" s="184">
        <v>543295</v>
      </c>
      <c r="H189" s="184"/>
      <c r="I189" s="184">
        <v>14260</v>
      </c>
      <c r="J189" s="184"/>
      <c r="K189" s="184">
        <v>9660</v>
      </c>
      <c r="L189" s="184">
        <v>1221924</v>
      </c>
      <c r="M189" s="184">
        <v>418870</v>
      </c>
      <c r="N189" s="184">
        <v>64960</v>
      </c>
      <c r="O189" s="184"/>
      <c r="P189" s="184"/>
      <c r="Q189" s="184"/>
      <c r="R189" s="184">
        <v>276591.40000000002</v>
      </c>
      <c r="S189" s="184">
        <v>1361987</v>
      </c>
      <c r="T189" s="184"/>
      <c r="U189" s="184">
        <v>994121</v>
      </c>
      <c r="V189" s="184">
        <v>1321603</v>
      </c>
      <c r="W189" s="184"/>
      <c r="X189" s="184"/>
      <c r="Y189" s="184">
        <v>9380</v>
      </c>
      <c r="Z189" s="184">
        <v>20320</v>
      </c>
      <c r="AA189" s="184"/>
      <c r="AB189" s="184"/>
      <c r="AC189" s="184">
        <v>141680</v>
      </c>
      <c r="AD189" s="184"/>
      <c r="AE189" s="184">
        <v>6365</v>
      </c>
      <c r="AF189" s="184"/>
      <c r="AG189" s="184"/>
      <c r="AH189" s="184">
        <v>7140</v>
      </c>
      <c r="AI189" s="184"/>
      <c r="AJ189" s="184"/>
      <c r="AK189" s="184"/>
      <c r="AL189" s="184">
        <v>212666.73</v>
      </c>
      <c r="AM189" s="184">
        <v>61296.25</v>
      </c>
      <c r="AN189" s="184"/>
      <c r="AO189" s="184"/>
      <c r="AP189" s="184"/>
      <c r="AQ189" s="184"/>
      <c r="AR189" s="184"/>
      <c r="AS189" s="184">
        <v>216000</v>
      </c>
      <c r="AT189" s="184"/>
      <c r="AU189" s="184"/>
      <c r="AV189" s="184"/>
      <c r="AW189" s="184"/>
      <c r="AX189" s="184">
        <v>165972</v>
      </c>
      <c r="AY189" s="184"/>
      <c r="AZ189" s="184"/>
      <c r="BA189" s="184"/>
      <c r="BB189" s="184"/>
      <c r="BC189" s="184"/>
      <c r="BD189" s="184"/>
      <c r="BE189" s="184">
        <v>2629416</v>
      </c>
      <c r="BF189" s="184"/>
      <c r="BG189" s="184"/>
      <c r="BH189" s="184">
        <v>82500</v>
      </c>
      <c r="BI189" s="184">
        <v>671516</v>
      </c>
      <c r="BJ189" s="184">
        <v>6390</v>
      </c>
      <c r="BK189" s="184">
        <v>1714955.5</v>
      </c>
      <c r="BL189" s="184"/>
      <c r="BM189" s="184"/>
      <c r="BN189" s="184"/>
      <c r="BO189" s="184"/>
      <c r="BP189" s="184"/>
      <c r="BQ189" s="184"/>
      <c r="BR189" s="184">
        <v>281825</v>
      </c>
      <c r="BS189" s="184"/>
      <c r="BT189" s="184"/>
      <c r="BU189" s="184">
        <v>43350</v>
      </c>
      <c r="BV189" s="184"/>
      <c r="BW189" s="184"/>
      <c r="BX189" s="184"/>
      <c r="BY189" s="184"/>
      <c r="BZ189" s="186"/>
      <c r="CA189" s="184"/>
      <c r="CB189" s="184"/>
      <c r="CC189" s="184"/>
      <c r="CD189" s="184"/>
      <c r="CE189" s="184"/>
      <c r="CF189" s="184"/>
      <c r="CG189" s="184"/>
      <c r="CH189" s="184"/>
      <c r="CI189" s="184"/>
      <c r="CJ189" s="184"/>
      <c r="CK189" s="184"/>
      <c r="CL189" s="184">
        <v>10230</v>
      </c>
      <c r="CM189" s="184">
        <v>1804132.5</v>
      </c>
    </row>
    <row r="190" spans="1:91" ht="24.6">
      <c r="A190" s="120">
        <v>20</v>
      </c>
      <c r="B190" s="220" t="s">
        <v>906</v>
      </c>
      <c r="C190" s="123" t="s">
        <v>499</v>
      </c>
      <c r="D190" s="184">
        <v>7423966</v>
      </c>
      <c r="E190" s="184">
        <v>268490</v>
      </c>
      <c r="F190" s="184">
        <v>166880</v>
      </c>
      <c r="G190" s="184">
        <v>182580</v>
      </c>
      <c r="H190" s="184">
        <v>112825.17</v>
      </c>
      <c r="I190" s="184"/>
      <c r="J190" s="184">
        <v>619027.42000000004</v>
      </c>
      <c r="K190" s="184">
        <v>477796</v>
      </c>
      <c r="L190" s="184">
        <v>260550</v>
      </c>
      <c r="M190" s="184"/>
      <c r="N190" s="184"/>
      <c r="O190" s="184">
        <v>605960</v>
      </c>
      <c r="P190" s="184">
        <v>1452216.5</v>
      </c>
      <c r="Q190" s="184"/>
      <c r="R190" s="184">
        <v>629179.06000000006</v>
      </c>
      <c r="S190" s="184">
        <v>638661</v>
      </c>
      <c r="T190" s="184">
        <v>493590</v>
      </c>
      <c r="U190" s="184">
        <v>363770.19</v>
      </c>
      <c r="V190" s="184">
        <v>127752.58</v>
      </c>
      <c r="W190" s="184">
        <v>383170</v>
      </c>
      <c r="X190" s="184">
        <v>1382733.53</v>
      </c>
      <c r="Y190" s="184">
        <v>222287.14</v>
      </c>
      <c r="Z190" s="184">
        <v>500500</v>
      </c>
      <c r="AA190" s="184">
        <v>217566</v>
      </c>
      <c r="AB190" s="184">
        <v>77550</v>
      </c>
      <c r="AC190" s="184">
        <v>144290</v>
      </c>
      <c r="AD190" s="184">
        <v>513280</v>
      </c>
      <c r="AE190" s="184">
        <v>502353.87</v>
      </c>
      <c r="AF190" s="184">
        <v>78240</v>
      </c>
      <c r="AG190" s="184">
        <v>674760</v>
      </c>
      <c r="AH190" s="184">
        <v>78240</v>
      </c>
      <c r="AI190" s="184">
        <v>726752.58</v>
      </c>
      <c r="AJ190" s="184">
        <v>172220</v>
      </c>
      <c r="AK190" s="184">
        <v>82620</v>
      </c>
      <c r="AL190" s="184">
        <v>5315988.03</v>
      </c>
      <c r="AM190" s="184">
        <v>109340</v>
      </c>
      <c r="AN190" s="184">
        <v>77520</v>
      </c>
      <c r="AO190" s="184">
        <v>1661757.8</v>
      </c>
      <c r="AP190" s="184">
        <v>503228.1</v>
      </c>
      <c r="AQ190" s="184"/>
      <c r="AR190" s="184">
        <v>93997.42</v>
      </c>
      <c r="AS190" s="184">
        <v>772121.67</v>
      </c>
      <c r="AT190" s="184">
        <v>554719.35</v>
      </c>
      <c r="AU190" s="184">
        <v>648332</v>
      </c>
      <c r="AV190" s="184">
        <v>919842</v>
      </c>
      <c r="AW190" s="184">
        <v>324380</v>
      </c>
      <c r="AX190" s="184">
        <v>548990</v>
      </c>
      <c r="AY190" s="184">
        <v>283160</v>
      </c>
      <c r="AZ190" s="184">
        <v>525234.18999999994</v>
      </c>
      <c r="BA190" s="184">
        <v>249958.07</v>
      </c>
      <c r="BB190" s="184">
        <v>1170250</v>
      </c>
      <c r="BC190" s="184"/>
      <c r="BD190" s="184">
        <v>3581119.13</v>
      </c>
      <c r="BE190" s="184">
        <v>644482.19999999995</v>
      </c>
      <c r="BF190" s="184">
        <v>104580</v>
      </c>
      <c r="BG190" s="184">
        <v>358442.26</v>
      </c>
      <c r="BH190" s="184">
        <v>998222</v>
      </c>
      <c r="BI190" s="184"/>
      <c r="BJ190" s="184"/>
      <c r="BK190" s="184">
        <v>128086.77</v>
      </c>
      <c r="BL190" s="184">
        <v>322177.09999999998</v>
      </c>
      <c r="BM190" s="184">
        <v>1557520</v>
      </c>
      <c r="BN190" s="184">
        <v>997580</v>
      </c>
      <c r="BO190" s="184">
        <v>649880</v>
      </c>
      <c r="BP190" s="184">
        <v>705824</v>
      </c>
      <c r="BQ190" s="184">
        <v>325110</v>
      </c>
      <c r="BR190" s="184">
        <v>181274.52</v>
      </c>
      <c r="BS190" s="184">
        <v>4539932.6100000003</v>
      </c>
      <c r="BT190" s="184"/>
      <c r="BU190" s="184"/>
      <c r="BV190" s="184">
        <v>658790</v>
      </c>
      <c r="BW190" s="184">
        <v>85285.17</v>
      </c>
      <c r="BX190" s="184">
        <v>253860</v>
      </c>
      <c r="BY190" s="184">
        <v>818090</v>
      </c>
      <c r="BZ190" s="184"/>
      <c r="CA190" s="184">
        <v>229602</v>
      </c>
      <c r="CB190" s="184">
        <v>295680</v>
      </c>
      <c r="CC190" s="184"/>
      <c r="CD190" s="184">
        <v>827262</v>
      </c>
      <c r="CE190" s="184">
        <v>346219.35</v>
      </c>
      <c r="CF190" s="184">
        <v>410722.17</v>
      </c>
      <c r="CG190" s="184"/>
      <c r="CH190" s="184">
        <v>139900</v>
      </c>
      <c r="CI190" s="184">
        <v>447590</v>
      </c>
      <c r="CJ190" s="184"/>
      <c r="CK190" s="184">
        <v>487590</v>
      </c>
      <c r="CL190" s="184">
        <v>110120</v>
      </c>
      <c r="CM190" s="184"/>
    </row>
    <row r="191" spans="1:91" ht="24.6">
      <c r="A191" s="120">
        <v>20</v>
      </c>
      <c r="B191" s="220" t="s">
        <v>907</v>
      </c>
      <c r="C191" s="123" t="s">
        <v>500</v>
      </c>
      <c r="D191" s="184">
        <v>7099738</v>
      </c>
      <c r="E191" s="184">
        <v>587640</v>
      </c>
      <c r="F191" s="184">
        <v>950919.4</v>
      </c>
      <c r="G191" s="184">
        <v>662324.80000000005</v>
      </c>
      <c r="H191" s="184">
        <v>631850</v>
      </c>
      <c r="I191" s="184">
        <v>1067650</v>
      </c>
      <c r="J191" s="184">
        <v>446290</v>
      </c>
      <c r="K191" s="184">
        <v>306440</v>
      </c>
      <c r="L191" s="184">
        <v>973111.05</v>
      </c>
      <c r="M191" s="184">
        <v>333850</v>
      </c>
      <c r="N191" s="184">
        <v>1491730</v>
      </c>
      <c r="O191" s="184">
        <v>732230</v>
      </c>
      <c r="P191" s="184">
        <v>4563979.04</v>
      </c>
      <c r="Q191" s="184">
        <v>724410</v>
      </c>
      <c r="R191" s="184">
        <v>917880</v>
      </c>
      <c r="S191" s="184">
        <v>823260</v>
      </c>
      <c r="T191" s="184">
        <v>649780</v>
      </c>
      <c r="U191" s="184">
        <v>602450</v>
      </c>
      <c r="V191" s="184">
        <v>960444.2</v>
      </c>
      <c r="W191" s="184">
        <v>541990</v>
      </c>
      <c r="X191" s="184">
        <v>10365352.08</v>
      </c>
      <c r="Y191" s="184">
        <v>905740</v>
      </c>
      <c r="Z191" s="184">
        <v>312500</v>
      </c>
      <c r="AA191" s="184">
        <v>410880</v>
      </c>
      <c r="AB191" s="184">
        <v>1091400</v>
      </c>
      <c r="AC191" s="184">
        <v>726550</v>
      </c>
      <c r="AD191" s="184">
        <v>691820</v>
      </c>
      <c r="AE191" s="184">
        <v>210630</v>
      </c>
      <c r="AF191" s="184">
        <v>1156200</v>
      </c>
      <c r="AG191" s="184">
        <v>1179690</v>
      </c>
      <c r="AH191" s="184">
        <v>1028160</v>
      </c>
      <c r="AI191" s="184">
        <v>826391.61</v>
      </c>
      <c r="AJ191" s="184">
        <v>1149940</v>
      </c>
      <c r="AK191" s="184">
        <v>397140</v>
      </c>
      <c r="AL191" s="184">
        <v>5722090</v>
      </c>
      <c r="AM191" s="184">
        <v>373440</v>
      </c>
      <c r="AN191" s="184">
        <v>798428.07</v>
      </c>
      <c r="AO191" s="184">
        <v>1395990</v>
      </c>
      <c r="AP191" s="184">
        <v>940022.23</v>
      </c>
      <c r="AQ191" s="184">
        <v>1262540</v>
      </c>
      <c r="AR191" s="184">
        <v>1045940</v>
      </c>
      <c r="AS191" s="184">
        <v>1078640</v>
      </c>
      <c r="AT191" s="184">
        <v>555870</v>
      </c>
      <c r="AU191" s="184">
        <v>835257.54</v>
      </c>
      <c r="AV191" s="184">
        <v>523538.57</v>
      </c>
      <c r="AW191" s="184">
        <v>275340</v>
      </c>
      <c r="AX191" s="184">
        <v>533965.71</v>
      </c>
      <c r="AY191" s="184">
        <v>376920</v>
      </c>
      <c r="AZ191" s="184">
        <v>324747.15000000002</v>
      </c>
      <c r="BA191" s="184">
        <v>183885.16</v>
      </c>
      <c r="BB191" s="184">
        <v>3055291.94</v>
      </c>
      <c r="BC191" s="184">
        <v>795967.1</v>
      </c>
      <c r="BD191" s="184">
        <v>7735857.9400000004</v>
      </c>
      <c r="BE191" s="184">
        <v>1095194.19</v>
      </c>
      <c r="BF191" s="184">
        <v>568590</v>
      </c>
      <c r="BG191" s="184">
        <v>990760</v>
      </c>
      <c r="BH191" s="184">
        <v>1218794.77</v>
      </c>
      <c r="BI191" s="184">
        <v>779478.06</v>
      </c>
      <c r="BJ191" s="184">
        <v>443099</v>
      </c>
      <c r="BK191" s="184">
        <v>309030</v>
      </c>
      <c r="BL191" s="184">
        <v>544550</v>
      </c>
      <c r="BM191" s="184">
        <v>7865095</v>
      </c>
      <c r="BN191" s="184">
        <v>1210540.3</v>
      </c>
      <c r="BO191" s="184">
        <v>1280563.8700000001</v>
      </c>
      <c r="BP191" s="184">
        <v>996560</v>
      </c>
      <c r="BQ191" s="184">
        <v>829410</v>
      </c>
      <c r="BR191" s="184">
        <v>1040999.68</v>
      </c>
      <c r="BS191" s="186">
        <v>15488403.73</v>
      </c>
      <c r="BT191" s="184">
        <v>641780</v>
      </c>
      <c r="BU191" s="184">
        <v>654120</v>
      </c>
      <c r="BV191" s="184">
        <v>3172917.71</v>
      </c>
      <c r="BW191" s="184">
        <v>788668.06</v>
      </c>
      <c r="BX191" s="184">
        <v>526780</v>
      </c>
      <c r="BY191" s="186">
        <v>1870560</v>
      </c>
      <c r="BZ191" s="184">
        <v>809855.17</v>
      </c>
      <c r="CA191" s="184">
        <v>668800</v>
      </c>
      <c r="CB191" s="184">
        <v>613920</v>
      </c>
      <c r="CC191" s="184">
        <v>879784.59</v>
      </c>
      <c r="CD191" s="184">
        <v>974084.84</v>
      </c>
      <c r="CE191" s="184">
        <v>270670</v>
      </c>
      <c r="CF191" s="184">
        <v>1134508.23</v>
      </c>
      <c r="CG191" s="184">
        <v>725910</v>
      </c>
      <c r="CH191" s="184">
        <v>656740</v>
      </c>
      <c r="CI191" s="184">
        <v>285314.99</v>
      </c>
      <c r="CJ191" s="184">
        <v>1046820</v>
      </c>
      <c r="CK191" s="186">
        <v>1106780</v>
      </c>
      <c r="CL191" s="184">
        <v>900690</v>
      </c>
      <c r="CM191" s="184">
        <v>565250</v>
      </c>
    </row>
    <row r="192" spans="1:91" ht="24.6">
      <c r="A192" s="120">
        <v>20</v>
      </c>
      <c r="B192" s="220" t="s">
        <v>908</v>
      </c>
      <c r="C192" s="123" t="s">
        <v>501</v>
      </c>
      <c r="D192" s="184">
        <v>19460</v>
      </c>
      <c r="E192" s="184"/>
      <c r="F192" s="184">
        <v>10005.06</v>
      </c>
      <c r="G192" s="184"/>
      <c r="H192" s="184">
        <v>10121.43</v>
      </c>
      <c r="I192" s="184">
        <v>15544.68</v>
      </c>
      <c r="J192" s="184">
        <v>54275</v>
      </c>
      <c r="K192" s="184">
        <v>5450</v>
      </c>
      <c r="L192" s="184">
        <v>23340.71</v>
      </c>
      <c r="M192" s="184"/>
      <c r="N192" s="184">
        <v>27430.81</v>
      </c>
      <c r="O192" s="184"/>
      <c r="P192" s="184">
        <v>10491.29</v>
      </c>
      <c r="Q192" s="184">
        <v>17592.900000000001</v>
      </c>
      <c r="R192" s="184">
        <v>15185</v>
      </c>
      <c r="S192" s="184">
        <v>750</v>
      </c>
      <c r="T192" s="184"/>
      <c r="U192" s="184">
        <v>30229.360000000001</v>
      </c>
      <c r="V192" s="184">
        <v>147300</v>
      </c>
      <c r="W192" s="184">
        <v>15940.65</v>
      </c>
      <c r="X192" s="184">
        <v>88031.46</v>
      </c>
      <c r="Y192" s="184"/>
      <c r="Z192" s="184"/>
      <c r="AA192" s="184">
        <v>19153.189999999999</v>
      </c>
      <c r="AB192" s="184"/>
      <c r="AC192" s="184">
        <v>11840</v>
      </c>
      <c r="AD192" s="184">
        <v>15975.48</v>
      </c>
      <c r="AE192" s="184"/>
      <c r="AF192" s="184"/>
      <c r="AG192" s="184"/>
      <c r="AH192" s="184"/>
      <c r="AI192" s="184"/>
      <c r="AJ192" s="184">
        <v>23204.52</v>
      </c>
      <c r="AK192" s="184"/>
      <c r="AL192" s="184">
        <v>15400</v>
      </c>
      <c r="AM192" s="184"/>
      <c r="AN192" s="184"/>
      <c r="AO192" s="184">
        <v>27895</v>
      </c>
      <c r="AP192" s="184">
        <v>15450.32</v>
      </c>
      <c r="AQ192" s="184"/>
      <c r="AR192" s="184"/>
      <c r="AS192" s="184">
        <v>17192.580000000002</v>
      </c>
      <c r="AT192" s="184">
        <v>35980</v>
      </c>
      <c r="AU192" s="184">
        <v>2160</v>
      </c>
      <c r="AV192" s="184">
        <v>20354</v>
      </c>
      <c r="AW192" s="184"/>
      <c r="AX192" s="184"/>
      <c r="AY192" s="184"/>
      <c r="AZ192" s="184">
        <v>11825</v>
      </c>
      <c r="BA192" s="184"/>
      <c r="BB192" s="184">
        <v>43447.74</v>
      </c>
      <c r="BC192" s="184">
        <v>15254</v>
      </c>
      <c r="BD192" s="184">
        <v>1140</v>
      </c>
      <c r="BE192" s="184">
        <v>25891.3</v>
      </c>
      <c r="BF192" s="184"/>
      <c r="BG192" s="184">
        <v>31330.44</v>
      </c>
      <c r="BH192" s="184">
        <v>22682.1</v>
      </c>
      <c r="BI192" s="184"/>
      <c r="BJ192" s="184"/>
      <c r="BK192" s="184"/>
      <c r="BL192" s="184">
        <v>16110</v>
      </c>
      <c r="BM192" s="184">
        <v>8488.67</v>
      </c>
      <c r="BN192" s="184">
        <v>13146.77</v>
      </c>
      <c r="BO192" s="184"/>
      <c r="BP192" s="184"/>
      <c r="BQ192" s="184"/>
      <c r="BR192" s="184"/>
      <c r="BS192" s="186">
        <v>9137.3799999999992</v>
      </c>
      <c r="BT192" s="184">
        <v>12131.79</v>
      </c>
      <c r="BU192" s="184">
        <v>8725.9599999999991</v>
      </c>
      <c r="BV192" s="184"/>
      <c r="BW192" s="184"/>
      <c r="BX192" s="184"/>
      <c r="BY192" s="184">
        <v>27458.57</v>
      </c>
      <c r="BZ192" s="184"/>
      <c r="CA192" s="184"/>
      <c r="CB192" s="184"/>
      <c r="CC192" s="184">
        <v>22121.79</v>
      </c>
      <c r="CD192" s="184">
        <v>1770.97</v>
      </c>
      <c r="CE192" s="184">
        <v>800</v>
      </c>
      <c r="CF192" s="184">
        <v>8210</v>
      </c>
      <c r="CG192" s="184"/>
      <c r="CH192" s="184"/>
      <c r="CI192" s="184"/>
      <c r="CJ192" s="184"/>
      <c r="CK192" s="184">
        <v>33831.33</v>
      </c>
      <c r="CL192" s="184"/>
      <c r="CM192" s="184"/>
    </row>
    <row r="193" spans="1:91" ht="24.6">
      <c r="A193" s="120">
        <v>20</v>
      </c>
      <c r="B193" s="220" t="s">
        <v>909</v>
      </c>
      <c r="C193" s="123" t="s">
        <v>502</v>
      </c>
      <c r="D193" s="184"/>
      <c r="E193" s="184"/>
      <c r="F193" s="184"/>
      <c r="G193" s="184"/>
      <c r="H193" s="184"/>
      <c r="I193" s="184"/>
      <c r="J193" s="184"/>
      <c r="K193" s="184"/>
      <c r="L193" s="184"/>
      <c r="M193" s="184"/>
      <c r="N193" s="184">
        <v>210</v>
      </c>
      <c r="O193" s="184">
        <v>21565</v>
      </c>
      <c r="P193" s="184"/>
      <c r="Q193" s="184"/>
      <c r="R193" s="184"/>
      <c r="S193" s="184"/>
      <c r="T193" s="184">
        <v>3662.08</v>
      </c>
      <c r="U193" s="184"/>
      <c r="V193" s="184"/>
      <c r="W193" s="184"/>
      <c r="X193" s="184"/>
      <c r="Y193" s="184"/>
      <c r="Z193" s="184"/>
      <c r="AA193" s="184"/>
      <c r="AB193" s="184"/>
      <c r="AC193" s="184"/>
      <c r="AD193" s="184"/>
      <c r="AE193" s="184"/>
      <c r="AF193" s="184"/>
      <c r="AG193" s="184"/>
      <c r="AH193" s="184"/>
      <c r="AI193" s="184">
        <v>33793.449999999997</v>
      </c>
      <c r="AJ193" s="184"/>
      <c r="AK193" s="184"/>
      <c r="AL193" s="184"/>
      <c r="AM193" s="184"/>
      <c r="AN193" s="184"/>
      <c r="AO193" s="184"/>
      <c r="AP193" s="184"/>
      <c r="AQ193" s="184"/>
      <c r="AR193" s="184"/>
      <c r="AS193" s="184"/>
      <c r="AT193" s="184"/>
      <c r="AU193" s="184">
        <v>1080</v>
      </c>
      <c r="AV193" s="184">
        <v>9325.81</v>
      </c>
      <c r="AW193" s="184"/>
      <c r="AX193" s="184">
        <v>8480</v>
      </c>
      <c r="AY193" s="184"/>
      <c r="AZ193" s="184"/>
      <c r="BA193" s="184"/>
      <c r="BB193" s="184"/>
      <c r="BC193" s="184"/>
      <c r="BD193" s="184">
        <v>9800</v>
      </c>
      <c r="BE193" s="184">
        <v>37333.33</v>
      </c>
      <c r="BF193" s="184">
        <v>12750</v>
      </c>
      <c r="BG193" s="184"/>
      <c r="BH193" s="184"/>
      <c r="BI193" s="184"/>
      <c r="BJ193" s="184"/>
      <c r="BK193" s="184">
        <v>6014.52</v>
      </c>
      <c r="BL193" s="184"/>
      <c r="BM193" s="184"/>
      <c r="BN193" s="184">
        <v>1950</v>
      </c>
      <c r="BO193" s="184">
        <v>23246.77</v>
      </c>
      <c r="BP193" s="184">
        <v>3400</v>
      </c>
      <c r="BQ193" s="184"/>
      <c r="BR193" s="184"/>
      <c r="BS193" s="184">
        <v>360</v>
      </c>
      <c r="BT193" s="186"/>
      <c r="BU193" s="186"/>
      <c r="BV193" s="186"/>
      <c r="BW193" s="186"/>
      <c r="BX193" s="186"/>
      <c r="BY193" s="186">
        <v>22760</v>
      </c>
      <c r="BZ193" s="186"/>
      <c r="CA193" s="186">
        <v>13146.77</v>
      </c>
      <c r="CB193" s="186">
        <v>7550</v>
      </c>
      <c r="CC193" s="186"/>
      <c r="CD193" s="186"/>
      <c r="CE193" s="186"/>
      <c r="CF193" s="186"/>
      <c r="CG193" s="186"/>
      <c r="CH193" s="186"/>
      <c r="CI193" s="186"/>
      <c r="CJ193" s="184"/>
      <c r="CK193" s="186"/>
      <c r="CL193" s="186">
        <v>24336.77</v>
      </c>
      <c r="CM193" s="186">
        <v>16068.67</v>
      </c>
    </row>
    <row r="194" spans="1:91" ht="24.6">
      <c r="A194" s="120">
        <v>20</v>
      </c>
      <c r="B194" s="220" t="s">
        <v>910</v>
      </c>
      <c r="C194" s="121" t="s">
        <v>503</v>
      </c>
      <c r="D194" s="184"/>
      <c r="E194" s="184"/>
      <c r="F194" s="184"/>
      <c r="G194" s="184"/>
      <c r="H194" s="184">
        <v>24559.200000000001</v>
      </c>
      <c r="I194" s="184"/>
      <c r="J194" s="184"/>
      <c r="K194" s="184"/>
      <c r="L194" s="184"/>
      <c r="M194" s="184"/>
      <c r="N194" s="184"/>
      <c r="O194" s="184"/>
      <c r="P194" s="184"/>
      <c r="Q194" s="184"/>
      <c r="R194" s="184"/>
      <c r="S194" s="184"/>
      <c r="T194" s="184"/>
      <c r="U194" s="184"/>
      <c r="V194" s="184"/>
      <c r="W194" s="184"/>
      <c r="X194" s="184"/>
      <c r="Y194" s="184"/>
      <c r="Z194" s="184"/>
      <c r="AA194" s="184"/>
      <c r="AB194" s="184"/>
      <c r="AC194" s="184"/>
      <c r="AD194" s="184"/>
      <c r="AE194" s="184"/>
      <c r="AF194" s="184"/>
      <c r="AG194" s="184"/>
      <c r="AH194" s="184"/>
      <c r="AI194" s="184"/>
      <c r="AJ194" s="184"/>
      <c r="AK194" s="184"/>
      <c r="AL194" s="184"/>
      <c r="AM194" s="184"/>
      <c r="AN194" s="184"/>
      <c r="AO194" s="184"/>
      <c r="AP194" s="184"/>
      <c r="AQ194" s="184"/>
      <c r="AR194" s="184"/>
      <c r="AS194" s="184"/>
      <c r="AT194" s="184"/>
      <c r="AU194" s="184"/>
      <c r="AV194" s="184"/>
      <c r="AW194" s="184"/>
      <c r="AX194" s="184">
        <v>1975</v>
      </c>
      <c r="AY194" s="184"/>
      <c r="AZ194" s="184"/>
      <c r="BA194" s="184"/>
      <c r="BB194" s="184"/>
      <c r="BC194" s="184"/>
      <c r="BD194" s="184"/>
      <c r="BE194" s="184"/>
      <c r="BF194" s="184"/>
      <c r="BG194" s="184"/>
      <c r="BH194" s="184"/>
      <c r="BI194" s="184"/>
      <c r="BJ194" s="184"/>
      <c r="BK194" s="184"/>
      <c r="BL194" s="184"/>
      <c r="BM194" s="184"/>
      <c r="BN194" s="184"/>
      <c r="BO194" s="184"/>
      <c r="BP194" s="184"/>
      <c r="BQ194" s="184"/>
      <c r="BR194" s="184"/>
      <c r="BS194" s="184"/>
      <c r="BT194" s="186"/>
      <c r="BU194" s="184"/>
      <c r="BV194" s="186"/>
      <c r="BW194" s="186"/>
      <c r="BX194" s="186"/>
      <c r="BY194" s="186"/>
      <c r="BZ194" s="186"/>
      <c r="CA194" s="186"/>
      <c r="CB194" s="184"/>
      <c r="CC194" s="184"/>
      <c r="CD194" s="186"/>
      <c r="CE194" s="186"/>
      <c r="CF194" s="186"/>
      <c r="CG194" s="186"/>
      <c r="CH194" s="186"/>
      <c r="CI194" s="186"/>
      <c r="CJ194" s="184"/>
      <c r="CK194" s="186"/>
      <c r="CL194" s="186"/>
      <c r="CM194" s="186"/>
    </row>
    <row r="195" spans="1:91" ht="24.6">
      <c r="A195" s="120">
        <v>20</v>
      </c>
      <c r="B195" s="220" t="s">
        <v>911</v>
      </c>
      <c r="C195" s="121" t="s">
        <v>504</v>
      </c>
      <c r="D195" s="184"/>
      <c r="E195" s="184"/>
      <c r="F195" s="184"/>
      <c r="G195" s="184"/>
      <c r="H195" s="184"/>
      <c r="I195" s="184"/>
      <c r="J195" s="184"/>
      <c r="K195" s="184"/>
      <c r="L195" s="184"/>
      <c r="M195" s="184"/>
      <c r="N195" s="184"/>
      <c r="O195" s="184"/>
      <c r="P195" s="184"/>
      <c r="Q195" s="184"/>
      <c r="R195" s="184"/>
      <c r="S195" s="184"/>
      <c r="T195" s="184"/>
      <c r="U195" s="184"/>
      <c r="V195" s="184"/>
      <c r="W195" s="184"/>
      <c r="X195" s="184"/>
      <c r="Y195" s="184"/>
      <c r="Z195" s="184"/>
      <c r="AA195" s="184"/>
      <c r="AB195" s="184"/>
      <c r="AC195" s="184"/>
      <c r="AD195" s="184"/>
      <c r="AE195" s="184"/>
      <c r="AF195" s="184"/>
      <c r="AG195" s="184"/>
      <c r="AH195" s="184"/>
      <c r="AI195" s="184"/>
      <c r="AJ195" s="184"/>
      <c r="AK195" s="184"/>
      <c r="AL195" s="184">
        <v>4840</v>
      </c>
      <c r="AM195" s="184"/>
      <c r="AN195" s="184"/>
      <c r="AO195" s="184"/>
      <c r="AP195" s="184"/>
      <c r="AQ195" s="184"/>
      <c r="AR195" s="184"/>
      <c r="AS195" s="184"/>
      <c r="AT195" s="184"/>
      <c r="AU195" s="184"/>
      <c r="AV195" s="184"/>
      <c r="AW195" s="184"/>
      <c r="AX195" s="184"/>
      <c r="AY195" s="184"/>
      <c r="AZ195" s="184"/>
      <c r="BA195" s="184"/>
      <c r="BB195" s="184"/>
      <c r="BC195" s="184"/>
      <c r="BD195" s="184"/>
      <c r="BE195" s="184"/>
      <c r="BF195" s="184"/>
      <c r="BG195" s="184"/>
      <c r="BH195" s="184"/>
      <c r="BI195" s="184"/>
      <c r="BJ195" s="184"/>
      <c r="BK195" s="184"/>
      <c r="BL195" s="184"/>
      <c r="BM195" s="184"/>
      <c r="BN195" s="184"/>
      <c r="BO195" s="184"/>
      <c r="BP195" s="184"/>
      <c r="BQ195" s="184"/>
      <c r="BR195" s="184"/>
      <c r="BS195" s="184"/>
      <c r="BT195" s="184"/>
      <c r="BU195" s="184"/>
      <c r="BV195" s="184"/>
      <c r="BW195" s="184"/>
      <c r="BX195" s="184"/>
      <c r="BY195" s="184"/>
      <c r="BZ195" s="184"/>
      <c r="CA195" s="184"/>
      <c r="CB195" s="184"/>
      <c r="CC195" s="184"/>
      <c r="CD195" s="184"/>
      <c r="CE195" s="184"/>
      <c r="CF195" s="184"/>
      <c r="CG195" s="184"/>
      <c r="CH195" s="184"/>
      <c r="CI195" s="184"/>
      <c r="CJ195" s="184"/>
      <c r="CK195" s="184"/>
      <c r="CL195" s="184"/>
      <c r="CM195" s="184"/>
    </row>
    <row r="196" spans="1:91" ht="24.6">
      <c r="A196" s="120">
        <v>20</v>
      </c>
      <c r="B196" s="220" t="s">
        <v>912</v>
      </c>
      <c r="C196" s="121" t="s">
        <v>505</v>
      </c>
      <c r="D196" s="184">
        <v>131295</v>
      </c>
      <c r="E196" s="184"/>
      <c r="F196" s="184"/>
      <c r="G196" s="184"/>
      <c r="H196" s="184"/>
      <c r="I196" s="184"/>
      <c r="J196" s="184"/>
      <c r="K196" s="184">
        <v>39000</v>
      </c>
      <c r="L196" s="184"/>
      <c r="M196" s="184"/>
      <c r="N196" s="184"/>
      <c r="O196" s="184">
        <v>3395</v>
      </c>
      <c r="P196" s="184"/>
      <c r="Q196" s="184"/>
      <c r="R196" s="184"/>
      <c r="S196" s="184"/>
      <c r="T196" s="184"/>
      <c r="U196" s="184"/>
      <c r="V196" s="184"/>
      <c r="W196" s="184"/>
      <c r="X196" s="184"/>
      <c r="Y196" s="184"/>
      <c r="Z196" s="184"/>
      <c r="AA196" s="184"/>
      <c r="AB196" s="184"/>
      <c r="AC196" s="184"/>
      <c r="AD196" s="184"/>
      <c r="AE196" s="184"/>
      <c r="AF196" s="184"/>
      <c r="AG196" s="184"/>
      <c r="AH196" s="184"/>
      <c r="AI196" s="184"/>
      <c r="AJ196" s="184"/>
      <c r="AK196" s="184"/>
      <c r="AL196" s="184"/>
      <c r="AM196" s="184"/>
      <c r="AN196" s="184"/>
      <c r="AO196" s="184"/>
      <c r="AP196" s="184"/>
      <c r="AQ196" s="184"/>
      <c r="AR196" s="184"/>
      <c r="AS196" s="184"/>
      <c r="AT196" s="184"/>
      <c r="AU196" s="184"/>
      <c r="AV196" s="184"/>
      <c r="AW196" s="184"/>
      <c r="AX196" s="184"/>
      <c r="AY196" s="184"/>
      <c r="AZ196" s="184"/>
      <c r="BA196" s="184"/>
      <c r="BB196" s="184"/>
      <c r="BC196" s="184"/>
      <c r="BD196" s="184"/>
      <c r="BE196" s="184"/>
      <c r="BF196" s="184"/>
      <c r="BG196" s="184"/>
      <c r="BH196" s="184"/>
      <c r="BI196" s="184"/>
      <c r="BJ196" s="184"/>
      <c r="BK196" s="184"/>
      <c r="BL196" s="184"/>
      <c r="BM196" s="184"/>
      <c r="BN196" s="184"/>
      <c r="BO196" s="184"/>
      <c r="BP196" s="184"/>
      <c r="BQ196" s="184"/>
      <c r="BR196" s="184"/>
      <c r="BS196" s="184"/>
      <c r="BT196" s="184"/>
      <c r="BU196" s="184"/>
      <c r="BV196" s="184"/>
      <c r="BW196" s="184"/>
      <c r="BX196" s="184"/>
      <c r="BY196" s="184"/>
      <c r="BZ196" s="184"/>
      <c r="CA196" s="184">
        <v>22750</v>
      </c>
      <c r="CB196" s="184"/>
      <c r="CC196" s="184"/>
      <c r="CD196" s="184"/>
      <c r="CE196" s="184"/>
      <c r="CF196" s="184"/>
      <c r="CG196" s="184"/>
      <c r="CH196" s="184"/>
      <c r="CI196" s="184"/>
      <c r="CJ196" s="184"/>
      <c r="CK196" s="184"/>
      <c r="CL196" s="184"/>
      <c r="CM196" s="184"/>
    </row>
    <row r="197" spans="1:91" ht="24.6">
      <c r="A197" s="120">
        <v>20</v>
      </c>
      <c r="B197" s="220" t="s">
        <v>913</v>
      </c>
      <c r="C197" s="121" t="s">
        <v>506</v>
      </c>
      <c r="D197" s="184"/>
      <c r="E197" s="184"/>
      <c r="F197" s="184"/>
      <c r="G197" s="184"/>
      <c r="H197" s="184"/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  <c r="U197" s="184"/>
      <c r="V197" s="184"/>
      <c r="W197" s="184"/>
      <c r="X197" s="184">
        <v>8325</v>
      </c>
      <c r="Y197" s="184"/>
      <c r="Z197" s="184"/>
      <c r="AA197" s="184"/>
      <c r="AB197" s="184"/>
      <c r="AC197" s="184"/>
      <c r="AD197" s="184"/>
      <c r="AE197" s="184"/>
      <c r="AF197" s="184"/>
      <c r="AG197" s="184"/>
      <c r="AH197" s="184"/>
      <c r="AI197" s="184"/>
      <c r="AJ197" s="184"/>
      <c r="AK197" s="184"/>
      <c r="AL197" s="184"/>
      <c r="AM197" s="184"/>
      <c r="AN197" s="184"/>
      <c r="AO197" s="184"/>
      <c r="AP197" s="184"/>
      <c r="AQ197" s="184"/>
      <c r="AR197" s="184"/>
      <c r="AS197" s="184"/>
      <c r="AT197" s="184"/>
      <c r="AU197" s="184"/>
      <c r="AV197" s="184"/>
      <c r="AW197" s="184"/>
      <c r="AX197" s="184"/>
      <c r="AY197" s="184"/>
      <c r="AZ197" s="184"/>
      <c r="BA197" s="184"/>
      <c r="BB197" s="184"/>
      <c r="BC197" s="184"/>
      <c r="BD197" s="184"/>
      <c r="BE197" s="184"/>
      <c r="BF197" s="184"/>
      <c r="BG197" s="184"/>
      <c r="BH197" s="184"/>
      <c r="BI197" s="184"/>
      <c r="BJ197" s="184"/>
      <c r="BK197" s="184"/>
      <c r="BL197" s="184"/>
      <c r="BM197" s="184"/>
      <c r="BN197" s="184"/>
      <c r="BO197" s="184"/>
      <c r="BP197" s="184"/>
      <c r="BQ197" s="184"/>
      <c r="BR197" s="184"/>
      <c r="BS197" s="184"/>
      <c r="BT197" s="184"/>
      <c r="BU197" s="184"/>
      <c r="BV197" s="184"/>
      <c r="BW197" s="184"/>
      <c r="BX197" s="184"/>
      <c r="BY197" s="184"/>
      <c r="BZ197" s="184"/>
      <c r="CA197" s="184"/>
      <c r="CB197" s="184"/>
      <c r="CC197" s="184"/>
      <c r="CD197" s="184"/>
      <c r="CE197" s="184"/>
      <c r="CF197" s="184"/>
      <c r="CG197" s="184"/>
      <c r="CH197" s="184"/>
      <c r="CI197" s="184"/>
      <c r="CJ197" s="184"/>
      <c r="CK197" s="184"/>
      <c r="CL197" s="184"/>
      <c r="CM197" s="184"/>
    </row>
    <row r="198" spans="1:91" ht="49.2">
      <c r="A198" s="120">
        <v>20</v>
      </c>
      <c r="B198" s="220" t="s">
        <v>914</v>
      </c>
      <c r="C198" s="121" t="s">
        <v>507</v>
      </c>
      <c r="D198" s="184">
        <v>6119418.6399999997</v>
      </c>
      <c r="E198" s="184">
        <v>657645.53</v>
      </c>
      <c r="F198" s="184">
        <v>1428552.26</v>
      </c>
      <c r="G198" s="184">
        <v>802000</v>
      </c>
      <c r="H198" s="184">
        <v>502397.05</v>
      </c>
      <c r="I198" s="184"/>
      <c r="J198" s="184">
        <v>1033600</v>
      </c>
      <c r="K198" s="184">
        <v>1398218.94</v>
      </c>
      <c r="L198" s="184">
        <v>579823.1</v>
      </c>
      <c r="M198" s="184">
        <v>722400</v>
      </c>
      <c r="N198" s="184">
        <v>1245600</v>
      </c>
      <c r="O198" s="184">
        <v>746900</v>
      </c>
      <c r="P198" s="184">
        <v>4377998.29</v>
      </c>
      <c r="Q198" s="184">
        <v>706932.26</v>
      </c>
      <c r="R198" s="184">
        <v>612748.39</v>
      </c>
      <c r="S198" s="184">
        <v>1089038.5</v>
      </c>
      <c r="T198" s="184">
        <v>675151.62</v>
      </c>
      <c r="U198" s="184">
        <v>639483.87</v>
      </c>
      <c r="V198" s="184">
        <v>508270.97</v>
      </c>
      <c r="W198" s="184">
        <v>741620.65</v>
      </c>
      <c r="X198" s="184">
        <v>6754811.4100000001</v>
      </c>
      <c r="Y198" s="184">
        <v>463290.32</v>
      </c>
      <c r="Z198" s="184">
        <v>463047.52</v>
      </c>
      <c r="AA198" s="184">
        <v>547290.31999999995</v>
      </c>
      <c r="AB198" s="184">
        <v>344712.26</v>
      </c>
      <c r="AC198" s="184">
        <v>599318.67000000004</v>
      </c>
      <c r="AD198" s="184">
        <v>862419.79</v>
      </c>
      <c r="AE198" s="184">
        <v>1040943.85</v>
      </c>
      <c r="AF198" s="184">
        <v>555684.29</v>
      </c>
      <c r="AG198" s="184">
        <v>415845.16</v>
      </c>
      <c r="AH198" s="184">
        <v>709485.58</v>
      </c>
      <c r="AI198" s="184">
        <v>1010103.23</v>
      </c>
      <c r="AJ198" s="184"/>
      <c r="AK198" s="184">
        <v>336951.39</v>
      </c>
      <c r="AL198" s="184">
        <v>14188821.08</v>
      </c>
      <c r="AM198" s="184">
        <v>601614.63</v>
      </c>
      <c r="AN198" s="184">
        <v>593218.69999999995</v>
      </c>
      <c r="AO198" s="184">
        <v>840586.67</v>
      </c>
      <c r="AP198" s="184">
        <v>702890.32</v>
      </c>
      <c r="AQ198" s="184">
        <v>657146.67000000004</v>
      </c>
      <c r="AR198" s="184">
        <v>326245.15999999997</v>
      </c>
      <c r="AS198" s="184">
        <v>3020867.09</v>
      </c>
      <c r="AT198" s="184">
        <v>699313.55</v>
      </c>
      <c r="AU198" s="184">
        <v>656400</v>
      </c>
      <c r="AV198" s="184">
        <v>950964.09</v>
      </c>
      <c r="AW198" s="184">
        <v>723058.06</v>
      </c>
      <c r="AX198" s="184">
        <v>664704.38</v>
      </c>
      <c r="AY198" s="184"/>
      <c r="AZ198" s="184">
        <v>776452.01</v>
      </c>
      <c r="BA198" s="184">
        <v>590426.56999999995</v>
      </c>
      <c r="BB198" s="184">
        <v>3524528.67</v>
      </c>
      <c r="BC198" s="184">
        <v>412129.9</v>
      </c>
      <c r="BD198" s="184">
        <v>7994585.3899999997</v>
      </c>
      <c r="BE198" s="184">
        <v>902130</v>
      </c>
      <c r="BF198" s="184">
        <v>667048.17000000004</v>
      </c>
      <c r="BG198" s="184">
        <v>522000</v>
      </c>
      <c r="BH198" s="184">
        <v>4747152.96</v>
      </c>
      <c r="BI198" s="184">
        <v>363787.1</v>
      </c>
      <c r="BJ198" s="184">
        <v>389832.26</v>
      </c>
      <c r="BK198" s="184">
        <v>423590.32</v>
      </c>
      <c r="BL198" s="184">
        <v>481716.13</v>
      </c>
      <c r="BM198" s="184">
        <v>6307311.6100000003</v>
      </c>
      <c r="BN198" s="184">
        <v>715000</v>
      </c>
      <c r="BO198" s="184">
        <v>580600</v>
      </c>
      <c r="BP198" s="184">
        <v>834400</v>
      </c>
      <c r="BQ198" s="184">
        <v>470400</v>
      </c>
      <c r="BR198" s="184">
        <v>409920</v>
      </c>
      <c r="BS198" s="184">
        <v>19971681.48</v>
      </c>
      <c r="BT198" s="184">
        <v>752896.77</v>
      </c>
      <c r="BU198" s="184">
        <v>1031600</v>
      </c>
      <c r="BV198" s="184">
        <v>4329058.25</v>
      </c>
      <c r="BW198" s="184">
        <v>479138.71</v>
      </c>
      <c r="BX198" s="184">
        <v>1388413.99</v>
      </c>
      <c r="BY198" s="184">
        <v>1405896.77</v>
      </c>
      <c r="BZ198" s="184"/>
      <c r="CA198" s="184">
        <v>765680</v>
      </c>
      <c r="CB198" s="184">
        <v>659838.71</v>
      </c>
      <c r="CC198" s="184">
        <v>522000</v>
      </c>
      <c r="CD198" s="184">
        <v>1964036.35</v>
      </c>
      <c r="CE198" s="186">
        <v>778154.84</v>
      </c>
      <c r="CF198" s="184">
        <v>1059762.58</v>
      </c>
      <c r="CG198" s="184">
        <v>357840</v>
      </c>
      <c r="CH198" s="184">
        <v>418374.19</v>
      </c>
      <c r="CI198" s="184">
        <v>573729.03</v>
      </c>
      <c r="CJ198" s="184">
        <v>604800</v>
      </c>
      <c r="CK198" s="184"/>
      <c r="CL198" s="184">
        <v>459544.09</v>
      </c>
      <c r="CM198" s="184">
        <v>556422.79</v>
      </c>
    </row>
    <row r="199" spans="1:91" ht="24.6">
      <c r="A199" s="120">
        <v>20</v>
      </c>
      <c r="B199" s="220" t="s">
        <v>915</v>
      </c>
      <c r="C199" s="121" t="s">
        <v>508</v>
      </c>
      <c r="D199" s="184">
        <v>229419.35</v>
      </c>
      <c r="E199" s="184"/>
      <c r="F199" s="184"/>
      <c r="G199" s="184"/>
      <c r="H199" s="184"/>
      <c r="I199" s="184"/>
      <c r="J199" s="184"/>
      <c r="K199" s="184"/>
      <c r="L199" s="184">
        <v>0</v>
      </c>
      <c r="M199" s="184"/>
      <c r="N199" s="184"/>
      <c r="O199" s="184"/>
      <c r="P199" s="184">
        <v>31546.67</v>
      </c>
      <c r="Q199" s="184"/>
      <c r="R199" s="184"/>
      <c r="S199" s="184"/>
      <c r="T199" s="184"/>
      <c r="U199" s="184"/>
      <c r="V199" s="184"/>
      <c r="W199" s="184"/>
      <c r="X199" s="184">
        <v>70000</v>
      </c>
      <c r="Y199" s="184"/>
      <c r="Z199" s="184"/>
      <c r="AA199" s="184"/>
      <c r="AB199" s="184"/>
      <c r="AC199" s="184"/>
      <c r="AD199" s="184"/>
      <c r="AE199" s="184">
        <v>4000</v>
      </c>
      <c r="AF199" s="184"/>
      <c r="AG199" s="184"/>
      <c r="AH199" s="184"/>
      <c r="AI199" s="184"/>
      <c r="AJ199" s="184"/>
      <c r="AK199" s="184"/>
      <c r="AL199" s="184">
        <v>217000</v>
      </c>
      <c r="AM199" s="184"/>
      <c r="AN199" s="184"/>
      <c r="AO199" s="184"/>
      <c r="AP199" s="184"/>
      <c r="AQ199" s="184"/>
      <c r="AR199" s="184"/>
      <c r="AS199" s="184">
        <v>20000</v>
      </c>
      <c r="AT199" s="184"/>
      <c r="AU199" s="184"/>
      <c r="AV199" s="184"/>
      <c r="AW199" s="184"/>
      <c r="AX199" s="184"/>
      <c r="AY199" s="184"/>
      <c r="AZ199" s="184"/>
      <c r="BA199" s="184"/>
      <c r="BB199" s="184">
        <v>42000</v>
      </c>
      <c r="BC199" s="184">
        <v>21000</v>
      </c>
      <c r="BD199" s="184">
        <v>281000</v>
      </c>
      <c r="BE199" s="184"/>
      <c r="BF199" s="184"/>
      <c r="BG199" s="184"/>
      <c r="BH199" s="184">
        <v>20783.330000000002</v>
      </c>
      <c r="BI199" s="184">
        <v>999767.44</v>
      </c>
      <c r="BJ199" s="184"/>
      <c r="BK199" s="184"/>
      <c r="BL199" s="184"/>
      <c r="BM199" s="184">
        <v>84000</v>
      </c>
      <c r="BN199" s="184"/>
      <c r="BO199" s="184"/>
      <c r="BP199" s="184"/>
      <c r="BQ199" s="184"/>
      <c r="BR199" s="184"/>
      <c r="BS199" s="184">
        <v>339481.19</v>
      </c>
      <c r="BT199" s="184"/>
      <c r="BU199" s="184"/>
      <c r="BV199" s="184"/>
      <c r="BW199" s="184"/>
      <c r="BX199" s="184"/>
      <c r="BY199" s="184"/>
      <c r="BZ199" s="184"/>
      <c r="CA199" s="184"/>
      <c r="CB199" s="184"/>
      <c r="CC199" s="184"/>
      <c r="CD199" s="184"/>
      <c r="CE199" s="184"/>
      <c r="CF199" s="184"/>
      <c r="CG199" s="184"/>
      <c r="CH199" s="184"/>
      <c r="CI199" s="184"/>
      <c r="CJ199" s="184"/>
      <c r="CK199" s="184"/>
      <c r="CL199" s="184"/>
      <c r="CM199" s="184"/>
    </row>
    <row r="200" spans="1:91" ht="49.2">
      <c r="A200" s="120">
        <v>22</v>
      </c>
      <c r="B200" s="220" t="s">
        <v>916</v>
      </c>
      <c r="C200" s="121" t="s">
        <v>1348</v>
      </c>
      <c r="D200" s="184">
        <v>16375886</v>
      </c>
      <c r="E200" s="184">
        <v>613080</v>
      </c>
      <c r="F200" s="184">
        <v>1416387.5</v>
      </c>
      <c r="G200" s="184">
        <v>1799660</v>
      </c>
      <c r="H200" s="184">
        <v>883320</v>
      </c>
      <c r="I200" s="184">
        <v>1178230</v>
      </c>
      <c r="J200" s="184">
        <v>1973280</v>
      </c>
      <c r="K200" s="184">
        <v>2728430</v>
      </c>
      <c r="L200" s="184"/>
      <c r="M200" s="184">
        <v>1626780</v>
      </c>
      <c r="N200" s="184">
        <v>3470920</v>
      </c>
      <c r="O200" s="184">
        <v>576360</v>
      </c>
      <c r="P200" s="184">
        <v>8796525</v>
      </c>
      <c r="Q200" s="184">
        <v>1141917</v>
      </c>
      <c r="R200" s="184">
        <v>1486523.8</v>
      </c>
      <c r="S200" s="184">
        <v>3262517.5</v>
      </c>
      <c r="T200" s="184">
        <v>1549440</v>
      </c>
      <c r="U200" s="184">
        <v>1644762</v>
      </c>
      <c r="V200" s="184">
        <v>1203735</v>
      </c>
      <c r="W200" s="184">
        <v>532440</v>
      </c>
      <c r="X200" s="184">
        <v>18740220</v>
      </c>
      <c r="Y200" s="184">
        <v>1033530</v>
      </c>
      <c r="Z200" s="184">
        <v>55260</v>
      </c>
      <c r="AA200" s="184">
        <v>1427889.5</v>
      </c>
      <c r="AB200" s="184">
        <v>1043490</v>
      </c>
      <c r="AC200" s="184">
        <v>1125300</v>
      </c>
      <c r="AD200" s="184">
        <v>1073250</v>
      </c>
      <c r="AE200" s="184">
        <v>4594905.75</v>
      </c>
      <c r="AF200" s="184">
        <v>1149030</v>
      </c>
      <c r="AG200" s="184">
        <v>1930330</v>
      </c>
      <c r="AH200" s="184">
        <v>1725275</v>
      </c>
      <c r="AI200" s="184">
        <v>2597730</v>
      </c>
      <c r="AJ200" s="184">
        <v>1423680</v>
      </c>
      <c r="AK200" s="184">
        <v>1134780</v>
      </c>
      <c r="AL200" s="184">
        <v>36252615</v>
      </c>
      <c r="AM200" s="184">
        <v>945120</v>
      </c>
      <c r="AN200" s="184">
        <v>1099780</v>
      </c>
      <c r="AO200" s="184">
        <v>1865330</v>
      </c>
      <c r="AP200" s="184">
        <v>3378775</v>
      </c>
      <c r="AQ200" s="184">
        <v>960510</v>
      </c>
      <c r="AR200" s="184">
        <v>693900</v>
      </c>
      <c r="AS200" s="184">
        <v>8597432</v>
      </c>
      <c r="AT200" s="184">
        <v>901050</v>
      </c>
      <c r="AU200" s="184">
        <v>2296001.9900000002</v>
      </c>
      <c r="AV200" s="184">
        <v>2301690</v>
      </c>
      <c r="AW200" s="184">
        <v>1207440</v>
      </c>
      <c r="AX200" s="184">
        <v>1108730</v>
      </c>
      <c r="AY200" s="184">
        <v>1545720</v>
      </c>
      <c r="AZ200" s="184">
        <v>1146570</v>
      </c>
      <c r="BA200" s="184">
        <v>842670</v>
      </c>
      <c r="BB200" s="184">
        <v>11426250</v>
      </c>
      <c r="BC200" s="184">
        <v>1103322.5</v>
      </c>
      <c r="BD200" s="184"/>
      <c r="BE200" s="184">
        <v>3876960</v>
      </c>
      <c r="BF200" s="184">
        <v>853000</v>
      </c>
      <c r="BG200" s="184">
        <v>968400</v>
      </c>
      <c r="BH200" s="184">
        <v>9191632</v>
      </c>
      <c r="BI200" s="184"/>
      <c r="BJ200" s="184"/>
      <c r="BK200" s="184">
        <v>1350160</v>
      </c>
      <c r="BL200" s="184">
        <v>847335</v>
      </c>
      <c r="BM200" s="184">
        <v>9940800</v>
      </c>
      <c r="BN200" s="184">
        <v>1554370</v>
      </c>
      <c r="BO200" s="184">
        <v>1076160</v>
      </c>
      <c r="BP200" s="184">
        <v>3036150</v>
      </c>
      <c r="BQ200" s="184">
        <v>1017930</v>
      </c>
      <c r="BR200" s="184">
        <v>868590</v>
      </c>
      <c r="BS200" s="186">
        <v>51284230</v>
      </c>
      <c r="BT200" s="184">
        <v>1422900</v>
      </c>
      <c r="BU200" s="186">
        <v>2595150</v>
      </c>
      <c r="BV200" s="186">
        <v>8204220</v>
      </c>
      <c r="BW200" s="186"/>
      <c r="BX200" s="186">
        <v>1078605</v>
      </c>
      <c r="BY200" s="186">
        <v>4189565</v>
      </c>
      <c r="BZ200" s="186">
        <v>705330</v>
      </c>
      <c r="CA200" s="184">
        <v>921740</v>
      </c>
      <c r="CB200" s="186">
        <v>636840</v>
      </c>
      <c r="CC200" s="186">
        <v>2367960</v>
      </c>
      <c r="CD200" s="186">
        <v>5368890</v>
      </c>
      <c r="CE200" s="184">
        <v>1940070</v>
      </c>
      <c r="CF200" s="186">
        <v>2763090</v>
      </c>
      <c r="CG200" s="186">
        <v>824430</v>
      </c>
      <c r="CH200" s="186">
        <v>1142400</v>
      </c>
      <c r="CI200" s="184">
        <v>558080</v>
      </c>
      <c r="CJ200" s="186">
        <v>564480</v>
      </c>
      <c r="CK200" s="186">
        <v>5740320</v>
      </c>
      <c r="CL200" s="184">
        <v>841040</v>
      </c>
      <c r="CM200" s="186">
        <v>716790</v>
      </c>
    </row>
    <row r="201" spans="1:91" ht="24.6">
      <c r="A201" s="120">
        <v>23</v>
      </c>
      <c r="B201" s="220" t="s">
        <v>917</v>
      </c>
      <c r="C201" s="121" t="s">
        <v>509</v>
      </c>
      <c r="D201" s="184">
        <v>159930</v>
      </c>
      <c r="E201" s="184"/>
      <c r="F201" s="184"/>
      <c r="G201" s="184"/>
      <c r="H201" s="184"/>
      <c r="I201" s="184"/>
      <c r="J201" s="184"/>
      <c r="K201" s="184"/>
      <c r="L201" s="184"/>
      <c r="M201" s="184"/>
      <c r="N201" s="184"/>
      <c r="O201" s="184"/>
      <c r="P201" s="184"/>
      <c r="Q201" s="184"/>
      <c r="R201" s="184"/>
      <c r="S201" s="184"/>
      <c r="T201" s="184"/>
      <c r="U201" s="184"/>
      <c r="V201" s="184"/>
      <c r="W201" s="184"/>
      <c r="X201" s="184"/>
      <c r="Y201" s="184"/>
      <c r="Z201" s="184"/>
      <c r="AA201" s="184"/>
      <c r="AB201" s="184"/>
      <c r="AC201" s="184"/>
      <c r="AD201" s="184"/>
      <c r="AE201" s="184"/>
      <c r="AF201" s="184"/>
      <c r="AG201" s="184"/>
      <c r="AH201" s="184"/>
      <c r="AI201" s="184"/>
      <c r="AJ201" s="184"/>
      <c r="AK201" s="184"/>
      <c r="AL201" s="184">
        <v>168390</v>
      </c>
      <c r="AM201" s="184"/>
      <c r="AN201" s="184"/>
      <c r="AO201" s="184"/>
      <c r="AP201" s="184"/>
      <c r="AQ201" s="184"/>
      <c r="AR201" s="184"/>
      <c r="AS201" s="184">
        <v>69720</v>
      </c>
      <c r="AT201" s="184"/>
      <c r="AU201" s="184"/>
      <c r="AV201" s="184"/>
      <c r="AW201" s="184"/>
      <c r="AX201" s="184"/>
      <c r="AY201" s="184"/>
      <c r="AZ201" s="184"/>
      <c r="BA201" s="184"/>
      <c r="BB201" s="184">
        <v>138870</v>
      </c>
      <c r="BC201" s="184"/>
      <c r="BD201" s="184"/>
      <c r="BE201" s="184"/>
      <c r="BF201" s="184"/>
      <c r="BG201" s="184"/>
      <c r="BH201" s="184"/>
      <c r="BI201" s="184"/>
      <c r="BJ201" s="184"/>
      <c r="BK201" s="184"/>
      <c r="BL201" s="184"/>
      <c r="BM201" s="184"/>
      <c r="BN201" s="184"/>
      <c r="BO201" s="184"/>
      <c r="BP201" s="184"/>
      <c r="BQ201" s="184"/>
      <c r="BR201" s="184"/>
      <c r="BS201" s="186"/>
      <c r="BT201" s="184"/>
      <c r="BU201" s="184"/>
      <c r="BV201" s="186"/>
      <c r="BW201" s="184"/>
      <c r="BX201" s="186"/>
      <c r="BY201" s="186"/>
      <c r="BZ201" s="186"/>
      <c r="CA201" s="184"/>
      <c r="CB201" s="186"/>
      <c r="CC201" s="184"/>
      <c r="CD201" s="186"/>
      <c r="CE201" s="184"/>
      <c r="CF201" s="184"/>
      <c r="CG201" s="186"/>
      <c r="CH201" s="184"/>
      <c r="CI201" s="184"/>
      <c r="CJ201" s="186"/>
      <c r="CK201" s="186"/>
      <c r="CL201" s="184"/>
      <c r="CM201" s="184"/>
    </row>
    <row r="202" spans="1:91" ht="24.6">
      <c r="A202" s="120">
        <v>23</v>
      </c>
      <c r="B202" s="220" t="s">
        <v>918</v>
      </c>
      <c r="C202" s="121" t="s">
        <v>510</v>
      </c>
      <c r="D202" s="184">
        <v>52860</v>
      </c>
      <c r="E202" s="184"/>
      <c r="F202" s="184"/>
      <c r="G202" s="184"/>
      <c r="H202" s="184"/>
      <c r="I202" s="184"/>
      <c r="J202" s="184"/>
      <c r="K202" s="184"/>
      <c r="L202" s="184"/>
      <c r="M202" s="184"/>
      <c r="N202" s="184"/>
      <c r="O202" s="184"/>
      <c r="P202" s="184"/>
      <c r="Q202" s="184"/>
      <c r="R202" s="184"/>
      <c r="S202" s="184"/>
      <c r="T202" s="184"/>
      <c r="U202" s="184"/>
      <c r="V202" s="184"/>
      <c r="W202" s="184"/>
      <c r="X202" s="184"/>
      <c r="Y202" s="184"/>
      <c r="Z202" s="184"/>
      <c r="AA202" s="184"/>
      <c r="AB202" s="184"/>
      <c r="AC202" s="184"/>
      <c r="AD202" s="184"/>
      <c r="AE202" s="184"/>
      <c r="AF202" s="184"/>
      <c r="AG202" s="184"/>
      <c r="AH202" s="184"/>
      <c r="AI202" s="184"/>
      <c r="AJ202" s="184"/>
      <c r="AK202" s="184"/>
      <c r="AL202" s="184">
        <v>185370</v>
      </c>
      <c r="AM202" s="184"/>
      <c r="AN202" s="184"/>
      <c r="AO202" s="184"/>
      <c r="AP202" s="184"/>
      <c r="AQ202" s="184"/>
      <c r="AR202" s="184"/>
      <c r="AS202" s="184"/>
      <c r="AT202" s="184"/>
      <c r="AU202" s="184"/>
      <c r="AV202" s="184">
        <v>40320</v>
      </c>
      <c r="AW202" s="184"/>
      <c r="AX202" s="184"/>
      <c r="AY202" s="184"/>
      <c r="AZ202" s="184"/>
      <c r="BA202" s="184"/>
      <c r="BB202" s="184">
        <v>43920</v>
      </c>
      <c r="BC202" s="184"/>
      <c r="BD202" s="184">
        <v>31050</v>
      </c>
      <c r="BE202" s="184"/>
      <c r="BF202" s="184"/>
      <c r="BG202" s="184"/>
      <c r="BH202" s="184"/>
      <c r="BI202" s="184"/>
      <c r="BJ202" s="184"/>
      <c r="BK202" s="184"/>
      <c r="BL202" s="184"/>
      <c r="BM202" s="184">
        <v>47100</v>
      </c>
      <c r="BN202" s="184"/>
      <c r="BO202" s="184"/>
      <c r="BP202" s="184"/>
      <c r="BQ202" s="184"/>
      <c r="BR202" s="184"/>
      <c r="BS202" s="184">
        <v>70920</v>
      </c>
      <c r="BT202" s="184">
        <v>34950</v>
      </c>
      <c r="BU202" s="184"/>
      <c r="BV202" s="184"/>
      <c r="BW202" s="184"/>
      <c r="BX202" s="184"/>
      <c r="BY202" s="184"/>
      <c r="BZ202" s="184"/>
      <c r="CA202" s="184"/>
      <c r="CB202" s="184"/>
      <c r="CC202" s="184"/>
      <c r="CD202" s="184"/>
      <c r="CE202" s="184"/>
      <c r="CF202" s="184"/>
      <c r="CG202" s="184"/>
      <c r="CH202" s="184"/>
      <c r="CI202" s="184"/>
      <c r="CJ202" s="184"/>
      <c r="CK202" s="184"/>
      <c r="CL202" s="184"/>
      <c r="CM202" s="184"/>
    </row>
    <row r="203" spans="1:91" ht="24.6">
      <c r="A203" s="120">
        <v>23</v>
      </c>
      <c r="B203" s="220" t="s">
        <v>919</v>
      </c>
      <c r="C203" s="121" t="s">
        <v>511</v>
      </c>
      <c r="D203" s="184"/>
      <c r="E203" s="184"/>
      <c r="F203" s="184"/>
      <c r="G203" s="184"/>
      <c r="H203" s="184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  <c r="W203" s="184"/>
      <c r="X203" s="184"/>
      <c r="Y203" s="184"/>
      <c r="Z203" s="184"/>
      <c r="AA203" s="184"/>
      <c r="AB203" s="184"/>
      <c r="AC203" s="184"/>
      <c r="AD203" s="184"/>
      <c r="AE203" s="184"/>
      <c r="AF203" s="184"/>
      <c r="AG203" s="184"/>
      <c r="AH203" s="184"/>
      <c r="AI203" s="184"/>
      <c r="AJ203" s="184"/>
      <c r="AK203" s="184"/>
      <c r="AL203" s="184"/>
      <c r="AM203" s="184"/>
      <c r="AN203" s="184"/>
      <c r="AO203" s="184"/>
      <c r="AP203" s="184"/>
      <c r="AQ203" s="184"/>
      <c r="AR203" s="184"/>
      <c r="AS203" s="184"/>
      <c r="AT203" s="184"/>
      <c r="AU203" s="184"/>
      <c r="AV203" s="184"/>
      <c r="AW203" s="184"/>
      <c r="AX203" s="184"/>
      <c r="AY203" s="184"/>
      <c r="AZ203" s="184"/>
      <c r="BA203" s="184"/>
      <c r="BB203" s="184"/>
      <c r="BC203" s="184"/>
      <c r="BD203" s="184"/>
      <c r="BE203" s="184"/>
      <c r="BF203" s="184"/>
      <c r="BG203" s="184"/>
      <c r="BH203" s="184"/>
      <c r="BI203" s="184"/>
      <c r="BJ203" s="184"/>
      <c r="BK203" s="184"/>
      <c r="BL203" s="184"/>
      <c r="BM203" s="184"/>
      <c r="BN203" s="184"/>
      <c r="BO203" s="184"/>
      <c r="BP203" s="184"/>
      <c r="BQ203" s="184"/>
      <c r="BR203" s="184"/>
      <c r="BS203" s="184"/>
      <c r="BT203" s="184"/>
      <c r="BU203" s="184"/>
      <c r="BV203" s="184"/>
      <c r="BW203" s="184"/>
      <c r="BX203" s="184"/>
      <c r="BY203" s="184"/>
      <c r="BZ203" s="184"/>
      <c r="CA203" s="184"/>
      <c r="CB203" s="184"/>
      <c r="CC203" s="184"/>
      <c r="CD203" s="184"/>
      <c r="CE203" s="184"/>
      <c r="CF203" s="184"/>
      <c r="CG203" s="184"/>
      <c r="CH203" s="184"/>
      <c r="CI203" s="184"/>
      <c r="CJ203" s="184"/>
      <c r="CK203" s="184"/>
      <c r="CL203" s="184"/>
      <c r="CM203" s="184"/>
    </row>
    <row r="204" spans="1:91" ht="24.6">
      <c r="A204" s="120">
        <v>23</v>
      </c>
      <c r="B204" s="220" t="s">
        <v>920</v>
      </c>
      <c r="C204" s="124" t="s">
        <v>512</v>
      </c>
      <c r="D204" s="184">
        <v>4921835.71</v>
      </c>
      <c r="E204" s="184">
        <v>587898.89</v>
      </c>
      <c r="F204" s="184">
        <v>632098.26</v>
      </c>
      <c r="G204" s="184">
        <v>763246.56</v>
      </c>
      <c r="H204" s="184">
        <v>608357.99</v>
      </c>
      <c r="I204" s="184">
        <v>764471.5</v>
      </c>
      <c r="J204" s="184">
        <v>1101703.6200000001</v>
      </c>
      <c r="K204" s="184">
        <v>1114468.6100000001</v>
      </c>
      <c r="L204" s="184">
        <v>683884.47</v>
      </c>
      <c r="M204" s="184">
        <v>727003.99</v>
      </c>
      <c r="N204" s="184">
        <v>1506549.77</v>
      </c>
      <c r="O204" s="184">
        <v>279557.05</v>
      </c>
      <c r="P204" s="184">
        <v>2452378.33</v>
      </c>
      <c r="Q204" s="184">
        <v>633275.32999999996</v>
      </c>
      <c r="R204" s="184">
        <v>642349.47</v>
      </c>
      <c r="S204" s="184">
        <v>1164382.48</v>
      </c>
      <c r="T204" s="184">
        <v>675124.62</v>
      </c>
      <c r="U204" s="184">
        <v>538874.57999999996</v>
      </c>
      <c r="V204" s="184">
        <v>620490.55000000005</v>
      </c>
      <c r="W204" s="184">
        <v>353647.27</v>
      </c>
      <c r="X204" s="184">
        <v>5659262.3700000001</v>
      </c>
      <c r="Y204" s="184">
        <v>439127.71</v>
      </c>
      <c r="Z204" s="184">
        <v>688366.79</v>
      </c>
      <c r="AA204" s="184">
        <v>592484.38</v>
      </c>
      <c r="AB204" s="184">
        <v>398988.6</v>
      </c>
      <c r="AC204" s="184">
        <v>375597.89</v>
      </c>
      <c r="AD204" s="184">
        <v>461608.5</v>
      </c>
      <c r="AE204" s="184">
        <v>1400981.05</v>
      </c>
      <c r="AF204" s="184">
        <v>494408.84</v>
      </c>
      <c r="AG204" s="184">
        <v>495366.68</v>
      </c>
      <c r="AH204" s="184">
        <v>620744.14</v>
      </c>
      <c r="AI204" s="184">
        <v>1039466.43</v>
      </c>
      <c r="AJ204" s="184">
        <v>471704.3</v>
      </c>
      <c r="AK204" s="184">
        <v>364157.39</v>
      </c>
      <c r="AL204" s="184">
        <v>9343697.1500000004</v>
      </c>
      <c r="AM204" s="184">
        <v>702234.02</v>
      </c>
      <c r="AN204" s="184">
        <v>555813.9</v>
      </c>
      <c r="AO204" s="184">
        <v>1062070.29</v>
      </c>
      <c r="AP204" s="184">
        <v>1022924.67</v>
      </c>
      <c r="AQ204" s="184">
        <v>661753.87</v>
      </c>
      <c r="AR204" s="184">
        <v>352391.6</v>
      </c>
      <c r="AS204" s="184">
        <v>2091699.68</v>
      </c>
      <c r="AT204" s="184">
        <v>591971</v>
      </c>
      <c r="AU204" s="184">
        <v>930705.33</v>
      </c>
      <c r="AV204" s="184">
        <v>1238192.71</v>
      </c>
      <c r="AW204" s="184">
        <v>583980.36</v>
      </c>
      <c r="AX204" s="184">
        <v>430487.5</v>
      </c>
      <c r="AY204" s="184">
        <v>801679.45</v>
      </c>
      <c r="AZ204" s="184">
        <v>576534.09</v>
      </c>
      <c r="BA204" s="184">
        <v>554763.68999999994</v>
      </c>
      <c r="BB204" s="184">
        <v>2669938.17</v>
      </c>
      <c r="BC204" s="184">
        <v>578297.75</v>
      </c>
      <c r="BD204" s="184">
        <v>5335190.8099999996</v>
      </c>
      <c r="BE204" s="184">
        <v>1444640.53</v>
      </c>
      <c r="BF204" s="184">
        <v>535510.14</v>
      </c>
      <c r="BG204" s="184">
        <v>586554.73</v>
      </c>
      <c r="BH204" s="184">
        <v>2969154.99</v>
      </c>
      <c r="BI204" s="184">
        <v>466703.18</v>
      </c>
      <c r="BJ204" s="184">
        <v>286608.48</v>
      </c>
      <c r="BK204" s="184">
        <v>404799.7</v>
      </c>
      <c r="BL204" s="184">
        <v>340007.75</v>
      </c>
      <c r="BM204" s="184">
        <v>4044257.09</v>
      </c>
      <c r="BN204" s="184">
        <v>1055898.02</v>
      </c>
      <c r="BO204" s="184">
        <v>797260.58</v>
      </c>
      <c r="BP204" s="184">
        <v>1195517.8500000001</v>
      </c>
      <c r="BQ204" s="184">
        <v>751079.94</v>
      </c>
      <c r="BR204" s="184">
        <v>583690.38</v>
      </c>
      <c r="BS204" s="186">
        <v>13988265.779999999</v>
      </c>
      <c r="BT204" s="184">
        <v>837513.95</v>
      </c>
      <c r="BU204" s="184">
        <v>901727.25</v>
      </c>
      <c r="BV204" s="184">
        <v>2786722.5</v>
      </c>
      <c r="BW204" s="184">
        <v>257370.57</v>
      </c>
      <c r="BX204" s="184">
        <v>745598.17</v>
      </c>
      <c r="BY204" s="184">
        <v>1588128.32</v>
      </c>
      <c r="BZ204" s="184">
        <v>510625.46</v>
      </c>
      <c r="CA204" s="184">
        <v>624267.52000000002</v>
      </c>
      <c r="CB204" s="184">
        <v>727367.67</v>
      </c>
      <c r="CC204" s="184">
        <v>861743.1</v>
      </c>
      <c r="CD204" s="184">
        <v>1526169.04</v>
      </c>
      <c r="CE204" s="184">
        <v>853742.78</v>
      </c>
      <c r="CF204" s="184">
        <v>1198796.71</v>
      </c>
      <c r="CG204" s="184">
        <v>396943.32</v>
      </c>
      <c r="CH204" s="184">
        <v>432229.39</v>
      </c>
      <c r="CI204" s="184">
        <v>383624.17</v>
      </c>
      <c r="CJ204" s="184">
        <v>501044.87</v>
      </c>
      <c r="CK204" s="184">
        <v>1503161.23</v>
      </c>
      <c r="CL204" s="184">
        <v>336821.38</v>
      </c>
      <c r="CM204" s="184">
        <v>280122.31</v>
      </c>
    </row>
    <row r="205" spans="1:91" ht="24.6">
      <c r="A205" s="120">
        <v>23</v>
      </c>
      <c r="B205" s="220" t="s">
        <v>921</v>
      </c>
      <c r="C205" s="127" t="s">
        <v>513</v>
      </c>
      <c r="D205" s="184">
        <v>7297770.1600000001</v>
      </c>
      <c r="E205" s="184">
        <v>951482.6</v>
      </c>
      <c r="F205" s="184">
        <v>948147.38</v>
      </c>
      <c r="G205" s="184">
        <v>1147870.75</v>
      </c>
      <c r="H205" s="184">
        <v>912536.99</v>
      </c>
      <c r="I205" s="184">
        <v>1116085.74</v>
      </c>
      <c r="J205" s="184">
        <v>1652555.44</v>
      </c>
      <c r="K205" s="184">
        <v>1666903.22</v>
      </c>
      <c r="L205" s="184">
        <v>957858.91</v>
      </c>
      <c r="M205" s="184">
        <v>1090506.01</v>
      </c>
      <c r="N205" s="184">
        <v>3979016.64</v>
      </c>
      <c r="O205" s="184">
        <v>419335.88</v>
      </c>
      <c r="P205" s="184">
        <v>3678567.49</v>
      </c>
      <c r="Q205" s="184">
        <v>949914.2</v>
      </c>
      <c r="R205" s="184">
        <v>963524.19</v>
      </c>
      <c r="S205" s="184">
        <v>1746572.03</v>
      </c>
      <c r="T205" s="184">
        <v>925745.44</v>
      </c>
      <c r="U205" s="184">
        <v>878772</v>
      </c>
      <c r="V205" s="184">
        <v>835049.75</v>
      </c>
      <c r="W205" s="184">
        <v>530472.1</v>
      </c>
      <c r="X205" s="184">
        <v>8488994.5</v>
      </c>
      <c r="Y205" s="184">
        <v>658691.56999999995</v>
      </c>
      <c r="Z205" s="184">
        <v>1032624.17</v>
      </c>
      <c r="AA205" s="184">
        <v>888726.58</v>
      </c>
      <c r="AB205" s="184">
        <v>559182.64</v>
      </c>
      <c r="AC205" s="184">
        <v>563396.84</v>
      </c>
      <c r="AD205" s="184">
        <v>692412.73</v>
      </c>
      <c r="AE205" s="184">
        <v>2101471.6</v>
      </c>
      <c r="AF205" s="184">
        <v>741613.25</v>
      </c>
      <c r="AG205" s="184">
        <v>743050.02</v>
      </c>
      <c r="AH205" s="184">
        <v>931116.18</v>
      </c>
      <c r="AI205" s="184">
        <v>1555404.92</v>
      </c>
      <c r="AJ205" s="184">
        <v>707547</v>
      </c>
      <c r="AK205" s="184">
        <v>546236.09</v>
      </c>
      <c r="AL205" s="184">
        <v>14027177.18</v>
      </c>
      <c r="AM205" s="184">
        <v>1053351.05</v>
      </c>
      <c r="AN205" s="184">
        <v>833720.89</v>
      </c>
      <c r="AO205" s="184">
        <v>1593105.46</v>
      </c>
      <c r="AP205" s="184">
        <v>1534396.61</v>
      </c>
      <c r="AQ205" s="184">
        <v>992630.8</v>
      </c>
      <c r="AR205" s="184">
        <v>528587.38</v>
      </c>
      <c r="AS205" s="184">
        <v>3137549.51</v>
      </c>
      <c r="AT205" s="184">
        <v>940498.02</v>
      </c>
      <c r="AU205" s="184">
        <v>1396058.06</v>
      </c>
      <c r="AV205" s="184">
        <v>1857289.08</v>
      </c>
      <c r="AW205" s="184">
        <v>875970.52</v>
      </c>
      <c r="AX205" s="184">
        <v>595291.87</v>
      </c>
      <c r="AY205" s="184">
        <v>1202519.2</v>
      </c>
      <c r="AZ205" s="184">
        <v>864801.14</v>
      </c>
      <c r="BA205" s="184">
        <v>832144.92</v>
      </c>
      <c r="BB205" s="184">
        <v>4000407.26</v>
      </c>
      <c r="BC205" s="184">
        <v>867446.96</v>
      </c>
      <c r="BD205" s="184">
        <v>8002786.25</v>
      </c>
      <c r="BE205" s="184">
        <v>2166960.7799999998</v>
      </c>
      <c r="BF205" s="184">
        <v>803265.79</v>
      </c>
      <c r="BG205" s="184">
        <v>879832.08</v>
      </c>
      <c r="BH205" s="184">
        <v>4445567.8600000003</v>
      </c>
      <c r="BI205" s="184">
        <v>700055.66</v>
      </c>
      <c r="BJ205" s="184">
        <v>429912.72</v>
      </c>
      <c r="BK205" s="184">
        <v>607199.56000000006</v>
      </c>
      <c r="BL205" s="184">
        <v>510284.6</v>
      </c>
      <c r="BM205" s="184">
        <v>6066385.6399999997</v>
      </c>
      <c r="BN205" s="184">
        <v>1583846.99</v>
      </c>
      <c r="BO205" s="184">
        <v>1195890.83</v>
      </c>
      <c r="BP205" s="184">
        <v>1793276.78</v>
      </c>
      <c r="BQ205" s="184">
        <v>1126619.9099999999</v>
      </c>
      <c r="BR205" s="184">
        <v>875535.53</v>
      </c>
      <c r="BS205" s="184">
        <v>20982398.68</v>
      </c>
      <c r="BT205" s="184">
        <v>1256270.8999999999</v>
      </c>
      <c r="BU205" s="184">
        <v>1352590.85</v>
      </c>
      <c r="BV205" s="184">
        <v>4235377.3</v>
      </c>
      <c r="BW205" s="184">
        <v>360930.96</v>
      </c>
      <c r="BX205" s="184">
        <v>1118397.24</v>
      </c>
      <c r="BY205" s="184">
        <v>2386192.4900000002</v>
      </c>
      <c r="BZ205" s="184">
        <v>765923.19</v>
      </c>
      <c r="CA205" s="184">
        <v>772613.74</v>
      </c>
      <c r="CB205" s="184">
        <v>1091051.48</v>
      </c>
      <c r="CC205" s="184">
        <v>1290997.1399999999</v>
      </c>
      <c r="CD205" s="184">
        <v>2287550.75</v>
      </c>
      <c r="CE205" s="184">
        <v>1280614.1299999999</v>
      </c>
      <c r="CF205" s="184">
        <v>1798195.07</v>
      </c>
      <c r="CG205" s="184">
        <v>595414.98</v>
      </c>
      <c r="CH205" s="184">
        <v>649843.38</v>
      </c>
      <c r="CI205" s="184">
        <v>626593.19999999995</v>
      </c>
      <c r="CJ205" s="184">
        <v>702862.31</v>
      </c>
      <c r="CK205" s="184">
        <v>2254741.85</v>
      </c>
      <c r="CL205" s="184">
        <v>505232.06</v>
      </c>
      <c r="CM205" s="184">
        <v>420185.25</v>
      </c>
    </row>
    <row r="206" spans="1:91" ht="24.6">
      <c r="A206" s="120">
        <v>23</v>
      </c>
      <c r="B206" s="220" t="s">
        <v>922</v>
      </c>
      <c r="C206" s="127" t="s">
        <v>514</v>
      </c>
      <c r="D206" s="184">
        <v>32349.43</v>
      </c>
      <c r="E206" s="184">
        <v>11781</v>
      </c>
      <c r="F206" s="184">
        <v>72463.199999999997</v>
      </c>
      <c r="G206" s="184">
        <v>55906.2</v>
      </c>
      <c r="H206" s="184">
        <v>35141.4</v>
      </c>
      <c r="I206" s="184">
        <v>34644.6</v>
      </c>
      <c r="J206" s="184">
        <v>58467.6</v>
      </c>
      <c r="K206" s="184">
        <v>70336.800000000003</v>
      </c>
      <c r="L206" s="184">
        <v>82666.8</v>
      </c>
      <c r="M206" s="184">
        <v>94100.4</v>
      </c>
      <c r="N206" s="184">
        <v>12775.6</v>
      </c>
      <c r="O206" s="184"/>
      <c r="P206" s="184">
        <v>70542</v>
      </c>
      <c r="Q206" s="184">
        <v>68605.2</v>
      </c>
      <c r="R206" s="184">
        <v>44632.800000000003</v>
      </c>
      <c r="S206" s="184">
        <v>35085.599999999999</v>
      </c>
      <c r="T206" s="184">
        <v>144883.5</v>
      </c>
      <c r="U206" s="184">
        <v>90286.2</v>
      </c>
      <c r="V206" s="184">
        <v>84968.3</v>
      </c>
      <c r="W206" s="184">
        <v>79020</v>
      </c>
      <c r="X206" s="184">
        <v>65291.4</v>
      </c>
      <c r="Y206" s="184">
        <v>36441</v>
      </c>
      <c r="Z206" s="184"/>
      <c r="AA206" s="184">
        <v>73157.399999999994</v>
      </c>
      <c r="AB206" s="184">
        <v>23961.599999999999</v>
      </c>
      <c r="AC206" s="184">
        <v>45262.8</v>
      </c>
      <c r="AD206" s="184">
        <v>37258.199999999997</v>
      </c>
      <c r="AE206" s="184">
        <v>102456.59</v>
      </c>
      <c r="AF206" s="184">
        <v>32263.200000000001</v>
      </c>
      <c r="AG206" s="184">
        <v>36041.4</v>
      </c>
      <c r="AH206" s="184">
        <v>44983.8</v>
      </c>
      <c r="AI206" s="184">
        <v>34464.6</v>
      </c>
      <c r="AJ206" s="184">
        <v>64195.199999999997</v>
      </c>
      <c r="AK206" s="184"/>
      <c r="AL206" s="184">
        <v>128668.2</v>
      </c>
      <c r="AM206" s="184">
        <v>42519.6</v>
      </c>
      <c r="AN206" s="184">
        <v>74422.8</v>
      </c>
      <c r="AO206" s="184">
        <v>13492.8</v>
      </c>
      <c r="AP206" s="184">
        <v>21683.5</v>
      </c>
      <c r="AQ206" s="184">
        <v>33746.400000000001</v>
      </c>
      <c r="AR206" s="184">
        <v>44724.6</v>
      </c>
      <c r="AS206" s="184">
        <v>24957</v>
      </c>
      <c r="AT206" s="184">
        <v>86688.58</v>
      </c>
      <c r="AU206" s="184">
        <v>23461.200000000001</v>
      </c>
      <c r="AV206" s="184">
        <v>42003</v>
      </c>
      <c r="AW206" s="184">
        <v>25327.8</v>
      </c>
      <c r="AX206" s="184">
        <v>59685.84</v>
      </c>
      <c r="AY206" s="184">
        <v>85903.2</v>
      </c>
      <c r="AZ206" s="184">
        <v>75145.2</v>
      </c>
      <c r="BA206" s="184">
        <v>33661.800000000003</v>
      </c>
      <c r="BB206" s="184">
        <v>48225.599999999999</v>
      </c>
      <c r="BC206" s="184"/>
      <c r="BD206" s="184">
        <v>206400.6</v>
      </c>
      <c r="BE206" s="184">
        <v>255347.20000000001</v>
      </c>
      <c r="BF206" s="184">
        <v>33249.599999999999</v>
      </c>
      <c r="BG206" s="184">
        <v>34342.199999999997</v>
      </c>
      <c r="BH206" s="184">
        <v>44053.2</v>
      </c>
      <c r="BI206" s="184"/>
      <c r="BJ206" s="184"/>
      <c r="BK206" s="184"/>
      <c r="BL206" s="184"/>
      <c r="BM206" s="184">
        <v>163250.42000000001</v>
      </c>
      <c r="BN206" s="184">
        <v>21965.4</v>
      </c>
      <c r="BO206" s="184">
        <v>44227.8</v>
      </c>
      <c r="BP206" s="184">
        <v>25772.400000000001</v>
      </c>
      <c r="BQ206" s="184">
        <v>42389.4</v>
      </c>
      <c r="BR206" s="184"/>
      <c r="BS206" s="184">
        <v>168882.6</v>
      </c>
      <c r="BT206" s="184">
        <v>33666.9</v>
      </c>
      <c r="BU206" s="184"/>
      <c r="BV206" s="184">
        <v>29920.799999999999</v>
      </c>
      <c r="BW206" s="184"/>
      <c r="BX206" s="184">
        <v>46527.3</v>
      </c>
      <c r="BY206" s="184">
        <v>9901.7999999999993</v>
      </c>
      <c r="BZ206" s="184">
        <v>60697.1</v>
      </c>
      <c r="CA206" s="184">
        <v>9241.2000000000007</v>
      </c>
      <c r="CB206" s="184">
        <v>46975.6</v>
      </c>
      <c r="CC206" s="184">
        <v>23862.6</v>
      </c>
      <c r="CD206" s="184"/>
      <c r="CE206" s="184">
        <v>67207.520000000004</v>
      </c>
      <c r="CF206" s="184">
        <v>11781</v>
      </c>
      <c r="CG206" s="184">
        <v>10483.200000000001</v>
      </c>
      <c r="CH206" s="184">
        <v>48647</v>
      </c>
      <c r="CI206" s="184">
        <v>23761.8</v>
      </c>
      <c r="CJ206" s="184">
        <v>9619.2000000000007</v>
      </c>
      <c r="CK206" s="184">
        <v>47689.599999999999</v>
      </c>
      <c r="CL206" s="184"/>
      <c r="CM206" s="184"/>
    </row>
    <row r="207" spans="1:91" ht="49.2">
      <c r="A207" s="120">
        <v>23</v>
      </c>
      <c r="B207" s="220" t="s">
        <v>923</v>
      </c>
      <c r="C207" s="127" t="s">
        <v>515</v>
      </c>
      <c r="D207" s="184">
        <v>416870</v>
      </c>
      <c r="E207" s="184">
        <v>22500</v>
      </c>
      <c r="F207" s="184">
        <v>32817</v>
      </c>
      <c r="G207" s="184">
        <v>24593</v>
      </c>
      <c r="H207" s="184">
        <v>18133</v>
      </c>
      <c r="I207" s="184">
        <v>29250</v>
      </c>
      <c r="J207" s="184">
        <v>32053</v>
      </c>
      <c r="K207" s="184">
        <v>18864</v>
      </c>
      <c r="L207" s="184">
        <v>35696</v>
      </c>
      <c r="M207" s="184">
        <v>7500</v>
      </c>
      <c r="N207" s="184">
        <v>44978</v>
      </c>
      <c r="O207" s="184">
        <v>46026</v>
      </c>
      <c r="P207" s="184">
        <v>153385</v>
      </c>
      <c r="Q207" s="184">
        <v>16200</v>
      </c>
      <c r="R207" s="184">
        <v>40458</v>
      </c>
      <c r="S207" s="184">
        <v>33832</v>
      </c>
      <c r="T207" s="184">
        <v>26506</v>
      </c>
      <c r="U207" s="184">
        <v>24496</v>
      </c>
      <c r="V207" s="184">
        <v>32387</v>
      </c>
      <c r="W207" s="184">
        <v>24300</v>
      </c>
      <c r="X207" s="184">
        <v>353558</v>
      </c>
      <c r="Y207" s="184">
        <v>30450</v>
      </c>
      <c r="Z207" s="184">
        <v>24300</v>
      </c>
      <c r="AA207" s="184">
        <v>14100</v>
      </c>
      <c r="AB207" s="184">
        <v>31950</v>
      </c>
      <c r="AC207" s="184">
        <v>18450</v>
      </c>
      <c r="AD207" s="184">
        <v>38364</v>
      </c>
      <c r="AE207" s="184">
        <v>20700</v>
      </c>
      <c r="AF207" s="184">
        <v>34650</v>
      </c>
      <c r="AG207" s="184">
        <v>48600</v>
      </c>
      <c r="AH207" s="184">
        <v>26550</v>
      </c>
      <c r="AI207" s="184">
        <v>41813</v>
      </c>
      <c r="AJ207" s="184">
        <v>38400</v>
      </c>
      <c r="AK207" s="184">
        <v>16500</v>
      </c>
      <c r="AL207" s="184">
        <v>358102.5</v>
      </c>
      <c r="AM207" s="184">
        <v>3000</v>
      </c>
      <c r="AN207" s="184">
        <v>28500</v>
      </c>
      <c r="AO207" s="184">
        <v>94500</v>
      </c>
      <c r="AP207" s="184">
        <v>48106</v>
      </c>
      <c r="AQ207" s="184">
        <v>45000</v>
      </c>
      <c r="AR207" s="184">
        <v>42000</v>
      </c>
      <c r="AS207" s="184">
        <v>53250</v>
      </c>
      <c r="AT207" s="184">
        <v>33000</v>
      </c>
      <c r="AU207" s="184">
        <v>55500</v>
      </c>
      <c r="AV207" s="184">
        <v>42000</v>
      </c>
      <c r="AW207" s="184">
        <v>19500</v>
      </c>
      <c r="AX207" s="184">
        <v>34500</v>
      </c>
      <c r="AY207" s="184">
        <v>18000</v>
      </c>
      <c r="AZ207" s="184">
        <v>27000</v>
      </c>
      <c r="BA207" s="184">
        <v>13500</v>
      </c>
      <c r="BB207" s="184">
        <v>120793</v>
      </c>
      <c r="BC207" s="184">
        <v>26250</v>
      </c>
      <c r="BD207" s="184">
        <v>263241</v>
      </c>
      <c r="BE207" s="184">
        <v>53839</v>
      </c>
      <c r="BF207" s="184">
        <v>18956</v>
      </c>
      <c r="BG207" s="184">
        <v>35157</v>
      </c>
      <c r="BH207" s="184">
        <v>63629</v>
      </c>
      <c r="BI207" s="184">
        <v>22050</v>
      </c>
      <c r="BJ207" s="184">
        <v>13916</v>
      </c>
      <c r="BK207" s="184">
        <v>11189</v>
      </c>
      <c r="BL207" s="184">
        <v>24300</v>
      </c>
      <c r="BM207" s="184">
        <v>220758</v>
      </c>
      <c r="BN207" s="184">
        <v>58800</v>
      </c>
      <c r="BO207" s="184">
        <v>49650</v>
      </c>
      <c r="BP207" s="184">
        <v>42750</v>
      </c>
      <c r="BQ207" s="184">
        <v>35100</v>
      </c>
      <c r="BR207" s="184">
        <v>34650</v>
      </c>
      <c r="BS207" s="184">
        <v>538706</v>
      </c>
      <c r="BT207" s="184">
        <v>15900</v>
      </c>
      <c r="BU207" s="184">
        <v>16200</v>
      </c>
      <c r="BV207" s="184">
        <v>116172</v>
      </c>
      <c r="BW207" s="184">
        <v>27433</v>
      </c>
      <c r="BX207" s="184"/>
      <c r="BY207" s="184">
        <v>73800</v>
      </c>
      <c r="BZ207" s="184">
        <v>19333</v>
      </c>
      <c r="CA207" s="184">
        <v>25950</v>
      </c>
      <c r="CB207" s="184">
        <v>25200</v>
      </c>
      <c r="CC207" s="184">
        <v>30395</v>
      </c>
      <c r="CD207" s="184">
        <v>48256</v>
      </c>
      <c r="CE207" s="184">
        <v>13650</v>
      </c>
      <c r="CF207" s="184">
        <v>46870</v>
      </c>
      <c r="CG207" s="184">
        <v>16200</v>
      </c>
      <c r="CH207" s="184">
        <v>17850</v>
      </c>
      <c r="CI207" s="184">
        <v>19350</v>
      </c>
      <c r="CJ207" s="184">
        <v>32400</v>
      </c>
      <c r="CK207" s="184">
        <v>46350</v>
      </c>
      <c r="CL207" s="184"/>
      <c r="CM207" s="184"/>
    </row>
    <row r="208" spans="1:91" ht="49.2">
      <c r="A208" s="120">
        <v>23</v>
      </c>
      <c r="B208" s="220" t="s">
        <v>924</v>
      </c>
      <c r="C208" s="127" t="s">
        <v>516</v>
      </c>
      <c r="D208" s="184">
        <v>2827997</v>
      </c>
      <c r="E208" s="184">
        <v>619127</v>
      </c>
      <c r="F208" s="184">
        <v>408202</v>
      </c>
      <c r="G208" s="184">
        <v>404549</v>
      </c>
      <c r="H208" s="184">
        <v>314318</v>
      </c>
      <c r="I208" s="184">
        <v>492550</v>
      </c>
      <c r="J208" s="184">
        <v>382063</v>
      </c>
      <c r="K208" s="184">
        <v>783489</v>
      </c>
      <c r="L208" s="184">
        <v>451815</v>
      </c>
      <c r="M208" s="184">
        <v>619471</v>
      </c>
      <c r="N208" s="184">
        <v>998372</v>
      </c>
      <c r="O208" s="184">
        <v>185906</v>
      </c>
      <c r="P208" s="184">
        <v>2430678</v>
      </c>
      <c r="Q208" s="184">
        <v>509120</v>
      </c>
      <c r="R208" s="184">
        <v>589289</v>
      </c>
      <c r="S208" s="184">
        <v>718308</v>
      </c>
      <c r="T208" s="184">
        <v>491707</v>
      </c>
      <c r="U208" s="184">
        <v>435228</v>
      </c>
      <c r="V208" s="184">
        <v>414739</v>
      </c>
      <c r="W208" s="184">
        <v>296600</v>
      </c>
      <c r="X208" s="184">
        <v>3484908.57</v>
      </c>
      <c r="Y208" s="184">
        <v>446153</v>
      </c>
      <c r="Z208" s="184">
        <v>959458</v>
      </c>
      <c r="AA208" s="184">
        <v>616920</v>
      </c>
      <c r="AB208" s="184">
        <v>332898</v>
      </c>
      <c r="AC208" s="184">
        <v>343522</v>
      </c>
      <c r="AD208" s="184">
        <v>441012</v>
      </c>
      <c r="AE208" s="184">
        <v>1186021</v>
      </c>
      <c r="AF208" s="184">
        <v>313326</v>
      </c>
      <c r="AG208" s="184">
        <v>496183</v>
      </c>
      <c r="AH208" s="184">
        <v>471895</v>
      </c>
      <c r="AI208" s="184">
        <v>938846</v>
      </c>
      <c r="AJ208" s="184">
        <v>501996</v>
      </c>
      <c r="AK208" s="184">
        <v>427458</v>
      </c>
      <c r="AL208" s="184">
        <v>9173319</v>
      </c>
      <c r="AM208" s="184">
        <v>577490</v>
      </c>
      <c r="AN208" s="184">
        <v>525937</v>
      </c>
      <c r="AO208" s="184">
        <v>1146280</v>
      </c>
      <c r="AP208" s="184">
        <v>1433739</v>
      </c>
      <c r="AQ208" s="184">
        <v>695359</v>
      </c>
      <c r="AR208" s="184">
        <v>371532</v>
      </c>
      <c r="AS208" s="184">
        <v>3170230</v>
      </c>
      <c r="AT208" s="184">
        <v>704014</v>
      </c>
      <c r="AU208" s="184">
        <v>1332520</v>
      </c>
      <c r="AV208" s="184">
        <v>1037280</v>
      </c>
      <c r="AW208" s="184">
        <v>699573</v>
      </c>
      <c r="AX208" s="184">
        <v>484649</v>
      </c>
      <c r="AY208" s="184">
        <v>629424</v>
      </c>
      <c r="AZ208" s="184">
        <v>687754</v>
      </c>
      <c r="BA208" s="184">
        <v>791621</v>
      </c>
      <c r="BB208" s="184">
        <v>2466965</v>
      </c>
      <c r="BC208" s="184">
        <v>704696</v>
      </c>
      <c r="BD208" s="184">
        <v>3568351</v>
      </c>
      <c r="BE208" s="184">
        <v>949183</v>
      </c>
      <c r="BF208" s="184">
        <v>394538</v>
      </c>
      <c r="BG208" s="184">
        <v>527626</v>
      </c>
      <c r="BH208" s="184">
        <v>2025846</v>
      </c>
      <c r="BI208" s="184">
        <v>335136</v>
      </c>
      <c r="BJ208" s="184">
        <v>249601</v>
      </c>
      <c r="BK208" s="184">
        <v>461759</v>
      </c>
      <c r="BL208" s="184">
        <v>432864</v>
      </c>
      <c r="BM208" s="184">
        <v>2806418</v>
      </c>
      <c r="BN208" s="184">
        <v>654117</v>
      </c>
      <c r="BO208" s="184">
        <v>524114</v>
      </c>
      <c r="BP208" s="184">
        <v>756870</v>
      </c>
      <c r="BQ208" s="184">
        <v>626402</v>
      </c>
      <c r="BR208" s="184">
        <v>521589</v>
      </c>
      <c r="BS208" s="184">
        <v>10368768</v>
      </c>
      <c r="BT208" s="184">
        <v>632873</v>
      </c>
      <c r="BU208" s="184">
        <v>771174</v>
      </c>
      <c r="BV208" s="184">
        <v>2334021</v>
      </c>
      <c r="BW208" s="184">
        <v>219996</v>
      </c>
      <c r="BX208" s="184">
        <v>518662.56</v>
      </c>
      <c r="BY208" s="184">
        <v>1084999</v>
      </c>
      <c r="BZ208" s="184">
        <v>381433</v>
      </c>
      <c r="CA208" s="184">
        <v>507844</v>
      </c>
      <c r="CB208" s="184">
        <v>362689</v>
      </c>
      <c r="CC208" s="184">
        <v>275957</v>
      </c>
      <c r="CD208" s="184">
        <v>812151</v>
      </c>
      <c r="CE208" s="184">
        <v>1285417.3799999999</v>
      </c>
      <c r="CF208" s="184">
        <v>1235730</v>
      </c>
      <c r="CG208" s="184">
        <v>458204</v>
      </c>
      <c r="CH208" s="184">
        <v>417333.58</v>
      </c>
      <c r="CI208" s="184">
        <v>507235</v>
      </c>
      <c r="CJ208" s="184">
        <v>351058</v>
      </c>
      <c r="CK208" s="184">
        <v>1362862.42</v>
      </c>
      <c r="CL208" s="184">
        <v>322488</v>
      </c>
      <c r="CM208" s="184">
        <v>373155</v>
      </c>
    </row>
    <row r="209" spans="1:91" ht="24.6">
      <c r="A209" s="120">
        <v>23</v>
      </c>
      <c r="B209" s="220" t="s">
        <v>925</v>
      </c>
      <c r="C209" s="127" t="s">
        <v>517</v>
      </c>
      <c r="D209" s="184"/>
      <c r="E209" s="184"/>
      <c r="F209" s="184"/>
      <c r="G209" s="184"/>
      <c r="H209" s="184"/>
      <c r="I209" s="184"/>
      <c r="J209" s="184"/>
      <c r="K209" s="184"/>
      <c r="L209" s="184"/>
      <c r="M209" s="184"/>
      <c r="N209" s="184"/>
      <c r="O209" s="184"/>
      <c r="P209" s="184"/>
      <c r="Q209" s="184"/>
      <c r="R209" s="184"/>
      <c r="S209" s="184"/>
      <c r="T209" s="184"/>
      <c r="U209" s="184"/>
      <c r="V209" s="184"/>
      <c r="W209" s="184"/>
      <c r="X209" s="184"/>
      <c r="Y209" s="184"/>
      <c r="Z209" s="184"/>
      <c r="AA209" s="184"/>
      <c r="AB209" s="184"/>
      <c r="AC209" s="184"/>
      <c r="AD209" s="184"/>
      <c r="AE209" s="184"/>
      <c r="AF209" s="184"/>
      <c r="AG209" s="184"/>
      <c r="AH209" s="184"/>
      <c r="AI209" s="184"/>
      <c r="AJ209" s="184"/>
      <c r="AK209" s="184"/>
      <c r="AL209" s="184"/>
      <c r="AM209" s="184"/>
      <c r="AN209" s="184"/>
      <c r="AO209" s="184"/>
      <c r="AP209" s="184"/>
      <c r="AQ209" s="184"/>
      <c r="AR209" s="184"/>
      <c r="AS209" s="184"/>
      <c r="AT209" s="184"/>
      <c r="AU209" s="184"/>
      <c r="AV209" s="184"/>
      <c r="AW209" s="184"/>
      <c r="AX209" s="184"/>
      <c r="AY209" s="184"/>
      <c r="AZ209" s="184"/>
      <c r="BA209" s="184"/>
      <c r="BB209" s="184"/>
      <c r="BC209" s="184"/>
      <c r="BD209" s="184">
        <v>32000</v>
      </c>
      <c r="BE209" s="184"/>
      <c r="BF209" s="184"/>
      <c r="BG209" s="184"/>
      <c r="BH209" s="184"/>
      <c r="BI209" s="184"/>
      <c r="BJ209" s="184"/>
      <c r="BK209" s="184"/>
      <c r="BL209" s="184"/>
      <c r="BM209" s="184"/>
      <c r="BN209" s="184"/>
      <c r="BO209" s="184"/>
      <c r="BP209" s="184"/>
      <c r="BQ209" s="184"/>
      <c r="BR209" s="184"/>
      <c r="BS209" s="184">
        <v>55389.87</v>
      </c>
      <c r="BT209" s="184"/>
      <c r="BU209" s="184"/>
      <c r="BV209" s="184"/>
      <c r="BW209" s="184"/>
      <c r="BX209" s="184"/>
      <c r="BY209" s="184"/>
      <c r="BZ209" s="184"/>
      <c r="CA209" s="184"/>
      <c r="CB209" s="184"/>
      <c r="CC209" s="184"/>
      <c r="CD209" s="184"/>
      <c r="CE209" s="184"/>
      <c r="CF209" s="184"/>
      <c r="CG209" s="184"/>
      <c r="CH209" s="184"/>
      <c r="CI209" s="184"/>
      <c r="CJ209" s="184"/>
      <c r="CK209" s="184"/>
      <c r="CL209" s="184"/>
      <c r="CM209" s="184"/>
    </row>
    <row r="210" spans="1:91" ht="49.2">
      <c r="A210" s="120">
        <v>23</v>
      </c>
      <c r="B210" s="220" t="s">
        <v>926</v>
      </c>
      <c r="C210" s="127" t="s">
        <v>518</v>
      </c>
      <c r="D210" s="184">
        <v>515065.5</v>
      </c>
      <c r="E210" s="184">
        <v>50613.599999999999</v>
      </c>
      <c r="F210" s="184">
        <v>103091.96</v>
      </c>
      <c r="G210" s="184">
        <v>45979.6</v>
      </c>
      <c r="H210" s="184"/>
      <c r="I210" s="184">
        <v>127629.6</v>
      </c>
      <c r="J210" s="184">
        <v>77656.88</v>
      </c>
      <c r="K210" s="184">
        <v>89553</v>
      </c>
      <c r="L210" s="184">
        <v>117597.47</v>
      </c>
      <c r="M210" s="184">
        <v>88691.91</v>
      </c>
      <c r="N210" s="184">
        <v>48001.599999999999</v>
      </c>
      <c r="O210" s="184"/>
      <c r="P210" s="184">
        <v>176736.84</v>
      </c>
      <c r="Q210" s="184"/>
      <c r="R210" s="184">
        <v>28491.599999999999</v>
      </c>
      <c r="S210" s="184">
        <v>74353.8</v>
      </c>
      <c r="T210" s="184"/>
      <c r="U210" s="184"/>
      <c r="V210" s="184"/>
      <c r="W210" s="184"/>
      <c r="X210" s="184">
        <v>307362.96999999997</v>
      </c>
      <c r="Y210" s="184"/>
      <c r="Z210" s="184"/>
      <c r="AA210" s="184">
        <v>41864</v>
      </c>
      <c r="AB210" s="184">
        <v>26311.200000000001</v>
      </c>
      <c r="AC210" s="184">
        <v>33428.800000000003</v>
      </c>
      <c r="AD210" s="184"/>
      <c r="AE210" s="184">
        <v>72183.399999999994</v>
      </c>
      <c r="AF210" s="184"/>
      <c r="AG210" s="184"/>
      <c r="AH210" s="184"/>
      <c r="AI210" s="184">
        <v>17280</v>
      </c>
      <c r="AJ210" s="184"/>
      <c r="AK210" s="184">
        <v>1289.5999999999999</v>
      </c>
      <c r="AL210" s="184">
        <v>1667588.71</v>
      </c>
      <c r="AM210" s="184"/>
      <c r="AN210" s="184"/>
      <c r="AO210" s="184">
        <v>70559.600000000006</v>
      </c>
      <c r="AP210" s="184">
        <v>122103.4</v>
      </c>
      <c r="AQ210" s="184">
        <v>103841.8</v>
      </c>
      <c r="AR210" s="184"/>
      <c r="AS210" s="184">
        <v>70164.800000000003</v>
      </c>
      <c r="AT210" s="184">
        <v>10387.200000000001</v>
      </c>
      <c r="AU210" s="184"/>
      <c r="AV210" s="184"/>
      <c r="AW210" s="184"/>
      <c r="AX210" s="184"/>
      <c r="AY210" s="184">
        <v>46828</v>
      </c>
      <c r="AZ210" s="184">
        <v>71943.09</v>
      </c>
      <c r="BA210" s="184">
        <v>94581.2</v>
      </c>
      <c r="BB210" s="184"/>
      <c r="BC210" s="184"/>
      <c r="BD210" s="184">
        <v>549556.82999999996</v>
      </c>
      <c r="BE210" s="184">
        <v>211727.2</v>
      </c>
      <c r="BF210" s="184"/>
      <c r="BG210" s="184">
        <v>64152.4</v>
      </c>
      <c r="BH210" s="184">
        <v>202304.14</v>
      </c>
      <c r="BI210" s="184"/>
      <c r="BJ210" s="184"/>
      <c r="BK210" s="184">
        <v>16283.4</v>
      </c>
      <c r="BL210" s="184">
        <v>25722.6</v>
      </c>
      <c r="BM210" s="184">
        <v>255765.38</v>
      </c>
      <c r="BN210" s="184">
        <v>88173.6</v>
      </c>
      <c r="BO210" s="184">
        <v>20088</v>
      </c>
      <c r="BP210" s="184">
        <v>71590.179999999993</v>
      </c>
      <c r="BQ210" s="184"/>
      <c r="BR210" s="184">
        <v>124154.68</v>
      </c>
      <c r="BS210" s="186">
        <v>1063221.3799999999</v>
      </c>
      <c r="BT210" s="184"/>
      <c r="BU210" s="184"/>
      <c r="BV210" s="186">
        <v>317423.08</v>
      </c>
      <c r="BW210" s="184"/>
      <c r="BX210" s="184"/>
      <c r="BY210" s="184">
        <v>156869</v>
      </c>
      <c r="BZ210" s="184"/>
      <c r="CA210" s="184"/>
      <c r="CB210" s="184">
        <v>76661.679999999993</v>
      </c>
      <c r="CC210" s="184"/>
      <c r="CD210" s="184"/>
      <c r="CE210" s="184"/>
      <c r="CF210" s="184"/>
      <c r="CG210" s="184"/>
      <c r="CH210" s="184"/>
      <c r="CI210" s="184">
        <v>1508</v>
      </c>
      <c r="CJ210" s="184"/>
      <c r="CK210" s="184">
        <v>139085.20000000001</v>
      </c>
      <c r="CL210" s="184"/>
      <c r="CM210" s="184">
        <v>15767.85</v>
      </c>
    </row>
    <row r="211" spans="1:91" ht="49.2">
      <c r="A211" s="120">
        <v>22</v>
      </c>
      <c r="B211" s="220" t="s">
        <v>927</v>
      </c>
      <c r="C211" s="127" t="s">
        <v>519</v>
      </c>
      <c r="D211" s="184">
        <v>19544241.699999999</v>
      </c>
      <c r="E211" s="184">
        <v>1083500</v>
      </c>
      <c r="F211" s="184">
        <v>265500</v>
      </c>
      <c r="G211" s="184">
        <v>1444500</v>
      </c>
      <c r="H211" s="184">
        <v>558483.87</v>
      </c>
      <c r="I211" s="184">
        <v>2412000</v>
      </c>
      <c r="J211" s="184">
        <v>2612419.35</v>
      </c>
      <c r="K211" s="184">
        <v>3457500</v>
      </c>
      <c r="L211" s="184">
        <v>1635112.9</v>
      </c>
      <c r="M211" s="184">
        <v>612500</v>
      </c>
      <c r="N211" s="184">
        <v>4125970.33</v>
      </c>
      <c r="O211" s="184">
        <v>1031193.54</v>
      </c>
      <c r="P211" s="184">
        <v>9317493.6500000004</v>
      </c>
      <c r="Q211" s="184">
        <v>1570032.25</v>
      </c>
      <c r="R211" s="184">
        <v>2023277.47</v>
      </c>
      <c r="S211" s="184">
        <v>2513500</v>
      </c>
      <c r="T211" s="184">
        <v>1276757.83</v>
      </c>
      <c r="U211" s="184">
        <v>1508000</v>
      </c>
      <c r="V211" s="184">
        <v>2019951.62</v>
      </c>
      <c r="W211" s="184">
        <v>913850</v>
      </c>
      <c r="X211" s="184">
        <v>21087876.77</v>
      </c>
      <c r="Y211" s="184">
        <v>955221</v>
      </c>
      <c r="Z211" s="184">
        <v>1015096</v>
      </c>
      <c r="AA211" s="184"/>
      <c r="AB211" s="184">
        <v>542161.29</v>
      </c>
      <c r="AC211" s="184">
        <v>1086677</v>
      </c>
      <c r="AD211" s="184">
        <v>1444852.34</v>
      </c>
      <c r="AE211" s="184">
        <v>3686403.46</v>
      </c>
      <c r="AF211" s="184">
        <v>716549.29</v>
      </c>
      <c r="AG211" s="184">
        <v>926712</v>
      </c>
      <c r="AH211" s="184">
        <v>1302161.29</v>
      </c>
      <c r="AI211" s="184">
        <v>2971661.29</v>
      </c>
      <c r="AJ211" s="184">
        <v>1207692.29</v>
      </c>
      <c r="AK211" s="184">
        <v>1356146</v>
      </c>
      <c r="AL211" s="184">
        <v>35449043.170000002</v>
      </c>
      <c r="AM211" s="184">
        <v>1652804.72</v>
      </c>
      <c r="AN211" s="184">
        <v>1083985.49</v>
      </c>
      <c r="AO211" s="184">
        <v>2731633.88</v>
      </c>
      <c r="AP211" s="184">
        <v>2660296.77</v>
      </c>
      <c r="AQ211" s="184">
        <v>1563096.77</v>
      </c>
      <c r="AR211" s="184">
        <v>824500</v>
      </c>
      <c r="AS211" s="184">
        <v>7847047.5199999996</v>
      </c>
      <c r="AT211" s="184">
        <v>1281527.42</v>
      </c>
      <c r="AU211" s="184">
        <v>2293821.19</v>
      </c>
      <c r="AV211" s="184">
        <v>3063014.52</v>
      </c>
      <c r="AW211" s="184">
        <v>1416532.25</v>
      </c>
      <c r="AX211" s="184">
        <v>1127841.93</v>
      </c>
      <c r="AY211" s="184">
        <v>1526225.81</v>
      </c>
      <c r="AZ211" s="184">
        <v>1384114.51</v>
      </c>
      <c r="BA211" s="184">
        <v>1177758.06</v>
      </c>
      <c r="BB211" s="184">
        <v>9757341.4600000009</v>
      </c>
      <c r="BC211" s="184">
        <v>1385401.61</v>
      </c>
      <c r="BD211" s="184">
        <v>19131658.91</v>
      </c>
      <c r="BE211" s="184">
        <v>4828175.38</v>
      </c>
      <c r="BF211" s="184">
        <v>1281866.3500000001</v>
      </c>
      <c r="BG211" s="184">
        <v>1573785.71</v>
      </c>
      <c r="BH211" s="184">
        <v>11411301.699999999</v>
      </c>
      <c r="BI211" s="184">
        <v>1176677.42</v>
      </c>
      <c r="BJ211" s="184">
        <v>1013482.78</v>
      </c>
      <c r="BK211" s="184">
        <v>1112500</v>
      </c>
      <c r="BL211" s="184">
        <v>879806.44</v>
      </c>
      <c r="BM211" s="184">
        <v>15256746.16</v>
      </c>
      <c r="BN211" s="184">
        <v>2587525.34</v>
      </c>
      <c r="BO211" s="184">
        <v>1956300.74</v>
      </c>
      <c r="BP211" s="184">
        <v>3447597.09</v>
      </c>
      <c r="BQ211" s="184">
        <v>2211364.83</v>
      </c>
      <c r="BR211" s="184">
        <v>1605564.84</v>
      </c>
      <c r="BS211" s="184">
        <v>56648631.159999996</v>
      </c>
      <c r="BT211" s="184">
        <v>1909709.68</v>
      </c>
      <c r="BU211" s="184">
        <v>2509950</v>
      </c>
      <c r="BV211" s="184">
        <v>10730556.41</v>
      </c>
      <c r="BW211" s="184">
        <v>688800</v>
      </c>
      <c r="BX211" s="184">
        <v>1627899</v>
      </c>
      <c r="BY211" s="184">
        <v>5449190.5</v>
      </c>
      <c r="BZ211" s="184">
        <v>1265435.48</v>
      </c>
      <c r="CA211" s="184">
        <v>1371677.42</v>
      </c>
      <c r="CB211" s="184">
        <v>1599676.87</v>
      </c>
      <c r="CC211" s="184">
        <v>2074500</v>
      </c>
      <c r="CD211" s="184">
        <v>4636367.74</v>
      </c>
      <c r="CE211" s="184">
        <v>2347000</v>
      </c>
      <c r="CF211" s="184">
        <v>3915998.39</v>
      </c>
      <c r="CG211" s="184">
        <v>1137774.19</v>
      </c>
      <c r="CH211" s="184">
        <v>1340000</v>
      </c>
      <c r="CI211" s="184">
        <v>1206988.8500000001</v>
      </c>
      <c r="CJ211" s="184">
        <v>1272000</v>
      </c>
      <c r="CK211" s="184">
        <v>4608494.67</v>
      </c>
      <c r="CL211" s="184">
        <v>1079096.77</v>
      </c>
      <c r="CM211" s="184">
        <v>858269.89</v>
      </c>
    </row>
    <row r="212" spans="1:91" ht="49.2">
      <c r="A212" s="120">
        <v>22</v>
      </c>
      <c r="B212" s="220" t="s">
        <v>928</v>
      </c>
      <c r="C212" s="127" t="s">
        <v>1249</v>
      </c>
      <c r="D212" s="184">
        <v>1029964</v>
      </c>
      <c r="E212" s="184">
        <v>187500</v>
      </c>
      <c r="F212" s="184"/>
      <c r="G212" s="184">
        <v>65000</v>
      </c>
      <c r="H212" s="184">
        <v>114000</v>
      </c>
      <c r="I212" s="184">
        <v>96090.06</v>
      </c>
      <c r="J212" s="184">
        <v>250645.16</v>
      </c>
      <c r="K212" s="184">
        <v>324337.08</v>
      </c>
      <c r="L212" s="184">
        <v>205161.28</v>
      </c>
      <c r="M212" s="184">
        <v>164181.57</v>
      </c>
      <c r="N212" s="184">
        <v>95972.31</v>
      </c>
      <c r="O212" s="184">
        <v>6000</v>
      </c>
      <c r="P212" s="184">
        <v>878315.99</v>
      </c>
      <c r="Q212" s="184">
        <v>117500</v>
      </c>
      <c r="R212" s="184">
        <v>202433.34</v>
      </c>
      <c r="S212" s="184">
        <v>287687.96000000002</v>
      </c>
      <c r="T212" s="184">
        <v>157838.29</v>
      </c>
      <c r="U212" s="184">
        <v>91000</v>
      </c>
      <c r="V212" s="184">
        <v>101400</v>
      </c>
      <c r="W212" s="184">
        <v>30700</v>
      </c>
      <c r="X212" s="184">
        <v>839391.67</v>
      </c>
      <c r="Y212" s="184">
        <v>208114</v>
      </c>
      <c r="Z212" s="184">
        <v>452247.61</v>
      </c>
      <c r="AA212" s="184">
        <v>201214</v>
      </c>
      <c r="AB212" s="184">
        <v>127500</v>
      </c>
      <c r="AC212" s="184">
        <v>87000</v>
      </c>
      <c r="AD212" s="184">
        <v>167179</v>
      </c>
      <c r="AE212" s="184">
        <v>518943.88</v>
      </c>
      <c r="AF212" s="184">
        <v>94550</v>
      </c>
      <c r="AG212" s="184">
        <v>258050</v>
      </c>
      <c r="AH212" s="184">
        <v>122000</v>
      </c>
      <c r="AI212" s="184">
        <v>257500</v>
      </c>
      <c r="AJ212" s="184">
        <v>229900</v>
      </c>
      <c r="AK212" s="184">
        <v>127600</v>
      </c>
      <c r="AL212" s="184">
        <v>7189407</v>
      </c>
      <c r="AM212" s="184">
        <v>91143.99</v>
      </c>
      <c r="AN212" s="184">
        <v>221661</v>
      </c>
      <c r="AO212" s="184">
        <v>212293.55</v>
      </c>
      <c r="AP212" s="184">
        <v>396884.92</v>
      </c>
      <c r="AQ212" s="184">
        <v>124000</v>
      </c>
      <c r="AR212" s="184">
        <v>40000</v>
      </c>
      <c r="AS212" s="184">
        <v>1440543.3</v>
      </c>
      <c r="AT212" s="184">
        <v>127774.24</v>
      </c>
      <c r="AU212" s="184">
        <v>262133.68</v>
      </c>
      <c r="AV212" s="184">
        <v>169173.66</v>
      </c>
      <c r="AW212" s="184">
        <v>92500</v>
      </c>
      <c r="AX212" s="184">
        <v>184400</v>
      </c>
      <c r="AY212" s="184">
        <v>29000</v>
      </c>
      <c r="AZ212" s="184">
        <v>219666.67</v>
      </c>
      <c r="BA212" s="184">
        <v>183500</v>
      </c>
      <c r="BB212" s="184">
        <v>669929</v>
      </c>
      <c r="BC212" s="184">
        <v>144550</v>
      </c>
      <c r="BD212" s="184">
        <v>1752125.21</v>
      </c>
      <c r="BE212" s="184">
        <v>34000</v>
      </c>
      <c r="BF212" s="184">
        <v>149000</v>
      </c>
      <c r="BG212" s="184">
        <v>103298.04</v>
      </c>
      <c r="BH212" s="184">
        <v>36000</v>
      </c>
      <c r="BI212" s="184">
        <v>90400</v>
      </c>
      <c r="BJ212" s="184">
        <v>153033.34</v>
      </c>
      <c r="BK212" s="184">
        <v>109000</v>
      </c>
      <c r="BL212" s="184">
        <v>256550</v>
      </c>
      <c r="BM212" s="184">
        <v>842190.61</v>
      </c>
      <c r="BN212" s="184">
        <v>107000</v>
      </c>
      <c r="BO212" s="184">
        <v>55863</v>
      </c>
      <c r="BP212" s="184">
        <v>177517.79</v>
      </c>
      <c r="BQ212" s="184">
        <v>103645.16</v>
      </c>
      <c r="BR212" s="184">
        <v>156700.32</v>
      </c>
      <c r="BS212" s="184">
        <v>4501123.5</v>
      </c>
      <c r="BT212" s="184">
        <v>367100</v>
      </c>
      <c r="BU212" s="184">
        <v>127579.11</v>
      </c>
      <c r="BV212" s="184">
        <v>890474.2</v>
      </c>
      <c r="BW212" s="184"/>
      <c r="BX212" s="184">
        <v>88807</v>
      </c>
      <c r="BY212" s="184">
        <v>474798</v>
      </c>
      <c r="BZ212" s="184">
        <v>36000</v>
      </c>
      <c r="CA212" s="184">
        <v>141000</v>
      </c>
      <c r="CB212" s="184">
        <v>51846.23</v>
      </c>
      <c r="CC212" s="184">
        <v>302000</v>
      </c>
      <c r="CD212" s="184">
        <v>661700</v>
      </c>
      <c r="CE212" s="184">
        <v>277000</v>
      </c>
      <c r="CF212" s="184">
        <v>545952.68999999994</v>
      </c>
      <c r="CG212" s="184">
        <v>202884.19</v>
      </c>
      <c r="CH212" s="184">
        <v>75000</v>
      </c>
      <c r="CI212" s="184">
        <v>123750</v>
      </c>
      <c r="CJ212" s="184">
        <v>54000</v>
      </c>
      <c r="CK212" s="184">
        <v>430798</v>
      </c>
      <c r="CL212" s="184">
        <v>76000</v>
      </c>
      <c r="CM212" s="184">
        <v>97500</v>
      </c>
    </row>
    <row r="213" spans="1:91" ht="24.6">
      <c r="A213" s="120">
        <v>22</v>
      </c>
      <c r="B213" s="220" t="s">
        <v>929</v>
      </c>
      <c r="C213" s="127" t="s">
        <v>1250</v>
      </c>
      <c r="D213" s="184"/>
      <c r="E213" s="184"/>
      <c r="F213" s="184"/>
      <c r="G213" s="184"/>
      <c r="H213" s="184">
        <v>6000</v>
      </c>
      <c r="I213" s="184"/>
      <c r="J213" s="184"/>
      <c r="K213" s="184"/>
      <c r="L213" s="184"/>
      <c r="M213" s="184"/>
      <c r="N213" s="184"/>
      <c r="O213" s="184"/>
      <c r="P213" s="184"/>
      <c r="Q213" s="184"/>
      <c r="R213" s="184"/>
      <c r="S213" s="184"/>
      <c r="T213" s="184"/>
      <c r="U213" s="184"/>
      <c r="V213" s="184"/>
      <c r="W213" s="184"/>
      <c r="X213" s="184"/>
      <c r="Y213" s="184"/>
      <c r="Z213" s="184"/>
      <c r="AA213" s="184"/>
      <c r="AB213" s="184"/>
      <c r="AC213" s="184"/>
      <c r="AD213" s="184"/>
      <c r="AE213" s="184"/>
      <c r="AF213" s="184"/>
      <c r="AG213" s="184"/>
      <c r="AH213" s="184"/>
      <c r="AI213" s="184"/>
      <c r="AJ213" s="184"/>
      <c r="AK213" s="184"/>
      <c r="AL213" s="184"/>
      <c r="AM213" s="184"/>
      <c r="AN213" s="184"/>
      <c r="AO213" s="184"/>
      <c r="AP213" s="184"/>
      <c r="AQ213" s="184"/>
      <c r="AR213" s="184"/>
      <c r="AS213" s="184"/>
      <c r="AT213" s="184"/>
      <c r="AU213" s="184">
        <v>71543.539999999994</v>
      </c>
      <c r="AV213" s="184"/>
      <c r="AW213" s="184"/>
      <c r="AX213" s="184"/>
      <c r="AY213" s="184"/>
      <c r="AZ213" s="184"/>
      <c r="BA213" s="184"/>
      <c r="BB213" s="184"/>
      <c r="BC213" s="184"/>
      <c r="BD213" s="184"/>
      <c r="BE213" s="184"/>
      <c r="BF213" s="184"/>
      <c r="BG213" s="184"/>
      <c r="BH213" s="184">
        <v>1860</v>
      </c>
      <c r="BI213" s="184"/>
      <c r="BJ213" s="184"/>
      <c r="BK213" s="184"/>
      <c r="BL213" s="184"/>
      <c r="BM213" s="184"/>
      <c r="BN213" s="184"/>
      <c r="BO213" s="184"/>
      <c r="BP213" s="184"/>
      <c r="BQ213" s="184"/>
      <c r="BR213" s="184"/>
      <c r="BS213" s="184"/>
      <c r="BT213" s="184"/>
      <c r="BU213" s="184"/>
      <c r="BV213" s="184"/>
      <c r="BW213" s="184"/>
      <c r="BX213" s="184"/>
      <c r="BY213" s="184"/>
      <c r="BZ213" s="184">
        <v>20090.32</v>
      </c>
      <c r="CA213" s="184"/>
      <c r="CB213" s="184"/>
      <c r="CC213" s="184"/>
      <c r="CD213" s="184"/>
      <c r="CE213" s="184">
        <v>17892.86</v>
      </c>
      <c r="CF213" s="184"/>
      <c r="CG213" s="184"/>
      <c r="CH213" s="184"/>
      <c r="CI213" s="184">
        <v>12378</v>
      </c>
      <c r="CJ213" s="184"/>
      <c r="CK213" s="184"/>
      <c r="CL213" s="184"/>
      <c r="CM213" s="184"/>
    </row>
    <row r="214" spans="1:91" ht="24.6">
      <c r="A214" s="120">
        <v>22</v>
      </c>
      <c r="B214" s="220" t="s">
        <v>930</v>
      </c>
      <c r="C214" s="127" t="s">
        <v>1251</v>
      </c>
      <c r="D214" s="184">
        <v>54000</v>
      </c>
      <c r="E214" s="184"/>
      <c r="F214" s="184"/>
      <c r="G214" s="184"/>
      <c r="H214" s="184"/>
      <c r="I214" s="184"/>
      <c r="J214" s="184"/>
      <c r="K214" s="184"/>
      <c r="L214" s="184"/>
      <c r="M214" s="184"/>
      <c r="N214" s="184"/>
      <c r="O214" s="184"/>
      <c r="P214" s="184"/>
      <c r="Q214" s="184"/>
      <c r="R214" s="184"/>
      <c r="S214" s="184"/>
      <c r="T214" s="184"/>
      <c r="U214" s="184"/>
      <c r="V214" s="184"/>
      <c r="W214" s="184"/>
      <c r="X214" s="184">
        <v>19210.97</v>
      </c>
      <c r="Y214" s="184"/>
      <c r="Z214" s="184"/>
      <c r="AA214" s="184"/>
      <c r="AB214" s="184"/>
      <c r="AC214" s="184"/>
      <c r="AD214" s="184"/>
      <c r="AE214" s="184">
        <v>19284</v>
      </c>
      <c r="AF214" s="184"/>
      <c r="AG214" s="184"/>
      <c r="AH214" s="184"/>
      <c r="AI214" s="184">
        <v>39870.97</v>
      </c>
      <c r="AJ214" s="184"/>
      <c r="AK214" s="184"/>
      <c r="AL214" s="184"/>
      <c r="AM214" s="184"/>
      <c r="AN214" s="184"/>
      <c r="AO214" s="184"/>
      <c r="AP214" s="184"/>
      <c r="AQ214" s="184"/>
      <c r="AR214" s="184"/>
      <c r="AS214" s="184"/>
      <c r="AT214" s="184"/>
      <c r="AU214" s="184"/>
      <c r="AV214" s="184"/>
      <c r="AW214" s="184"/>
      <c r="AX214" s="184"/>
      <c r="AY214" s="184">
        <v>36000</v>
      </c>
      <c r="AZ214" s="184"/>
      <c r="BA214" s="184"/>
      <c r="BB214" s="184"/>
      <c r="BC214" s="184"/>
      <c r="BD214" s="184"/>
      <c r="BE214" s="184"/>
      <c r="BF214" s="184"/>
      <c r="BG214" s="184"/>
      <c r="BH214" s="184"/>
      <c r="BI214" s="184"/>
      <c r="BJ214" s="184"/>
      <c r="BK214" s="184"/>
      <c r="BL214" s="184"/>
      <c r="BM214" s="184"/>
      <c r="BN214" s="184"/>
      <c r="BO214" s="184"/>
      <c r="BP214" s="184"/>
      <c r="BQ214" s="184"/>
      <c r="BR214" s="184"/>
      <c r="BS214" s="184"/>
      <c r="BT214" s="184"/>
      <c r="BU214" s="184"/>
      <c r="BV214" s="184"/>
      <c r="BW214" s="184"/>
      <c r="BX214" s="184"/>
      <c r="BY214" s="184"/>
      <c r="BZ214" s="184"/>
      <c r="CA214" s="184"/>
      <c r="CB214" s="184"/>
      <c r="CC214" s="184"/>
      <c r="CD214" s="184"/>
      <c r="CE214" s="184"/>
      <c r="CF214" s="184"/>
      <c r="CG214" s="184"/>
      <c r="CH214" s="184"/>
      <c r="CI214" s="184"/>
      <c r="CJ214" s="184"/>
      <c r="CK214" s="184"/>
      <c r="CL214" s="184"/>
      <c r="CM214" s="184"/>
    </row>
    <row r="215" spans="1:91" ht="24.6">
      <c r="A215" s="120">
        <v>22</v>
      </c>
      <c r="B215" s="220" t="s">
        <v>931</v>
      </c>
      <c r="C215" s="124" t="s">
        <v>520</v>
      </c>
      <c r="D215" s="184"/>
      <c r="E215" s="184"/>
      <c r="F215" s="184"/>
      <c r="G215" s="184"/>
      <c r="H215" s="184"/>
      <c r="I215" s="184"/>
      <c r="J215" s="184"/>
      <c r="K215" s="184"/>
      <c r="L215" s="184"/>
      <c r="M215" s="184"/>
      <c r="N215" s="184"/>
      <c r="O215" s="184"/>
      <c r="P215" s="184"/>
      <c r="Q215" s="184"/>
      <c r="R215" s="184"/>
      <c r="S215" s="184"/>
      <c r="T215" s="184"/>
      <c r="U215" s="184"/>
      <c r="V215" s="184"/>
      <c r="W215" s="184"/>
      <c r="X215" s="184"/>
      <c r="Y215" s="184"/>
      <c r="Z215" s="184"/>
      <c r="AA215" s="184"/>
      <c r="AB215" s="184">
        <v>8205</v>
      </c>
      <c r="AC215" s="184"/>
      <c r="AD215" s="184"/>
      <c r="AE215" s="184"/>
      <c r="AF215" s="184">
        <v>6664</v>
      </c>
      <c r="AG215" s="184"/>
      <c r="AH215" s="184"/>
      <c r="AI215" s="184"/>
      <c r="AJ215" s="184">
        <v>0</v>
      </c>
      <c r="AK215" s="184"/>
      <c r="AL215" s="184"/>
      <c r="AM215" s="184"/>
      <c r="AN215" s="184"/>
      <c r="AO215" s="184"/>
      <c r="AP215" s="184"/>
      <c r="AQ215" s="184"/>
      <c r="AR215" s="184"/>
      <c r="AS215" s="184"/>
      <c r="AT215" s="184"/>
      <c r="AU215" s="184"/>
      <c r="AV215" s="184"/>
      <c r="AW215" s="184"/>
      <c r="AX215" s="184"/>
      <c r="AY215" s="184"/>
      <c r="AZ215" s="184"/>
      <c r="BA215" s="184"/>
      <c r="BB215" s="184"/>
      <c r="BC215" s="184"/>
      <c r="BD215" s="184"/>
      <c r="BE215" s="184"/>
      <c r="BF215" s="184"/>
      <c r="BG215" s="184"/>
      <c r="BH215" s="184">
        <v>5580</v>
      </c>
      <c r="BI215" s="184"/>
      <c r="BJ215" s="184"/>
      <c r="BK215" s="184"/>
      <c r="BL215" s="184"/>
      <c r="BM215" s="184"/>
      <c r="BN215" s="184"/>
      <c r="BO215" s="184"/>
      <c r="BP215" s="184"/>
      <c r="BQ215" s="184"/>
      <c r="BR215" s="184"/>
      <c r="BS215" s="184"/>
      <c r="BT215" s="184"/>
      <c r="BU215" s="184"/>
      <c r="BV215" s="184"/>
      <c r="BW215" s="184"/>
      <c r="BX215" s="184"/>
      <c r="BY215" s="184"/>
      <c r="BZ215" s="184"/>
      <c r="CA215" s="184"/>
      <c r="CB215" s="184"/>
      <c r="CC215" s="184"/>
      <c r="CD215" s="184"/>
      <c r="CE215" s="184"/>
      <c r="CF215" s="184"/>
      <c r="CG215" s="184">
        <v>13368</v>
      </c>
      <c r="CH215" s="184"/>
      <c r="CI215" s="184"/>
      <c r="CJ215" s="184"/>
      <c r="CK215" s="184"/>
      <c r="CL215" s="184"/>
      <c r="CM215" s="184"/>
    </row>
    <row r="216" spans="1:91" ht="24.6">
      <c r="A216" s="120">
        <v>22</v>
      </c>
      <c r="B216" s="220" t="s">
        <v>932</v>
      </c>
      <c r="C216" s="124" t="s">
        <v>521</v>
      </c>
      <c r="D216" s="184">
        <v>25020</v>
      </c>
      <c r="E216" s="184"/>
      <c r="F216" s="184"/>
      <c r="G216" s="184"/>
      <c r="H216" s="184"/>
      <c r="I216" s="184"/>
      <c r="J216" s="184"/>
      <c r="K216" s="184"/>
      <c r="L216" s="184"/>
      <c r="M216" s="184"/>
      <c r="N216" s="184"/>
      <c r="O216" s="184"/>
      <c r="P216" s="184">
        <v>9156</v>
      </c>
      <c r="Q216" s="184"/>
      <c r="R216" s="184"/>
      <c r="S216" s="184"/>
      <c r="T216" s="184"/>
      <c r="U216" s="184"/>
      <c r="V216" s="184"/>
      <c r="W216" s="184"/>
      <c r="X216" s="184">
        <v>21132</v>
      </c>
      <c r="Y216" s="184"/>
      <c r="Z216" s="184"/>
      <c r="AA216" s="184"/>
      <c r="AB216" s="184"/>
      <c r="AC216" s="184"/>
      <c r="AD216" s="184"/>
      <c r="AE216" s="184"/>
      <c r="AF216" s="184"/>
      <c r="AG216" s="184"/>
      <c r="AH216" s="184"/>
      <c r="AI216" s="184"/>
      <c r="AJ216" s="184"/>
      <c r="AK216" s="184"/>
      <c r="AL216" s="184">
        <v>15352</v>
      </c>
      <c r="AM216" s="184"/>
      <c r="AN216" s="184"/>
      <c r="AO216" s="184"/>
      <c r="AP216" s="184"/>
      <c r="AQ216" s="184"/>
      <c r="AR216" s="184"/>
      <c r="AS216" s="184">
        <v>3768</v>
      </c>
      <c r="AT216" s="184"/>
      <c r="AU216" s="184"/>
      <c r="AV216" s="184"/>
      <c r="AW216" s="184"/>
      <c r="AX216" s="184"/>
      <c r="AY216" s="184"/>
      <c r="AZ216" s="184"/>
      <c r="BA216" s="184"/>
      <c r="BB216" s="184">
        <v>6504</v>
      </c>
      <c r="BC216" s="184"/>
      <c r="BD216" s="184">
        <v>8582.4699999999993</v>
      </c>
      <c r="BE216" s="184"/>
      <c r="BF216" s="184"/>
      <c r="BG216" s="184"/>
      <c r="BH216" s="184"/>
      <c r="BI216" s="184"/>
      <c r="BJ216" s="184"/>
      <c r="BK216" s="184"/>
      <c r="BL216" s="184"/>
      <c r="BM216" s="184">
        <v>14136</v>
      </c>
      <c r="BN216" s="184"/>
      <c r="BO216" s="184"/>
      <c r="BP216" s="184"/>
      <c r="BQ216" s="184"/>
      <c r="BR216" s="184"/>
      <c r="BS216" s="186">
        <v>17801.080000000002</v>
      </c>
      <c r="BT216" s="186"/>
      <c r="BU216" s="186"/>
      <c r="BV216" s="186"/>
      <c r="BW216" s="184"/>
      <c r="BX216" s="184"/>
      <c r="BY216" s="186"/>
      <c r="BZ216" s="186"/>
      <c r="CA216" s="184"/>
      <c r="CB216" s="184"/>
      <c r="CC216" s="184"/>
      <c r="CD216" s="186"/>
      <c r="CE216" s="184"/>
      <c r="CF216" s="184"/>
      <c r="CG216" s="184"/>
      <c r="CH216" s="184"/>
      <c r="CI216" s="184"/>
      <c r="CJ216" s="186"/>
      <c r="CK216" s="186"/>
      <c r="CL216" s="184"/>
      <c r="CM216" s="184"/>
    </row>
    <row r="217" spans="1:91" ht="24.6">
      <c r="A217" s="120">
        <v>22</v>
      </c>
      <c r="B217" s="220" t="s">
        <v>933</v>
      </c>
      <c r="C217" s="124" t="s">
        <v>1252</v>
      </c>
      <c r="D217" s="184">
        <v>182571</v>
      </c>
      <c r="E217" s="184">
        <v>14296.86</v>
      </c>
      <c r="F217" s="184">
        <v>11990</v>
      </c>
      <c r="G217" s="184">
        <v>9603</v>
      </c>
      <c r="H217" s="184">
        <v>8517</v>
      </c>
      <c r="I217" s="184">
        <v>815</v>
      </c>
      <c r="J217" s="184">
        <v>10976</v>
      </c>
      <c r="K217" s="184">
        <v>18713</v>
      </c>
      <c r="L217" s="184">
        <v>12463</v>
      </c>
      <c r="M217" s="184">
        <v>20205</v>
      </c>
      <c r="N217" s="184">
        <v>19313</v>
      </c>
      <c r="O217" s="184">
        <v>4650</v>
      </c>
      <c r="P217" s="184">
        <v>58299</v>
      </c>
      <c r="Q217" s="184">
        <v>13062</v>
      </c>
      <c r="R217" s="184">
        <v>16650</v>
      </c>
      <c r="S217" s="184">
        <v>22576</v>
      </c>
      <c r="T217" s="184">
        <v>13600</v>
      </c>
      <c r="U217" s="184">
        <v>11616</v>
      </c>
      <c r="V217" s="184">
        <v>10133</v>
      </c>
      <c r="W217" s="184">
        <v>8159</v>
      </c>
      <c r="X217" s="184">
        <v>77868</v>
      </c>
      <c r="Y217" s="184">
        <v>10799</v>
      </c>
      <c r="Z217" s="184">
        <v>20220</v>
      </c>
      <c r="AA217" s="184">
        <v>14701</v>
      </c>
      <c r="AB217" s="184"/>
      <c r="AC217" s="184">
        <v>8767</v>
      </c>
      <c r="AD217" s="184">
        <v>10508</v>
      </c>
      <c r="AE217" s="184">
        <v>31642</v>
      </c>
      <c r="AF217" s="184"/>
      <c r="AG217" s="184">
        <v>13461</v>
      </c>
      <c r="AH217" s="184">
        <v>11400</v>
      </c>
      <c r="AI217" s="184">
        <v>21612</v>
      </c>
      <c r="AJ217" s="184">
        <v>11000</v>
      </c>
      <c r="AK217" s="184">
        <v>9207</v>
      </c>
      <c r="AL217" s="184">
        <v>208000</v>
      </c>
      <c r="AM217" s="184">
        <v>12143</v>
      </c>
      <c r="AN217" s="184">
        <v>11756</v>
      </c>
      <c r="AO217" s="184">
        <v>27688</v>
      </c>
      <c r="AP217" s="184">
        <v>28496</v>
      </c>
      <c r="AQ217" s="184">
        <v>16221</v>
      </c>
      <c r="AR217" s="184">
        <v>7865.64</v>
      </c>
      <c r="AS217" s="184">
        <v>61232</v>
      </c>
      <c r="AT217" s="184">
        <v>14716</v>
      </c>
      <c r="AU217" s="184">
        <v>27000</v>
      </c>
      <c r="AV217" s="184">
        <v>24237</v>
      </c>
      <c r="AW217" s="184">
        <v>14300</v>
      </c>
      <c r="AX217" s="184">
        <v>10475</v>
      </c>
      <c r="AY217" s="184">
        <v>13904.33</v>
      </c>
      <c r="AZ217" s="184">
        <v>15401</v>
      </c>
      <c r="BA217" s="184">
        <v>2060</v>
      </c>
      <c r="BB217" s="184">
        <v>56630</v>
      </c>
      <c r="BC217" s="184">
        <v>16544</v>
      </c>
      <c r="BD217" s="184">
        <v>102990</v>
      </c>
      <c r="BE217" s="184">
        <v>34571</v>
      </c>
      <c r="BF217" s="184">
        <v>10362.01</v>
      </c>
      <c r="BG217" s="184">
        <v>14201</v>
      </c>
      <c r="BH217" s="184">
        <v>64535</v>
      </c>
      <c r="BI217" s="184">
        <v>7438</v>
      </c>
      <c r="BJ217" s="184">
        <v>7207</v>
      </c>
      <c r="BK217" s="184">
        <v>12000</v>
      </c>
      <c r="BL217" s="184">
        <v>12955</v>
      </c>
      <c r="BM217" s="184">
        <v>60853</v>
      </c>
      <c r="BN217" s="184">
        <v>16681.82</v>
      </c>
      <c r="BO217" s="184">
        <v>14780</v>
      </c>
      <c r="BP217" s="184">
        <v>19660</v>
      </c>
      <c r="BQ217" s="184">
        <v>19033</v>
      </c>
      <c r="BR217" s="184">
        <v>13938</v>
      </c>
      <c r="BS217" s="184">
        <v>265198.92</v>
      </c>
      <c r="BT217" s="184">
        <v>18480</v>
      </c>
      <c r="BU217" s="184">
        <v>17600</v>
      </c>
      <c r="BV217" s="184"/>
      <c r="BW217" s="184">
        <v>5184</v>
      </c>
      <c r="BX217" s="184">
        <v>12540</v>
      </c>
      <c r="BY217" s="184">
        <v>29000</v>
      </c>
      <c r="BZ217" s="184">
        <v>10847</v>
      </c>
      <c r="CA217" s="184">
        <v>13481</v>
      </c>
      <c r="CB217" s="184">
        <v>9000</v>
      </c>
      <c r="CC217" s="184"/>
      <c r="CD217" s="184">
        <v>24000</v>
      </c>
      <c r="CE217" s="184">
        <v>17078.63</v>
      </c>
      <c r="CF217" s="184">
        <v>32000</v>
      </c>
      <c r="CG217" s="184"/>
      <c r="CH217" s="184">
        <v>8700</v>
      </c>
      <c r="CI217" s="184">
        <v>11100</v>
      </c>
      <c r="CJ217" s="184">
        <v>9414</v>
      </c>
      <c r="CK217" s="184">
        <v>36301</v>
      </c>
      <c r="CL217" s="184">
        <v>8800</v>
      </c>
      <c r="CM217" s="184">
        <v>8400</v>
      </c>
    </row>
    <row r="218" spans="1:91" ht="24.6">
      <c r="A218" s="120">
        <v>22</v>
      </c>
      <c r="B218" s="220" t="s">
        <v>1253</v>
      </c>
      <c r="C218" s="124" t="s">
        <v>1254</v>
      </c>
      <c r="D218" s="184"/>
      <c r="E218" s="184"/>
      <c r="F218" s="184"/>
      <c r="G218" s="184"/>
      <c r="H218" s="184"/>
      <c r="I218" s="184"/>
      <c r="J218" s="184"/>
      <c r="K218" s="184"/>
      <c r="L218" s="184"/>
      <c r="M218" s="184"/>
      <c r="N218" s="184"/>
      <c r="O218" s="184"/>
      <c r="P218" s="184"/>
      <c r="Q218" s="184"/>
      <c r="R218" s="184"/>
      <c r="S218" s="184"/>
      <c r="T218" s="184"/>
      <c r="U218" s="184"/>
      <c r="V218" s="184"/>
      <c r="W218" s="184"/>
      <c r="X218" s="184"/>
      <c r="Y218" s="184"/>
      <c r="Z218" s="184"/>
      <c r="AA218" s="184"/>
      <c r="AB218" s="184"/>
      <c r="AC218" s="184"/>
      <c r="AD218" s="184"/>
      <c r="AE218" s="184"/>
      <c r="AF218" s="184"/>
      <c r="AG218" s="184"/>
      <c r="AH218" s="184"/>
      <c r="AI218" s="184"/>
      <c r="AJ218" s="184"/>
      <c r="AK218" s="184"/>
      <c r="AL218" s="184"/>
      <c r="AM218" s="184"/>
      <c r="AN218" s="184"/>
      <c r="AO218" s="184"/>
      <c r="AP218" s="184"/>
      <c r="AQ218" s="184"/>
      <c r="AR218" s="184"/>
      <c r="AS218" s="184"/>
      <c r="AT218" s="184"/>
      <c r="AU218" s="184"/>
      <c r="AV218" s="184"/>
      <c r="AW218" s="184"/>
      <c r="AX218" s="184"/>
      <c r="AY218" s="184"/>
      <c r="AZ218" s="184"/>
      <c r="BA218" s="184"/>
      <c r="BB218" s="184"/>
      <c r="BC218" s="184"/>
      <c r="BD218" s="184"/>
      <c r="BE218" s="184"/>
      <c r="BF218" s="184"/>
      <c r="BG218" s="184"/>
      <c r="BH218" s="184"/>
      <c r="BI218" s="184"/>
      <c r="BJ218" s="184"/>
      <c r="BK218" s="184"/>
      <c r="BL218" s="184"/>
      <c r="BM218" s="184"/>
      <c r="BN218" s="184"/>
      <c r="BO218" s="184"/>
      <c r="BP218" s="184"/>
      <c r="BQ218" s="184"/>
      <c r="BR218" s="184"/>
      <c r="BS218" s="184"/>
      <c r="BT218" s="184"/>
      <c r="BU218" s="184"/>
      <c r="BV218" s="184"/>
      <c r="BW218" s="184"/>
      <c r="BX218" s="184"/>
      <c r="BY218" s="184"/>
      <c r="BZ218" s="184"/>
      <c r="CA218" s="184"/>
      <c r="CB218" s="184"/>
      <c r="CC218" s="184"/>
      <c r="CD218" s="184"/>
      <c r="CE218" s="184"/>
      <c r="CF218" s="184"/>
      <c r="CG218" s="184"/>
      <c r="CH218" s="184"/>
      <c r="CI218" s="184"/>
      <c r="CJ218" s="184"/>
      <c r="CK218" s="184"/>
      <c r="CL218" s="184"/>
      <c r="CM218" s="184"/>
    </row>
    <row r="219" spans="1:91" ht="24.6">
      <c r="A219" s="120">
        <v>22</v>
      </c>
      <c r="B219" s="220" t="s">
        <v>1255</v>
      </c>
      <c r="C219" s="124" t="s">
        <v>1256</v>
      </c>
      <c r="D219" s="184">
        <v>1199163.71</v>
      </c>
      <c r="E219" s="184"/>
      <c r="F219" s="184"/>
      <c r="G219" s="184"/>
      <c r="H219" s="184"/>
      <c r="I219" s="184"/>
      <c r="J219" s="184"/>
      <c r="K219" s="184"/>
      <c r="L219" s="184"/>
      <c r="M219" s="184"/>
      <c r="N219" s="184"/>
      <c r="O219" s="184"/>
      <c r="P219" s="184"/>
      <c r="Q219" s="184"/>
      <c r="R219" s="184"/>
      <c r="S219" s="184"/>
      <c r="T219" s="184"/>
      <c r="U219" s="184"/>
      <c r="V219" s="184"/>
      <c r="W219" s="184"/>
      <c r="X219" s="184"/>
      <c r="Y219" s="184"/>
      <c r="Z219" s="184"/>
      <c r="AA219" s="184"/>
      <c r="AB219" s="184"/>
      <c r="AC219" s="184"/>
      <c r="AD219" s="184"/>
      <c r="AE219" s="184"/>
      <c r="AF219" s="184"/>
      <c r="AG219" s="184"/>
      <c r="AH219" s="184"/>
      <c r="AI219" s="184"/>
      <c r="AJ219" s="184"/>
      <c r="AK219" s="184"/>
      <c r="AL219" s="184"/>
      <c r="AM219" s="184"/>
      <c r="AN219" s="184"/>
      <c r="AO219" s="184"/>
      <c r="AP219" s="184"/>
      <c r="AQ219" s="184"/>
      <c r="AR219" s="184"/>
      <c r="AS219" s="184"/>
      <c r="AT219" s="184"/>
      <c r="AU219" s="184"/>
      <c r="AV219" s="184"/>
      <c r="AW219" s="184"/>
      <c r="AX219" s="184"/>
      <c r="AY219" s="184"/>
      <c r="AZ219" s="184"/>
      <c r="BA219" s="184"/>
      <c r="BB219" s="184"/>
      <c r="BC219" s="184"/>
      <c r="BD219" s="184"/>
      <c r="BE219" s="184">
        <v>1000</v>
      </c>
      <c r="BF219" s="184"/>
      <c r="BG219" s="184"/>
      <c r="BH219" s="184"/>
      <c r="BI219" s="184"/>
      <c r="BJ219" s="184"/>
      <c r="BK219" s="184"/>
      <c r="BL219" s="184">
        <v>2880</v>
      </c>
      <c r="BM219" s="184">
        <v>20000</v>
      </c>
      <c r="BN219" s="184"/>
      <c r="BO219" s="184"/>
      <c r="BP219" s="184"/>
      <c r="BQ219" s="184"/>
      <c r="BR219" s="184"/>
      <c r="BS219" s="184"/>
      <c r="BT219" s="184"/>
      <c r="BU219" s="184"/>
      <c r="BV219" s="184">
        <v>5714</v>
      </c>
      <c r="BW219" s="184">
        <v>18000</v>
      </c>
      <c r="BX219" s="184"/>
      <c r="BY219" s="184"/>
      <c r="BZ219" s="184"/>
      <c r="CA219" s="184"/>
      <c r="CB219" s="184"/>
      <c r="CC219" s="184"/>
      <c r="CD219" s="184"/>
      <c r="CE219" s="184"/>
      <c r="CF219" s="184"/>
      <c r="CG219" s="184"/>
      <c r="CH219" s="184"/>
      <c r="CI219" s="184"/>
      <c r="CJ219" s="184"/>
      <c r="CK219" s="184"/>
      <c r="CL219" s="184"/>
      <c r="CM219" s="184"/>
    </row>
    <row r="220" spans="1:91" ht="24.6">
      <c r="A220" s="120">
        <v>23</v>
      </c>
      <c r="B220" s="220" t="s">
        <v>934</v>
      </c>
      <c r="C220" s="124" t="s">
        <v>522</v>
      </c>
      <c r="D220" s="184">
        <v>1637865</v>
      </c>
      <c r="E220" s="184">
        <v>160867</v>
      </c>
      <c r="F220" s="184">
        <v>4000</v>
      </c>
      <c r="G220" s="184">
        <v>400550</v>
      </c>
      <c r="H220" s="184">
        <v>28353</v>
      </c>
      <c r="I220" s="184">
        <v>106414</v>
      </c>
      <c r="J220" s="184">
        <v>326090</v>
      </c>
      <c r="K220" s="184">
        <v>271560</v>
      </c>
      <c r="L220" s="184">
        <v>361040</v>
      </c>
      <c r="M220" s="184">
        <v>59923</v>
      </c>
      <c r="N220" s="184">
        <v>154960</v>
      </c>
      <c r="O220" s="184">
        <v>76040</v>
      </c>
      <c r="P220" s="184">
        <v>839463.5</v>
      </c>
      <c r="Q220" s="184">
        <v>325356</v>
      </c>
      <c r="R220" s="184">
        <v>238330</v>
      </c>
      <c r="S220" s="184">
        <v>290886.25</v>
      </c>
      <c r="T220" s="184">
        <v>47450</v>
      </c>
      <c r="U220" s="184">
        <v>99368.75</v>
      </c>
      <c r="V220" s="184">
        <v>250271.75</v>
      </c>
      <c r="W220" s="184">
        <v>61260</v>
      </c>
      <c r="X220" s="184">
        <v>1872585</v>
      </c>
      <c r="Y220" s="184">
        <v>72850</v>
      </c>
      <c r="Z220" s="184">
        <v>36760</v>
      </c>
      <c r="AA220" s="184"/>
      <c r="AB220" s="184">
        <v>8800</v>
      </c>
      <c r="AC220" s="184">
        <v>183800</v>
      </c>
      <c r="AD220" s="184">
        <v>107550</v>
      </c>
      <c r="AE220" s="184">
        <v>385036</v>
      </c>
      <c r="AF220" s="184">
        <v>207850</v>
      </c>
      <c r="AG220" s="184">
        <v>43748</v>
      </c>
      <c r="AH220" s="184">
        <v>133052.75</v>
      </c>
      <c r="AI220" s="184">
        <v>234060</v>
      </c>
      <c r="AJ220" s="184">
        <v>137659</v>
      </c>
      <c r="AK220" s="184">
        <v>13000</v>
      </c>
      <c r="AL220" s="184">
        <v>2840574.25</v>
      </c>
      <c r="AM220" s="184">
        <v>38400</v>
      </c>
      <c r="AN220" s="184">
        <v>113850</v>
      </c>
      <c r="AO220" s="184">
        <v>282550</v>
      </c>
      <c r="AP220" s="184">
        <v>180300</v>
      </c>
      <c r="AQ220" s="184">
        <v>91400</v>
      </c>
      <c r="AR220" s="184">
        <v>100200</v>
      </c>
      <c r="AS220" s="184">
        <v>422400</v>
      </c>
      <c r="AT220" s="184">
        <v>174120</v>
      </c>
      <c r="AU220" s="184">
        <v>195660</v>
      </c>
      <c r="AV220" s="184">
        <v>270035</v>
      </c>
      <c r="AW220" s="184">
        <v>213850</v>
      </c>
      <c r="AX220" s="184">
        <v>7500</v>
      </c>
      <c r="AY220" s="184">
        <v>240250</v>
      </c>
      <c r="AZ220" s="184">
        <v>161500</v>
      </c>
      <c r="BA220" s="184">
        <v>83100</v>
      </c>
      <c r="BB220" s="184">
        <v>647760</v>
      </c>
      <c r="BC220" s="184"/>
      <c r="BD220" s="184">
        <v>2175495</v>
      </c>
      <c r="BE220" s="184">
        <v>301500</v>
      </c>
      <c r="BF220" s="184">
        <v>157085</v>
      </c>
      <c r="BG220" s="184">
        <v>150450</v>
      </c>
      <c r="BH220" s="184">
        <v>895143.25</v>
      </c>
      <c r="BI220" s="184">
        <v>153300</v>
      </c>
      <c r="BJ220" s="184">
        <v>21500</v>
      </c>
      <c r="BK220" s="184">
        <v>67012</v>
      </c>
      <c r="BL220" s="184">
        <v>78100</v>
      </c>
      <c r="BM220" s="184">
        <v>1263690.75</v>
      </c>
      <c r="BN220" s="184">
        <v>169200</v>
      </c>
      <c r="BO220" s="184">
        <v>82600</v>
      </c>
      <c r="BP220" s="184">
        <v>381810</v>
      </c>
      <c r="BQ220" s="184">
        <v>99750</v>
      </c>
      <c r="BR220" s="184">
        <v>80500</v>
      </c>
      <c r="BS220" s="184">
        <v>5637580</v>
      </c>
      <c r="BT220" s="184"/>
      <c r="BU220" s="184">
        <v>197386</v>
      </c>
      <c r="BV220" s="184">
        <v>809242</v>
      </c>
      <c r="BW220" s="184">
        <v>69400</v>
      </c>
      <c r="BX220" s="184">
        <v>248917.5</v>
      </c>
      <c r="BY220" s="184">
        <v>483731.75</v>
      </c>
      <c r="BZ220" s="184">
        <v>43630</v>
      </c>
      <c r="CA220" s="184">
        <v>55752.75</v>
      </c>
      <c r="CB220" s="184">
        <v>216606</v>
      </c>
      <c r="CC220" s="184">
        <v>386280.75</v>
      </c>
      <c r="CD220" s="184">
        <v>202320.5</v>
      </c>
      <c r="CE220" s="184">
        <v>387984.75</v>
      </c>
      <c r="CF220" s="184">
        <v>404320</v>
      </c>
      <c r="CG220" s="184">
        <v>59471</v>
      </c>
      <c r="CH220" s="184">
        <v>116760</v>
      </c>
      <c r="CI220" s="184"/>
      <c r="CJ220" s="184">
        <v>206619</v>
      </c>
      <c r="CK220" s="184">
        <v>252300</v>
      </c>
      <c r="CL220" s="184">
        <v>88004</v>
      </c>
      <c r="CM220" s="184">
        <v>104178</v>
      </c>
    </row>
    <row r="221" spans="1:91" ht="49.2">
      <c r="A221" s="120">
        <v>23</v>
      </c>
      <c r="B221" s="220" t="s">
        <v>935</v>
      </c>
      <c r="C221" s="124" t="s">
        <v>523</v>
      </c>
      <c r="D221" s="184">
        <v>1132903</v>
      </c>
      <c r="E221" s="184"/>
      <c r="F221" s="184"/>
      <c r="G221" s="184">
        <v>60240</v>
      </c>
      <c r="H221" s="184">
        <v>250</v>
      </c>
      <c r="I221" s="184">
        <v>38260</v>
      </c>
      <c r="J221" s="184"/>
      <c r="K221" s="184">
        <v>94730</v>
      </c>
      <c r="L221" s="184"/>
      <c r="M221" s="184"/>
      <c r="N221" s="184">
        <v>9600</v>
      </c>
      <c r="O221" s="184">
        <v>3844</v>
      </c>
      <c r="P221" s="184">
        <v>245984</v>
      </c>
      <c r="Q221" s="184">
        <v>53760</v>
      </c>
      <c r="R221" s="184">
        <v>1120</v>
      </c>
      <c r="S221" s="184">
        <v>17350</v>
      </c>
      <c r="T221" s="184">
        <v>47573.25</v>
      </c>
      <c r="U221" s="184">
        <v>23700</v>
      </c>
      <c r="V221" s="184">
        <v>17500</v>
      </c>
      <c r="W221" s="184"/>
      <c r="X221" s="184">
        <v>954383.5</v>
      </c>
      <c r="Y221" s="184">
        <v>11830</v>
      </c>
      <c r="Z221" s="184"/>
      <c r="AA221" s="184"/>
      <c r="AB221" s="184"/>
      <c r="AC221" s="184"/>
      <c r="AD221" s="184">
        <v>30310</v>
      </c>
      <c r="AE221" s="184">
        <v>131502</v>
      </c>
      <c r="AF221" s="184">
        <v>5380</v>
      </c>
      <c r="AG221" s="184"/>
      <c r="AH221" s="184">
        <v>330</v>
      </c>
      <c r="AI221" s="184">
        <v>80569</v>
      </c>
      <c r="AJ221" s="184">
        <v>500</v>
      </c>
      <c r="AK221" s="184"/>
      <c r="AL221" s="184">
        <v>1254763.75</v>
      </c>
      <c r="AM221" s="184">
        <v>1390</v>
      </c>
      <c r="AN221" s="184">
        <v>44550</v>
      </c>
      <c r="AO221" s="184">
        <v>57965</v>
      </c>
      <c r="AP221" s="184">
        <v>13035</v>
      </c>
      <c r="AQ221" s="184">
        <v>48710</v>
      </c>
      <c r="AR221" s="184">
        <v>1830</v>
      </c>
      <c r="AS221" s="184">
        <v>255063</v>
      </c>
      <c r="AT221" s="184">
        <v>75960</v>
      </c>
      <c r="AU221" s="184">
        <v>12230</v>
      </c>
      <c r="AV221" s="184">
        <v>44110</v>
      </c>
      <c r="AW221" s="184">
        <v>3585</v>
      </c>
      <c r="AX221" s="184"/>
      <c r="AY221" s="184">
        <v>85101.25</v>
      </c>
      <c r="AZ221" s="184">
        <v>16500</v>
      </c>
      <c r="BA221" s="184">
        <v>2470</v>
      </c>
      <c r="BB221" s="184">
        <v>322929.5</v>
      </c>
      <c r="BC221" s="184"/>
      <c r="BD221" s="184">
        <v>745344.5</v>
      </c>
      <c r="BE221" s="184">
        <v>181199</v>
      </c>
      <c r="BF221" s="184">
        <v>91160</v>
      </c>
      <c r="BG221" s="184">
        <v>1590</v>
      </c>
      <c r="BH221" s="184">
        <v>256592.5</v>
      </c>
      <c r="BI221" s="184"/>
      <c r="BJ221" s="184">
        <v>1030</v>
      </c>
      <c r="BK221" s="184">
        <v>42068</v>
      </c>
      <c r="BL221" s="184">
        <v>43432</v>
      </c>
      <c r="BM221" s="184">
        <v>852480.5</v>
      </c>
      <c r="BN221" s="184">
        <v>147020</v>
      </c>
      <c r="BO221" s="184">
        <v>61857</v>
      </c>
      <c r="BP221" s="184">
        <v>98869.5</v>
      </c>
      <c r="BQ221" s="184">
        <v>25621</v>
      </c>
      <c r="BR221" s="184">
        <v>23525</v>
      </c>
      <c r="BS221" s="184">
        <v>1971794</v>
      </c>
      <c r="BT221" s="184">
        <v>224908</v>
      </c>
      <c r="BU221" s="184">
        <v>14000</v>
      </c>
      <c r="BV221" s="184">
        <v>740241</v>
      </c>
      <c r="BW221" s="184"/>
      <c r="BX221" s="184">
        <v>58831.25</v>
      </c>
      <c r="BY221" s="184">
        <v>266256.5</v>
      </c>
      <c r="BZ221" s="184">
        <v>1940</v>
      </c>
      <c r="CA221" s="184">
        <v>8071</v>
      </c>
      <c r="CB221" s="184">
        <v>742</v>
      </c>
      <c r="CC221" s="184">
        <v>34010</v>
      </c>
      <c r="CD221" s="184">
        <v>119853</v>
      </c>
      <c r="CE221" s="184">
        <v>57081</v>
      </c>
      <c r="CF221" s="184">
        <v>91357.5</v>
      </c>
      <c r="CG221" s="184">
        <v>1544</v>
      </c>
      <c r="CH221" s="184">
        <v>33690</v>
      </c>
      <c r="CI221" s="184">
        <v>1280</v>
      </c>
      <c r="CJ221" s="184">
        <v>258327</v>
      </c>
      <c r="CK221" s="184">
        <v>239191</v>
      </c>
      <c r="CL221" s="184">
        <v>37030</v>
      </c>
      <c r="CM221" s="184"/>
    </row>
    <row r="222" spans="1:91" ht="49.2">
      <c r="A222" s="120">
        <v>23</v>
      </c>
      <c r="B222" s="220" t="s">
        <v>936</v>
      </c>
      <c r="C222" s="124" t="s">
        <v>524</v>
      </c>
      <c r="D222" s="184"/>
      <c r="E222" s="184"/>
      <c r="F222" s="184"/>
      <c r="G222" s="184"/>
      <c r="H222" s="184"/>
      <c r="I222" s="184"/>
      <c r="J222" s="184"/>
      <c r="K222" s="184"/>
      <c r="L222" s="184"/>
      <c r="M222" s="184"/>
      <c r="N222" s="184"/>
      <c r="O222" s="184"/>
      <c r="P222" s="184"/>
      <c r="Q222" s="184"/>
      <c r="R222" s="184"/>
      <c r="S222" s="184"/>
      <c r="T222" s="184"/>
      <c r="U222" s="184"/>
      <c r="V222" s="184"/>
      <c r="W222" s="184"/>
      <c r="X222" s="184"/>
      <c r="Y222" s="184"/>
      <c r="Z222" s="184"/>
      <c r="AA222" s="184"/>
      <c r="AB222" s="184"/>
      <c r="AC222" s="184"/>
      <c r="AD222" s="184"/>
      <c r="AE222" s="184"/>
      <c r="AF222" s="184"/>
      <c r="AG222" s="184"/>
      <c r="AH222" s="184"/>
      <c r="AI222" s="184"/>
      <c r="AJ222" s="184"/>
      <c r="AK222" s="184"/>
      <c r="AL222" s="184"/>
      <c r="AM222" s="184"/>
      <c r="AN222" s="184"/>
      <c r="AO222" s="184"/>
      <c r="AP222" s="184"/>
      <c r="AQ222" s="184"/>
      <c r="AR222" s="184"/>
      <c r="AS222" s="184"/>
      <c r="AT222" s="184"/>
      <c r="AU222" s="184"/>
      <c r="AV222" s="184"/>
      <c r="AW222" s="184"/>
      <c r="AX222" s="184"/>
      <c r="AY222" s="184"/>
      <c r="AZ222" s="184"/>
      <c r="BA222" s="184"/>
      <c r="BB222" s="184"/>
      <c r="BC222" s="184"/>
      <c r="BD222" s="184"/>
      <c r="BE222" s="184"/>
      <c r="BF222" s="184"/>
      <c r="BG222" s="184"/>
      <c r="BH222" s="184"/>
      <c r="BI222" s="184"/>
      <c r="BJ222" s="184"/>
      <c r="BK222" s="184"/>
      <c r="BL222" s="184"/>
      <c r="BM222" s="184"/>
      <c r="BN222" s="184"/>
      <c r="BO222" s="184"/>
      <c r="BP222" s="184"/>
      <c r="BQ222" s="184"/>
      <c r="BR222" s="184"/>
      <c r="BS222" s="184">
        <v>3077.5</v>
      </c>
      <c r="BT222" s="184"/>
      <c r="BU222" s="184"/>
      <c r="BV222" s="184"/>
      <c r="BW222" s="184"/>
      <c r="BX222" s="184"/>
      <c r="BY222" s="184"/>
      <c r="BZ222" s="184"/>
      <c r="CA222" s="184"/>
      <c r="CB222" s="184"/>
      <c r="CC222" s="184"/>
      <c r="CD222" s="184"/>
      <c r="CE222" s="184"/>
      <c r="CF222" s="184"/>
      <c r="CG222" s="184"/>
      <c r="CH222" s="184"/>
      <c r="CI222" s="184"/>
      <c r="CJ222" s="184"/>
      <c r="CK222" s="184"/>
      <c r="CL222" s="184"/>
      <c r="CM222" s="184"/>
    </row>
    <row r="223" spans="1:91" ht="49.2">
      <c r="A223" s="120">
        <v>23</v>
      </c>
      <c r="B223" s="220" t="s">
        <v>937</v>
      </c>
      <c r="C223" s="127" t="s">
        <v>1257</v>
      </c>
      <c r="D223" s="184"/>
      <c r="E223" s="184"/>
      <c r="F223" s="184"/>
      <c r="G223" s="184"/>
      <c r="H223" s="184"/>
      <c r="I223" s="184"/>
      <c r="J223" s="184"/>
      <c r="K223" s="184"/>
      <c r="L223" s="184"/>
      <c r="M223" s="184"/>
      <c r="N223" s="184"/>
      <c r="O223" s="184"/>
      <c r="P223" s="184"/>
      <c r="Q223" s="184"/>
      <c r="R223" s="184"/>
      <c r="S223" s="184"/>
      <c r="T223" s="184"/>
      <c r="U223" s="184"/>
      <c r="V223" s="184"/>
      <c r="W223" s="184"/>
      <c r="X223" s="184"/>
      <c r="Y223" s="184"/>
      <c r="Z223" s="184"/>
      <c r="AA223" s="184"/>
      <c r="AB223" s="184"/>
      <c r="AC223" s="184"/>
      <c r="AD223" s="184"/>
      <c r="AE223" s="184"/>
      <c r="AF223" s="184"/>
      <c r="AG223" s="184"/>
      <c r="AH223" s="184"/>
      <c r="AI223" s="184"/>
      <c r="AJ223" s="184"/>
      <c r="AK223" s="184"/>
      <c r="AL223" s="184"/>
      <c r="AM223" s="184"/>
      <c r="AN223" s="184"/>
      <c r="AO223" s="184"/>
      <c r="AP223" s="184"/>
      <c r="AQ223" s="184">
        <v>72345</v>
      </c>
      <c r="AR223" s="184"/>
      <c r="AS223" s="184"/>
      <c r="AT223" s="184"/>
      <c r="AU223" s="184"/>
      <c r="AV223" s="184"/>
      <c r="AW223" s="184"/>
      <c r="AX223" s="184"/>
      <c r="AY223" s="184"/>
      <c r="AZ223" s="184"/>
      <c r="BA223" s="184"/>
      <c r="BB223" s="184"/>
      <c r="BC223" s="184"/>
      <c r="BD223" s="184"/>
      <c r="BE223" s="184"/>
      <c r="BF223" s="184"/>
      <c r="BG223" s="184"/>
      <c r="BH223" s="184"/>
      <c r="BI223" s="184"/>
      <c r="BJ223" s="184"/>
      <c r="BK223" s="184"/>
      <c r="BL223" s="184"/>
      <c r="BM223" s="184"/>
      <c r="BN223" s="184"/>
      <c r="BO223" s="184"/>
      <c r="BP223" s="184"/>
      <c r="BQ223" s="184"/>
      <c r="BR223" s="184"/>
      <c r="BS223" s="184"/>
      <c r="BT223" s="184"/>
      <c r="BU223" s="184"/>
      <c r="BV223" s="184"/>
      <c r="BW223" s="184"/>
      <c r="BX223" s="184"/>
      <c r="BY223" s="184"/>
      <c r="BZ223" s="184"/>
      <c r="CA223" s="184"/>
      <c r="CB223" s="184"/>
      <c r="CC223" s="184"/>
      <c r="CD223" s="184"/>
      <c r="CE223" s="184"/>
      <c r="CF223" s="184"/>
      <c r="CG223" s="184"/>
      <c r="CH223" s="184"/>
      <c r="CI223" s="184"/>
      <c r="CJ223" s="184"/>
      <c r="CK223" s="184"/>
      <c r="CL223" s="184"/>
      <c r="CM223" s="184"/>
    </row>
    <row r="224" spans="1:91" ht="49.2">
      <c r="A224" s="120">
        <v>23</v>
      </c>
      <c r="B224" s="220" t="s">
        <v>938</v>
      </c>
      <c r="C224" s="127" t="s">
        <v>1258</v>
      </c>
      <c r="D224" s="184"/>
      <c r="E224" s="184"/>
      <c r="F224" s="184"/>
      <c r="G224" s="184"/>
      <c r="H224" s="184"/>
      <c r="I224" s="184"/>
      <c r="J224" s="184"/>
      <c r="K224" s="184"/>
      <c r="L224" s="184"/>
      <c r="M224" s="184"/>
      <c r="N224" s="184"/>
      <c r="O224" s="184"/>
      <c r="P224" s="184"/>
      <c r="Q224" s="184"/>
      <c r="R224" s="184"/>
      <c r="S224" s="184"/>
      <c r="T224" s="184"/>
      <c r="U224" s="184"/>
      <c r="V224" s="184"/>
      <c r="W224" s="184"/>
      <c r="X224" s="184"/>
      <c r="Y224" s="184"/>
      <c r="Z224" s="184"/>
      <c r="AA224" s="184"/>
      <c r="AB224" s="184"/>
      <c r="AC224" s="184"/>
      <c r="AD224" s="184"/>
      <c r="AE224" s="184"/>
      <c r="AF224" s="184"/>
      <c r="AG224" s="184"/>
      <c r="AH224" s="184"/>
      <c r="AI224" s="184"/>
      <c r="AJ224" s="184"/>
      <c r="AK224" s="184"/>
      <c r="AL224" s="184">
        <v>10000</v>
      </c>
      <c r="AM224" s="184"/>
      <c r="AN224" s="184"/>
      <c r="AO224" s="184"/>
      <c r="AP224" s="184"/>
      <c r="AQ224" s="184"/>
      <c r="AR224" s="184"/>
      <c r="AS224" s="184"/>
      <c r="AT224" s="184"/>
      <c r="AU224" s="184"/>
      <c r="AV224" s="184"/>
      <c r="AW224" s="184"/>
      <c r="AX224" s="184"/>
      <c r="AY224" s="184"/>
      <c r="AZ224" s="184"/>
      <c r="BA224" s="184"/>
      <c r="BB224" s="184"/>
      <c r="BC224" s="184"/>
      <c r="BD224" s="184"/>
      <c r="BE224" s="184"/>
      <c r="BF224" s="184"/>
      <c r="BG224" s="184"/>
      <c r="BH224" s="184"/>
      <c r="BI224" s="184"/>
      <c r="BJ224" s="184"/>
      <c r="BK224" s="184"/>
      <c r="BL224" s="184"/>
      <c r="BM224" s="184">
        <v>7458</v>
      </c>
      <c r="BN224" s="184"/>
      <c r="BO224" s="184"/>
      <c r="BP224" s="184"/>
      <c r="BQ224" s="184"/>
      <c r="BR224" s="184"/>
      <c r="BS224" s="184">
        <v>57235.199999999997</v>
      </c>
      <c r="BT224" s="184"/>
      <c r="BU224" s="184"/>
      <c r="BV224" s="184">
        <v>35332</v>
      </c>
      <c r="BW224" s="184"/>
      <c r="BX224" s="184"/>
      <c r="BY224" s="184"/>
      <c r="BZ224" s="184"/>
      <c r="CA224" s="184"/>
      <c r="CB224" s="184"/>
      <c r="CC224" s="184"/>
      <c r="CD224" s="184"/>
      <c r="CE224" s="184"/>
      <c r="CF224" s="184"/>
      <c r="CG224" s="184"/>
      <c r="CH224" s="184"/>
      <c r="CI224" s="184"/>
      <c r="CJ224" s="184"/>
      <c r="CK224" s="184"/>
      <c r="CL224" s="184"/>
      <c r="CM224" s="184"/>
    </row>
    <row r="225" spans="1:91" ht="49.2">
      <c r="A225" s="120">
        <v>23</v>
      </c>
      <c r="B225" s="220" t="s">
        <v>939</v>
      </c>
      <c r="C225" s="127" t="s">
        <v>525</v>
      </c>
      <c r="D225" s="184"/>
      <c r="E225" s="184"/>
      <c r="F225" s="184"/>
      <c r="G225" s="184"/>
      <c r="H225" s="184"/>
      <c r="I225" s="184"/>
      <c r="J225" s="184"/>
      <c r="K225" s="184"/>
      <c r="L225" s="184">
        <v>16080</v>
      </c>
      <c r="M225" s="184"/>
      <c r="N225" s="184"/>
      <c r="O225" s="184"/>
      <c r="P225" s="184"/>
      <c r="Q225" s="184"/>
      <c r="R225" s="184"/>
      <c r="S225" s="184"/>
      <c r="T225" s="184"/>
      <c r="U225" s="184"/>
      <c r="V225" s="184"/>
      <c r="W225" s="184"/>
      <c r="X225" s="184"/>
      <c r="Y225" s="184"/>
      <c r="Z225" s="184"/>
      <c r="AA225" s="184"/>
      <c r="AB225" s="184"/>
      <c r="AC225" s="184"/>
      <c r="AD225" s="184"/>
      <c r="AE225" s="184"/>
      <c r="AF225" s="184"/>
      <c r="AG225" s="184"/>
      <c r="AH225" s="184"/>
      <c r="AI225" s="184"/>
      <c r="AJ225" s="184"/>
      <c r="AK225" s="184"/>
      <c r="AL225" s="184"/>
      <c r="AM225" s="184"/>
      <c r="AN225" s="184"/>
      <c r="AO225" s="184"/>
      <c r="AP225" s="184"/>
      <c r="AQ225" s="184"/>
      <c r="AR225" s="184"/>
      <c r="AS225" s="184"/>
      <c r="AT225" s="184"/>
      <c r="AU225" s="184"/>
      <c r="AV225" s="184"/>
      <c r="AW225" s="184"/>
      <c r="AX225" s="184"/>
      <c r="AY225" s="184"/>
      <c r="AZ225" s="184"/>
      <c r="BA225" s="184"/>
      <c r="BB225" s="184"/>
      <c r="BC225" s="184"/>
      <c r="BD225" s="184"/>
      <c r="BE225" s="184"/>
      <c r="BF225" s="184"/>
      <c r="BG225" s="184"/>
      <c r="BH225" s="184"/>
      <c r="BI225" s="184"/>
      <c r="BJ225" s="184"/>
      <c r="BK225" s="184"/>
      <c r="BL225" s="184"/>
      <c r="BM225" s="184"/>
      <c r="BN225" s="184"/>
      <c r="BO225" s="184"/>
      <c r="BP225" s="184"/>
      <c r="BQ225" s="184"/>
      <c r="BR225" s="184"/>
      <c r="BS225" s="186"/>
      <c r="BT225" s="186"/>
      <c r="BU225" s="186"/>
      <c r="BV225" s="186"/>
      <c r="BW225" s="186"/>
      <c r="BX225" s="186"/>
      <c r="BY225" s="186"/>
      <c r="BZ225" s="186"/>
      <c r="CA225" s="186"/>
      <c r="CB225" s="186"/>
      <c r="CC225" s="186"/>
      <c r="CD225" s="186"/>
      <c r="CE225" s="186"/>
      <c r="CF225" s="186"/>
      <c r="CG225" s="186"/>
      <c r="CH225" s="186"/>
      <c r="CI225" s="186"/>
      <c r="CJ225" s="186"/>
      <c r="CK225" s="186"/>
      <c r="CL225" s="186"/>
      <c r="CM225" s="186"/>
    </row>
    <row r="226" spans="1:91" ht="24.6">
      <c r="A226" s="120">
        <v>23</v>
      </c>
      <c r="B226" s="220" t="s">
        <v>940</v>
      </c>
      <c r="C226" s="127" t="s">
        <v>526</v>
      </c>
      <c r="D226" s="184"/>
      <c r="E226" s="184"/>
      <c r="F226" s="184"/>
      <c r="G226" s="184"/>
      <c r="H226" s="184"/>
      <c r="I226" s="184"/>
      <c r="J226" s="184"/>
      <c r="K226" s="184"/>
      <c r="L226" s="184"/>
      <c r="M226" s="184"/>
      <c r="N226" s="184"/>
      <c r="O226" s="184"/>
      <c r="P226" s="184"/>
      <c r="Q226" s="184"/>
      <c r="R226" s="184"/>
      <c r="S226" s="184"/>
      <c r="T226" s="184"/>
      <c r="U226" s="184"/>
      <c r="V226" s="184"/>
      <c r="W226" s="184"/>
      <c r="X226" s="184"/>
      <c r="Y226" s="184"/>
      <c r="Z226" s="184"/>
      <c r="AA226" s="184"/>
      <c r="AB226" s="184"/>
      <c r="AC226" s="184"/>
      <c r="AD226" s="184"/>
      <c r="AE226" s="184"/>
      <c r="AF226" s="184"/>
      <c r="AG226" s="184"/>
      <c r="AH226" s="184"/>
      <c r="AI226" s="184"/>
      <c r="AJ226" s="184"/>
      <c r="AK226" s="184"/>
      <c r="AL226" s="184"/>
      <c r="AM226" s="184"/>
      <c r="AN226" s="184"/>
      <c r="AO226" s="184"/>
      <c r="AP226" s="184"/>
      <c r="AQ226" s="184"/>
      <c r="AR226" s="184"/>
      <c r="AS226" s="184"/>
      <c r="AT226" s="184"/>
      <c r="AU226" s="184"/>
      <c r="AV226" s="184"/>
      <c r="AW226" s="184"/>
      <c r="AX226" s="184"/>
      <c r="AY226" s="184"/>
      <c r="AZ226" s="184"/>
      <c r="BA226" s="184"/>
      <c r="BB226" s="184"/>
      <c r="BC226" s="184"/>
      <c r="BD226" s="184"/>
      <c r="BE226" s="184"/>
      <c r="BF226" s="184"/>
      <c r="BG226" s="184"/>
      <c r="BH226" s="184"/>
      <c r="BI226" s="184"/>
      <c r="BJ226" s="184"/>
      <c r="BK226" s="184"/>
      <c r="BL226" s="184"/>
      <c r="BM226" s="184"/>
      <c r="BN226" s="184"/>
      <c r="BO226" s="184"/>
      <c r="BP226" s="184"/>
      <c r="BQ226" s="184"/>
      <c r="BR226" s="184"/>
      <c r="BS226" s="184"/>
      <c r="BT226" s="184"/>
      <c r="BU226" s="184"/>
      <c r="BV226" s="184"/>
      <c r="BW226" s="184"/>
      <c r="BX226" s="184"/>
      <c r="BY226" s="186"/>
      <c r="BZ226" s="186"/>
      <c r="CA226" s="184"/>
      <c r="CB226" s="184"/>
      <c r="CC226" s="184"/>
      <c r="CD226" s="186"/>
      <c r="CE226" s="186"/>
      <c r="CF226" s="186"/>
      <c r="CG226" s="186"/>
      <c r="CH226" s="184"/>
      <c r="CI226" s="186"/>
      <c r="CJ226" s="186"/>
      <c r="CK226" s="186"/>
      <c r="CL226" s="184"/>
      <c r="CM226" s="184"/>
    </row>
    <row r="227" spans="1:91" ht="24.6">
      <c r="A227" s="120">
        <v>23</v>
      </c>
      <c r="B227" s="220" t="s">
        <v>941</v>
      </c>
      <c r="C227" s="127" t="s">
        <v>527</v>
      </c>
      <c r="D227" s="184">
        <v>193336.2</v>
      </c>
      <c r="E227" s="184"/>
      <c r="F227" s="184"/>
      <c r="G227" s="184"/>
      <c r="H227" s="184"/>
      <c r="I227" s="184"/>
      <c r="J227" s="184"/>
      <c r="K227" s="184"/>
      <c r="L227" s="184"/>
      <c r="M227" s="184"/>
      <c r="N227" s="184"/>
      <c r="O227" s="184"/>
      <c r="P227" s="184"/>
      <c r="Q227" s="184"/>
      <c r="R227" s="184"/>
      <c r="S227" s="184"/>
      <c r="T227" s="184"/>
      <c r="U227" s="184"/>
      <c r="V227" s="184"/>
      <c r="W227" s="184"/>
      <c r="X227" s="184">
        <v>139152.45000000001</v>
      </c>
      <c r="Y227" s="184"/>
      <c r="Z227" s="184"/>
      <c r="AA227" s="184"/>
      <c r="AB227" s="184"/>
      <c r="AC227" s="184"/>
      <c r="AD227" s="184"/>
      <c r="AE227" s="184"/>
      <c r="AF227" s="184"/>
      <c r="AG227" s="184"/>
      <c r="AH227" s="184"/>
      <c r="AI227" s="184"/>
      <c r="AJ227" s="184"/>
      <c r="AK227" s="184"/>
      <c r="AL227" s="184">
        <v>399922.86</v>
      </c>
      <c r="AM227" s="184"/>
      <c r="AN227" s="184"/>
      <c r="AO227" s="184"/>
      <c r="AP227" s="184"/>
      <c r="AQ227" s="184"/>
      <c r="AR227" s="184"/>
      <c r="AS227" s="184"/>
      <c r="AT227" s="184"/>
      <c r="AU227" s="184"/>
      <c r="AV227" s="184"/>
      <c r="AW227" s="184"/>
      <c r="AX227" s="184"/>
      <c r="AY227" s="184"/>
      <c r="AZ227" s="184"/>
      <c r="BA227" s="184"/>
      <c r="BB227" s="184"/>
      <c r="BC227" s="184"/>
      <c r="BD227" s="184">
        <v>126950.04</v>
      </c>
      <c r="BE227" s="184"/>
      <c r="BF227" s="184"/>
      <c r="BG227" s="184"/>
      <c r="BH227" s="184"/>
      <c r="BI227" s="184"/>
      <c r="BJ227" s="184"/>
      <c r="BK227" s="184"/>
      <c r="BL227" s="184"/>
      <c r="BM227" s="184"/>
      <c r="BN227" s="184"/>
      <c r="BO227" s="184"/>
      <c r="BP227" s="184"/>
      <c r="BQ227" s="184"/>
      <c r="BR227" s="184"/>
      <c r="BS227" s="186">
        <v>549768.42000000004</v>
      </c>
      <c r="BT227" s="186"/>
      <c r="BU227" s="186"/>
      <c r="BV227" s="186"/>
      <c r="BW227" s="186"/>
      <c r="BX227" s="186"/>
      <c r="BY227" s="186"/>
      <c r="BZ227" s="186"/>
      <c r="CA227" s="186"/>
      <c r="CB227" s="186"/>
      <c r="CC227" s="186"/>
      <c r="CD227" s="186"/>
      <c r="CE227" s="186"/>
      <c r="CF227" s="186"/>
      <c r="CG227" s="184"/>
      <c r="CH227" s="184"/>
      <c r="CI227" s="184"/>
      <c r="CJ227" s="186"/>
      <c r="CK227" s="184"/>
      <c r="CL227" s="184"/>
      <c r="CM227" s="186"/>
    </row>
    <row r="228" spans="1:91" ht="24.6">
      <c r="A228" s="120">
        <v>23</v>
      </c>
      <c r="B228" s="220" t="s">
        <v>942</v>
      </c>
      <c r="C228" s="127" t="s">
        <v>528</v>
      </c>
      <c r="D228" s="184"/>
      <c r="E228" s="184"/>
      <c r="F228" s="184"/>
      <c r="G228" s="184"/>
      <c r="H228" s="184"/>
      <c r="I228" s="184"/>
      <c r="J228" s="184"/>
      <c r="K228" s="184"/>
      <c r="L228" s="184"/>
      <c r="M228" s="184"/>
      <c r="N228" s="184"/>
      <c r="O228" s="184"/>
      <c r="P228" s="184"/>
      <c r="Q228" s="184"/>
      <c r="R228" s="184"/>
      <c r="S228" s="184"/>
      <c r="T228" s="184"/>
      <c r="U228" s="184"/>
      <c r="V228" s="184"/>
      <c r="W228" s="184"/>
      <c r="X228" s="184"/>
      <c r="Y228" s="184"/>
      <c r="Z228" s="184"/>
      <c r="AA228" s="184"/>
      <c r="AB228" s="184"/>
      <c r="AC228" s="184"/>
      <c r="AD228" s="184"/>
      <c r="AE228" s="184"/>
      <c r="AF228" s="184"/>
      <c r="AG228" s="184"/>
      <c r="AH228" s="184"/>
      <c r="AI228" s="184"/>
      <c r="AJ228" s="184"/>
      <c r="AK228" s="184"/>
      <c r="AL228" s="184"/>
      <c r="AM228" s="184"/>
      <c r="AN228" s="184"/>
      <c r="AO228" s="184"/>
      <c r="AP228" s="184"/>
      <c r="AQ228" s="184"/>
      <c r="AR228" s="184"/>
      <c r="AS228" s="184"/>
      <c r="AT228" s="184"/>
      <c r="AU228" s="184"/>
      <c r="AV228" s="184"/>
      <c r="AW228" s="184"/>
      <c r="AX228" s="184"/>
      <c r="AY228" s="184"/>
      <c r="AZ228" s="184"/>
      <c r="BA228" s="184"/>
      <c r="BB228" s="184"/>
      <c r="BC228" s="184"/>
      <c r="BD228" s="184"/>
      <c r="BE228" s="184"/>
      <c r="BF228" s="184"/>
      <c r="BG228" s="184"/>
      <c r="BH228" s="184"/>
      <c r="BI228" s="184"/>
      <c r="BJ228" s="184"/>
      <c r="BK228" s="184"/>
      <c r="BL228" s="184"/>
      <c r="BM228" s="184"/>
      <c r="BN228" s="184"/>
      <c r="BO228" s="184"/>
      <c r="BP228" s="184"/>
      <c r="BQ228" s="184"/>
      <c r="BR228" s="184"/>
      <c r="BS228" s="184"/>
      <c r="BT228" s="184"/>
      <c r="BU228" s="186"/>
      <c r="BV228" s="184"/>
      <c r="BW228" s="184"/>
      <c r="BX228" s="184"/>
      <c r="BY228" s="184"/>
      <c r="BZ228" s="184"/>
      <c r="CA228" s="184"/>
      <c r="CB228" s="184"/>
      <c r="CC228" s="186"/>
      <c r="CD228" s="184"/>
      <c r="CE228" s="184"/>
      <c r="CF228" s="186"/>
      <c r="CG228" s="184"/>
      <c r="CH228" s="186"/>
      <c r="CI228" s="184"/>
      <c r="CJ228" s="184"/>
      <c r="CK228" s="184"/>
      <c r="CL228" s="184"/>
      <c r="CM228" s="186"/>
    </row>
    <row r="229" spans="1:91" ht="24.6">
      <c r="A229" s="120">
        <v>23</v>
      </c>
      <c r="B229" s="220" t="s">
        <v>943</v>
      </c>
      <c r="C229" s="127" t="s">
        <v>522</v>
      </c>
      <c r="D229" s="184">
        <v>232840</v>
      </c>
      <c r="E229" s="184"/>
      <c r="F229" s="184"/>
      <c r="G229" s="184"/>
      <c r="H229" s="184"/>
      <c r="I229" s="184"/>
      <c r="J229" s="184"/>
      <c r="K229" s="184"/>
      <c r="L229" s="184"/>
      <c r="M229" s="184"/>
      <c r="N229" s="184"/>
      <c r="O229" s="184"/>
      <c r="P229" s="184"/>
      <c r="Q229" s="184"/>
      <c r="R229" s="184"/>
      <c r="S229" s="184"/>
      <c r="T229" s="184"/>
      <c r="U229" s="184"/>
      <c r="V229" s="184"/>
      <c r="W229" s="184"/>
      <c r="X229" s="184">
        <v>246150</v>
      </c>
      <c r="Y229" s="184"/>
      <c r="Z229" s="184"/>
      <c r="AA229" s="184"/>
      <c r="AB229" s="184"/>
      <c r="AC229" s="184"/>
      <c r="AD229" s="184"/>
      <c r="AE229" s="184"/>
      <c r="AF229" s="184"/>
      <c r="AG229" s="184"/>
      <c r="AH229" s="184"/>
      <c r="AI229" s="184">
        <v>7400</v>
      </c>
      <c r="AJ229" s="184"/>
      <c r="AK229" s="184"/>
      <c r="AL229" s="184">
        <v>300250</v>
      </c>
      <c r="AM229" s="184"/>
      <c r="AN229" s="184"/>
      <c r="AO229" s="184"/>
      <c r="AP229" s="184"/>
      <c r="AQ229" s="184"/>
      <c r="AR229" s="184"/>
      <c r="AS229" s="184"/>
      <c r="AT229" s="184">
        <v>58290</v>
      </c>
      <c r="AU229" s="184"/>
      <c r="AV229" s="184"/>
      <c r="AW229" s="184"/>
      <c r="AX229" s="184"/>
      <c r="AY229" s="184"/>
      <c r="AZ229" s="184"/>
      <c r="BA229" s="184"/>
      <c r="BB229" s="184">
        <v>76800</v>
      </c>
      <c r="BC229" s="184"/>
      <c r="BD229" s="184">
        <v>69320</v>
      </c>
      <c r="BE229" s="184"/>
      <c r="BF229" s="184"/>
      <c r="BG229" s="184"/>
      <c r="BH229" s="184">
        <v>42300</v>
      </c>
      <c r="BI229" s="184"/>
      <c r="BJ229" s="184"/>
      <c r="BK229" s="184"/>
      <c r="BL229" s="184"/>
      <c r="BM229" s="184">
        <v>79800</v>
      </c>
      <c r="BN229" s="184"/>
      <c r="BO229" s="184"/>
      <c r="BP229" s="184"/>
      <c r="BQ229" s="184"/>
      <c r="BR229" s="184"/>
      <c r="BS229" s="186"/>
      <c r="BT229" s="186">
        <v>115650</v>
      </c>
      <c r="BU229" s="184"/>
      <c r="BV229" s="186"/>
      <c r="BW229" s="184"/>
      <c r="BX229" s="186"/>
      <c r="BY229" s="186"/>
      <c r="BZ229" s="186"/>
      <c r="CA229" s="184">
        <v>2671.75</v>
      </c>
      <c r="CB229" s="186"/>
      <c r="CC229" s="186"/>
      <c r="CD229" s="186">
        <v>16050</v>
      </c>
      <c r="CE229" s="186"/>
      <c r="CF229" s="186"/>
      <c r="CG229" s="186"/>
      <c r="CH229" s="186"/>
      <c r="CI229" s="184">
        <v>38200</v>
      </c>
      <c r="CJ229" s="186"/>
      <c r="CK229" s="186"/>
      <c r="CL229" s="186"/>
      <c r="CM229" s="186"/>
    </row>
    <row r="230" spans="1:91" ht="49.2">
      <c r="A230" s="120">
        <v>23</v>
      </c>
      <c r="B230" s="220" t="s">
        <v>944</v>
      </c>
      <c r="C230" s="127" t="s">
        <v>1259</v>
      </c>
      <c r="D230" s="184">
        <v>105600</v>
      </c>
      <c r="E230" s="184">
        <v>5500</v>
      </c>
      <c r="F230" s="184"/>
      <c r="G230" s="184"/>
      <c r="H230" s="184"/>
      <c r="I230" s="184"/>
      <c r="J230" s="184">
        <v>21387.5</v>
      </c>
      <c r="K230" s="184"/>
      <c r="L230" s="184"/>
      <c r="M230" s="184"/>
      <c r="N230" s="184"/>
      <c r="O230" s="184"/>
      <c r="P230" s="184">
        <v>45930</v>
      </c>
      <c r="Q230" s="184"/>
      <c r="R230" s="184"/>
      <c r="S230" s="184"/>
      <c r="T230" s="184"/>
      <c r="U230" s="184"/>
      <c r="V230" s="184"/>
      <c r="W230" s="184"/>
      <c r="X230" s="184">
        <v>20420</v>
      </c>
      <c r="Y230" s="184"/>
      <c r="Z230" s="184"/>
      <c r="AA230" s="184"/>
      <c r="AB230" s="184"/>
      <c r="AC230" s="184"/>
      <c r="AD230" s="184"/>
      <c r="AE230" s="184"/>
      <c r="AF230" s="184"/>
      <c r="AG230" s="184"/>
      <c r="AH230" s="184"/>
      <c r="AI230" s="184"/>
      <c r="AJ230" s="184">
        <v>855</v>
      </c>
      <c r="AK230" s="184"/>
      <c r="AL230" s="184">
        <v>568869</v>
      </c>
      <c r="AM230" s="184"/>
      <c r="AN230" s="184"/>
      <c r="AO230" s="184"/>
      <c r="AP230" s="184"/>
      <c r="AQ230" s="184"/>
      <c r="AR230" s="184"/>
      <c r="AS230" s="184"/>
      <c r="AT230" s="184"/>
      <c r="AU230" s="184"/>
      <c r="AV230" s="184"/>
      <c r="AW230" s="184"/>
      <c r="AX230" s="184"/>
      <c r="AY230" s="184"/>
      <c r="AZ230" s="184"/>
      <c r="BA230" s="184"/>
      <c r="BB230" s="184">
        <v>5360</v>
      </c>
      <c r="BC230" s="184"/>
      <c r="BD230" s="184">
        <v>100292</v>
      </c>
      <c r="BE230" s="184"/>
      <c r="BF230" s="184"/>
      <c r="BG230" s="184"/>
      <c r="BH230" s="184">
        <v>8300</v>
      </c>
      <c r="BI230" s="184"/>
      <c r="BJ230" s="184"/>
      <c r="BK230" s="184"/>
      <c r="BL230" s="184"/>
      <c r="BM230" s="184">
        <v>21720</v>
      </c>
      <c r="BN230" s="184"/>
      <c r="BO230" s="184"/>
      <c r="BP230" s="184"/>
      <c r="BQ230" s="184"/>
      <c r="BR230" s="184"/>
      <c r="BS230" s="186">
        <v>968152</v>
      </c>
      <c r="BT230" s="186"/>
      <c r="BU230" s="186"/>
      <c r="BV230" s="186">
        <v>1550</v>
      </c>
      <c r="BW230" s="186"/>
      <c r="BX230" s="186"/>
      <c r="BY230" s="186"/>
      <c r="BZ230" s="186"/>
      <c r="CA230" s="186"/>
      <c r="CB230" s="186"/>
      <c r="CC230" s="186"/>
      <c r="CD230" s="186">
        <v>940</v>
      </c>
      <c r="CE230" s="186"/>
      <c r="CF230" s="186"/>
      <c r="CG230" s="186"/>
      <c r="CH230" s="186"/>
      <c r="CI230" s="186"/>
      <c r="CJ230" s="186"/>
      <c r="CK230" s="186"/>
      <c r="CL230" s="186"/>
      <c r="CM230" s="186"/>
    </row>
    <row r="231" spans="1:91" ht="49.2">
      <c r="A231" s="120">
        <v>23</v>
      </c>
      <c r="B231" s="220" t="s">
        <v>945</v>
      </c>
      <c r="C231" s="127" t="s">
        <v>1260</v>
      </c>
      <c r="D231" s="184">
        <v>18514.52</v>
      </c>
      <c r="E231" s="184"/>
      <c r="F231" s="184"/>
      <c r="G231" s="184"/>
      <c r="H231" s="184"/>
      <c r="I231" s="184"/>
      <c r="J231" s="184"/>
      <c r="K231" s="184"/>
      <c r="L231" s="184"/>
      <c r="M231" s="184"/>
      <c r="N231" s="184"/>
      <c r="O231" s="184"/>
      <c r="P231" s="184"/>
      <c r="Q231" s="184"/>
      <c r="R231" s="184"/>
      <c r="S231" s="184"/>
      <c r="T231" s="184"/>
      <c r="U231" s="184"/>
      <c r="V231" s="184"/>
      <c r="W231" s="184"/>
      <c r="X231" s="184"/>
      <c r="Y231" s="184"/>
      <c r="Z231" s="184"/>
      <c r="AA231" s="184"/>
      <c r="AB231" s="184"/>
      <c r="AC231" s="184"/>
      <c r="AD231" s="184"/>
      <c r="AE231" s="184"/>
      <c r="AF231" s="184"/>
      <c r="AG231" s="184"/>
      <c r="AH231" s="184"/>
      <c r="AI231" s="184"/>
      <c r="AJ231" s="184"/>
      <c r="AK231" s="184"/>
      <c r="AL231" s="184"/>
      <c r="AM231" s="184"/>
      <c r="AN231" s="184"/>
      <c r="AO231" s="184"/>
      <c r="AP231" s="184"/>
      <c r="AQ231" s="184"/>
      <c r="AR231" s="184"/>
      <c r="AS231" s="184"/>
      <c r="AT231" s="184"/>
      <c r="AU231" s="184"/>
      <c r="AV231" s="184"/>
      <c r="AW231" s="184"/>
      <c r="AX231" s="184"/>
      <c r="AY231" s="184"/>
      <c r="AZ231" s="184"/>
      <c r="BA231" s="184"/>
      <c r="BB231" s="184"/>
      <c r="BC231" s="184"/>
      <c r="BD231" s="184"/>
      <c r="BE231" s="184"/>
      <c r="BF231" s="184"/>
      <c r="BG231" s="184"/>
      <c r="BH231" s="184"/>
      <c r="BI231" s="184"/>
      <c r="BJ231" s="184"/>
      <c r="BK231" s="184"/>
      <c r="BL231" s="184"/>
      <c r="BM231" s="184"/>
      <c r="BN231" s="184"/>
      <c r="BO231" s="184"/>
      <c r="BP231" s="184"/>
      <c r="BQ231" s="184"/>
      <c r="BR231" s="184"/>
      <c r="BS231" s="186"/>
      <c r="BT231" s="186"/>
      <c r="BU231" s="186"/>
      <c r="BV231" s="186"/>
      <c r="BW231" s="186"/>
      <c r="BX231" s="186"/>
      <c r="BY231" s="184"/>
      <c r="BZ231" s="184"/>
      <c r="CA231" s="186"/>
      <c r="CB231" s="184"/>
      <c r="CC231" s="184"/>
      <c r="CD231" s="186"/>
      <c r="CE231" s="186"/>
      <c r="CF231" s="186"/>
      <c r="CG231" s="186"/>
      <c r="CH231" s="186"/>
      <c r="CI231" s="184"/>
      <c r="CJ231" s="186"/>
      <c r="CK231" s="184"/>
      <c r="CL231" s="186"/>
      <c r="CM231" s="186"/>
    </row>
    <row r="232" spans="1:91" ht="49.2">
      <c r="A232" s="120">
        <v>23</v>
      </c>
      <c r="B232" s="220" t="s">
        <v>946</v>
      </c>
      <c r="C232" s="127" t="s">
        <v>1261</v>
      </c>
      <c r="D232" s="184"/>
      <c r="E232" s="184"/>
      <c r="F232" s="184"/>
      <c r="G232" s="184"/>
      <c r="H232" s="184"/>
      <c r="I232" s="184"/>
      <c r="J232" s="184"/>
      <c r="K232" s="184"/>
      <c r="L232" s="184"/>
      <c r="M232" s="184"/>
      <c r="N232" s="184"/>
      <c r="O232" s="184"/>
      <c r="P232" s="184"/>
      <c r="Q232" s="184"/>
      <c r="R232" s="184"/>
      <c r="S232" s="184"/>
      <c r="T232" s="184"/>
      <c r="U232" s="184"/>
      <c r="V232" s="184"/>
      <c r="W232" s="184"/>
      <c r="X232" s="184"/>
      <c r="Y232" s="184"/>
      <c r="Z232" s="184"/>
      <c r="AA232" s="184"/>
      <c r="AB232" s="184"/>
      <c r="AC232" s="184"/>
      <c r="AD232" s="184"/>
      <c r="AE232" s="184"/>
      <c r="AF232" s="184"/>
      <c r="AG232" s="184"/>
      <c r="AH232" s="184"/>
      <c r="AI232" s="184"/>
      <c r="AJ232" s="184"/>
      <c r="AK232" s="184"/>
      <c r="AL232" s="184"/>
      <c r="AM232" s="184"/>
      <c r="AN232" s="184"/>
      <c r="AO232" s="184"/>
      <c r="AP232" s="184"/>
      <c r="AQ232" s="184"/>
      <c r="AR232" s="184"/>
      <c r="AS232" s="184"/>
      <c r="AT232" s="184"/>
      <c r="AU232" s="184"/>
      <c r="AV232" s="184"/>
      <c r="AW232" s="184"/>
      <c r="AX232" s="184"/>
      <c r="AY232" s="184"/>
      <c r="AZ232" s="184"/>
      <c r="BA232" s="184"/>
      <c r="BB232" s="184"/>
      <c r="BC232" s="184"/>
      <c r="BD232" s="184"/>
      <c r="BE232" s="184"/>
      <c r="BF232" s="184"/>
      <c r="BG232" s="184"/>
      <c r="BH232" s="184"/>
      <c r="BI232" s="184"/>
      <c r="BJ232" s="184"/>
      <c r="BK232" s="184"/>
      <c r="BL232" s="184"/>
      <c r="BM232" s="184"/>
      <c r="BN232" s="184"/>
      <c r="BO232" s="184"/>
      <c r="BP232" s="184"/>
      <c r="BQ232" s="184"/>
      <c r="BR232" s="184"/>
      <c r="BS232" s="184"/>
      <c r="BT232" s="186"/>
      <c r="BU232" s="186"/>
      <c r="BV232" s="186"/>
      <c r="BW232" s="186"/>
      <c r="BX232" s="184"/>
      <c r="BY232" s="186"/>
      <c r="BZ232" s="186"/>
      <c r="CA232" s="186"/>
      <c r="CB232" s="184"/>
      <c r="CC232" s="186"/>
      <c r="CD232" s="184"/>
      <c r="CE232" s="184"/>
      <c r="CF232" s="184"/>
      <c r="CG232" s="184"/>
      <c r="CH232" s="186"/>
      <c r="CI232" s="186"/>
      <c r="CJ232" s="186"/>
      <c r="CK232" s="186"/>
      <c r="CL232" s="184"/>
      <c r="CM232" s="186"/>
    </row>
    <row r="233" spans="1:91" ht="49.2">
      <c r="A233" s="120">
        <v>23</v>
      </c>
      <c r="B233" s="220" t="s">
        <v>947</v>
      </c>
      <c r="C233" s="127" t="s">
        <v>1262</v>
      </c>
      <c r="D233" s="184">
        <v>9952</v>
      </c>
      <c r="E233" s="184"/>
      <c r="F233" s="184"/>
      <c r="G233" s="184"/>
      <c r="H233" s="184"/>
      <c r="I233" s="184"/>
      <c r="J233" s="184"/>
      <c r="K233" s="184"/>
      <c r="L233" s="184"/>
      <c r="M233" s="184"/>
      <c r="N233" s="184"/>
      <c r="O233" s="184"/>
      <c r="P233" s="184"/>
      <c r="Q233" s="184"/>
      <c r="R233" s="184"/>
      <c r="S233" s="184"/>
      <c r="T233" s="184"/>
      <c r="U233" s="184"/>
      <c r="V233" s="184"/>
      <c r="W233" s="184"/>
      <c r="X233" s="184"/>
      <c r="Y233" s="184"/>
      <c r="Z233" s="184"/>
      <c r="AA233" s="184"/>
      <c r="AB233" s="184"/>
      <c r="AC233" s="184"/>
      <c r="AD233" s="184"/>
      <c r="AE233" s="184"/>
      <c r="AF233" s="184"/>
      <c r="AG233" s="184"/>
      <c r="AH233" s="184"/>
      <c r="AI233" s="184"/>
      <c r="AJ233" s="184"/>
      <c r="AK233" s="184"/>
      <c r="AL233" s="184"/>
      <c r="AM233" s="184"/>
      <c r="AN233" s="184"/>
      <c r="AO233" s="184"/>
      <c r="AP233" s="184"/>
      <c r="AQ233" s="184"/>
      <c r="AR233" s="184"/>
      <c r="AS233" s="184"/>
      <c r="AT233" s="184"/>
      <c r="AU233" s="184"/>
      <c r="AV233" s="184"/>
      <c r="AW233" s="184"/>
      <c r="AX233" s="184"/>
      <c r="AY233" s="184"/>
      <c r="AZ233" s="184"/>
      <c r="BA233" s="184"/>
      <c r="BB233" s="184"/>
      <c r="BC233" s="184"/>
      <c r="BD233" s="184"/>
      <c r="BE233" s="184"/>
      <c r="BF233" s="184"/>
      <c r="BG233" s="184"/>
      <c r="BH233" s="184">
        <v>10000</v>
      </c>
      <c r="BI233" s="184"/>
      <c r="BJ233" s="184"/>
      <c r="BK233" s="184"/>
      <c r="BL233" s="184"/>
      <c r="BM233" s="184"/>
      <c r="BN233" s="184"/>
      <c r="BO233" s="184"/>
      <c r="BP233" s="184"/>
      <c r="BQ233" s="184"/>
      <c r="BR233" s="184"/>
      <c r="BS233" s="184">
        <v>34000</v>
      </c>
      <c r="BT233" s="184"/>
      <c r="BU233" s="184"/>
      <c r="BV233" s="184"/>
      <c r="BW233" s="186"/>
      <c r="BX233" s="184"/>
      <c r="BY233" s="184"/>
      <c r="BZ233" s="184"/>
      <c r="CA233" s="184"/>
      <c r="CB233" s="184"/>
      <c r="CC233" s="184"/>
      <c r="CD233" s="184"/>
      <c r="CE233" s="184"/>
      <c r="CF233" s="184"/>
      <c r="CG233" s="184"/>
      <c r="CH233" s="184"/>
      <c r="CI233" s="184"/>
      <c r="CJ233" s="184"/>
      <c r="CK233" s="184"/>
      <c r="CL233" s="184"/>
      <c r="CM233" s="184"/>
    </row>
    <row r="234" spans="1:91" ht="24.6">
      <c r="A234" s="120">
        <v>24</v>
      </c>
      <c r="B234" s="220" t="s">
        <v>948</v>
      </c>
      <c r="C234" s="127" t="s">
        <v>1263</v>
      </c>
      <c r="D234" s="184">
        <v>200000</v>
      </c>
      <c r="E234" s="184"/>
      <c r="F234" s="184">
        <v>120000</v>
      </c>
      <c r="G234" s="184"/>
      <c r="H234" s="184"/>
      <c r="I234" s="184"/>
      <c r="J234" s="184"/>
      <c r="K234" s="184"/>
      <c r="L234" s="184"/>
      <c r="M234" s="184">
        <v>200000</v>
      </c>
      <c r="N234" s="184">
        <v>240000</v>
      </c>
      <c r="O234" s="184"/>
      <c r="P234" s="184"/>
      <c r="Q234" s="184"/>
      <c r="R234" s="184"/>
      <c r="S234" s="184"/>
      <c r="T234" s="184"/>
      <c r="U234" s="184"/>
      <c r="V234" s="184"/>
      <c r="W234" s="184"/>
      <c r="X234" s="184"/>
      <c r="Y234" s="184"/>
      <c r="Z234" s="184"/>
      <c r="AA234" s="184"/>
      <c r="AB234" s="184"/>
      <c r="AC234" s="184"/>
      <c r="AD234" s="184"/>
      <c r="AE234" s="184"/>
      <c r="AF234" s="184"/>
      <c r="AG234" s="184"/>
      <c r="AH234" s="184"/>
      <c r="AI234" s="184"/>
      <c r="AJ234" s="184"/>
      <c r="AK234" s="184"/>
      <c r="AL234" s="184"/>
      <c r="AM234" s="184"/>
      <c r="AN234" s="184"/>
      <c r="AO234" s="184"/>
      <c r="AP234" s="184"/>
      <c r="AQ234" s="184"/>
      <c r="AR234" s="184"/>
      <c r="AS234" s="184"/>
      <c r="AT234" s="184"/>
      <c r="AU234" s="184">
        <v>320000</v>
      </c>
      <c r="AV234" s="184">
        <v>320000</v>
      </c>
      <c r="AW234" s="184"/>
      <c r="AX234" s="184"/>
      <c r="AY234" s="184"/>
      <c r="AZ234" s="184"/>
      <c r="BA234" s="184"/>
      <c r="BB234" s="184"/>
      <c r="BC234" s="184"/>
      <c r="BD234" s="184"/>
      <c r="BE234" s="184"/>
      <c r="BF234" s="184"/>
      <c r="BG234" s="184"/>
      <c r="BH234" s="184"/>
      <c r="BI234" s="184"/>
      <c r="BJ234" s="184"/>
      <c r="BK234" s="184"/>
      <c r="BL234" s="184"/>
      <c r="BM234" s="184"/>
      <c r="BN234" s="184"/>
      <c r="BO234" s="184"/>
      <c r="BP234" s="184"/>
      <c r="BQ234" s="184"/>
      <c r="BR234" s="184"/>
      <c r="BS234" s="186"/>
      <c r="BT234" s="184"/>
      <c r="BU234" s="184"/>
      <c r="BV234" s="184"/>
      <c r="BW234" s="184"/>
      <c r="BX234" s="184">
        <v>160000</v>
      </c>
      <c r="BY234" s="184"/>
      <c r="BZ234" s="184">
        <v>0</v>
      </c>
      <c r="CA234" s="186"/>
      <c r="CB234" s="184"/>
      <c r="CC234" s="184"/>
      <c r="CD234" s="184"/>
      <c r="CE234" s="184"/>
      <c r="CF234" s="184"/>
      <c r="CG234" s="186"/>
      <c r="CH234" s="184"/>
      <c r="CI234" s="184">
        <v>240000</v>
      </c>
      <c r="CJ234" s="184"/>
      <c r="CK234" s="184"/>
      <c r="CL234" s="184"/>
      <c r="CM234" s="184"/>
    </row>
    <row r="235" spans="1:91" ht="24.6">
      <c r="A235" s="120">
        <v>24</v>
      </c>
      <c r="B235" s="220" t="s">
        <v>949</v>
      </c>
      <c r="C235" s="127" t="s">
        <v>1264</v>
      </c>
      <c r="D235" s="184"/>
      <c r="E235" s="184"/>
      <c r="F235" s="184"/>
      <c r="G235" s="184"/>
      <c r="H235" s="184"/>
      <c r="I235" s="184"/>
      <c r="J235" s="184"/>
      <c r="K235" s="184"/>
      <c r="L235" s="184"/>
      <c r="M235" s="184"/>
      <c r="N235" s="184"/>
      <c r="O235" s="184"/>
      <c r="P235" s="184">
        <v>17790</v>
      </c>
      <c r="Q235" s="184"/>
      <c r="R235" s="184"/>
      <c r="S235" s="184">
        <v>32500</v>
      </c>
      <c r="T235" s="184"/>
      <c r="U235" s="184"/>
      <c r="V235" s="184"/>
      <c r="W235" s="184"/>
      <c r="X235" s="184">
        <v>7500</v>
      </c>
      <c r="Y235" s="184"/>
      <c r="Z235" s="184"/>
      <c r="AA235" s="184"/>
      <c r="AB235" s="184"/>
      <c r="AC235" s="184"/>
      <c r="AD235" s="184"/>
      <c r="AE235" s="184">
        <v>25000</v>
      </c>
      <c r="AF235" s="184"/>
      <c r="AG235" s="184"/>
      <c r="AH235" s="184">
        <v>5000</v>
      </c>
      <c r="AI235" s="184"/>
      <c r="AJ235" s="184"/>
      <c r="AK235" s="184"/>
      <c r="AL235" s="184">
        <v>200434.9</v>
      </c>
      <c r="AM235" s="184"/>
      <c r="AN235" s="184"/>
      <c r="AO235" s="184">
        <v>21600</v>
      </c>
      <c r="AP235" s="184"/>
      <c r="AQ235" s="184">
        <v>17756</v>
      </c>
      <c r="AR235" s="184"/>
      <c r="AS235" s="184"/>
      <c r="AT235" s="184">
        <v>23666</v>
      </c>
      <c r="AU235" s="184"/>
      <c r="AV235" s="184">
        <v>5600</v>
      </c>
      <c r="AW235" s="184"/>
      <c r="AX235" s="184">
        <v>17376</v>
      </c>
      <c r="AY235" s="184">
        <v>20174.53</v>
      </c>
      <c r="AZ235" s="184"/>
      <c r="BA235" s="184"/>
      <c r="BB235" s="184">
        <v>11136</v>
      </c>
      <c r="BC235" s="184">
        <v>16228</v>
      </c>
      <c r="BD235" s="184">
        <v>146141</v>
      </c>
      <c r="BE235" s="184">
        <v>121000</v>
      </c>
      <c r="BF235" s="184"/>
      <c r="BG235" s="184"/>
      <c r="BH235" s="184">
        <v>185002</v>
      </c>
      <c r="BI235" s="184"/>
      <c r="BJ235" s="184"/>
      <c r="BK235" s="184"/>
      <c r="BL235" s="184"/>
      <c r="BM235" s="184"/>
      <c r="BN235" s="184"/>
      <c r="BO235" s="184"/>
      <c r="BP235" s="184"/>
      <c r="BQ235" s="184"/>
      <c r="BR235" s="184"/>
      <c r="BS235" s="184">
        <v>40976</v>
      </c>
      <c r="BT235" s="184">
        <v>7760</v>
      </c>
      <c r="BU235" s="186"/>
      <c r="BV235" s="184">
        <v>50000</v>
      </c>
      <c r="BW235" s="184"/>
      <c r="BX235" s="184"/>
      <c r="BY235" s="186">
        <v>117500</v>
      </c>
      <c r="BZ235" s="184"/>
      <c r="CA235" s="184"/>
      <c r="CB235" s="184"/>
      <c r="CC235" s="184"/>
      <c r="CD235" s="184"/>
      <c r="CE235" s="184"/>
      <c r="CF235" s="186"/>
      <c r="CG235" s="184">
        <v>6800</v>
      </c>
      <c r="CH235" s="184"/>
      <c r="CI235" s="184"/>
      <c r="CJ235" s="184"/>
      <c r="CK235" s="184">
        <v>33130</v>
      </c>
      <c r="CL235" s="184">
        <v>9591</v>
      </c>
      <c r="CM235" s="184"/>
    </row>
    <row r="236" spans="1:91" ht="49.2">
      <c r="A236" s="120">
        <v>24</v>
      </c>
      <c r="B236" s="220" t="s">
        <v>950</v>
      </c>
      <c r="C236" s="127" t="s">
        <v>529</v>
      </c>
      <c r="D236" s="184">
        <v>1110899</v>
      </c>
      <c r="E236" s="184">
        <v>211240</v>
      </c>
      <c r="F236" s="184">
        <v>326377.53999999998</v>
      </c>
      <c r="G236" s="184">
        <v>216774</v>
      </c>
      <c r="H236" s="184">
        <v>191112</v>
      </c>
      <c r="I236" s="184">
        <v>92600</v>
      </c>
      <c r="J236" s="184">
        <v>223364</v>
      </c>
      <c r="K236" s="184">
        <v>850062.2</v>
      </c>
      <c r="L236" s="184">
        <v>159222</v>
      </c>
      <c r="M236" s="184">
        <v>71398.8</v>
      </c>
      <c r="N236" s="184">
        <v>608970</v>
      </c>
      <c r="O236" s="184">
        <v>124440</v>
      </c>
      <c r="P236" s="184">
        <v>2751332</v>
      </c>
      <c r="Q236" s="184">
        <v>383725.99</v>
      </c>
      <c r="R236" s="184">
        <v>997491.57</v>
      </c>
      <c r="S236" s="184">
        <v>313439.53000000003</v>
      </c>
      <c r="T236" s="184">
        <v>246438.67</v>
      </c>
      <c r="U236" s="184">
        <v>330120.90000000002</v>
      </c>
      <c r="V236" s="184">
        <v>516807.27</v>
      </c>
      <c r="W236" s="184">
        <v>73196</v>
      </c>
      <c r="X236" s="184">
        <v>4446726.57</v>
      </c>
      <c r="Y236" s="184">
        <v>589125.11</v>
      </c>
      <c r="Z236" s="184">
        <v>240700</v>
      </c>
      <c r="AA236" s="184">
        <v>734601.3</v>
      </c>
      <c r="AB236" s="184">
        <v>157032</v>
      </c>
      <c r="AC236" s="184">
        <v>425152</v>
      </c>
      <c r="AD236" s="184">
        <v>700241.3</v>
      </c>
      <c r="AE236" s="184">
        <v>994901.41</v>
      </c>
      <c r="AF236" s="184"/>
      <c r="AG236" s="184">
        <v>94700</v>
      </c>
      <c r="AH236" s="184">
        <v>305958</v>
      </c>
      <c r="AI236" s="184">
        <v>977544.44</v>
      </c>
      <c r="AJ236" s="184">
        <v>345070.61</v>
      </c>
      <c r="AK236" s="184">
        <v>868302.8</v>
      </c>
      <c r="AL236" s="184">
        <v>6240511.4000000004</v>
      </c>
      <c r="AM236" s="184">
        <v>1153228.54</v>
      </c>
      <c r="AN236" s="184">
        <v>449391</v>
      </c>
      <c r="AO236" s="184">
        <v>1484993.26</v>
      </c>
      <c r="AP236" s="184">
        <v>974721.01</v>
      </c>
      <c r="AQ236" s="184">
        <v>618643.89</v>
      </c>
      <c r="AR236" s="184">
        <v>223664.51</v>
      </c>
      <c r="AS236" s="184"/>
      <c r="AT236" s="184">
        <v>919952</v>
      </c>
      <c r="AU236" s="184">
        <v>689790.24</v>
      </c>
      <c r="AV236" s="184">
        <v>409953</v>
      </c>
      <c r="AW236" s="184">
        <v>16300</v>
      </c>
      <c r="AX236" s="184">
        <v>210247.01</v>
      </c>
      <c r="AY236" s="184">
        <v>382034.87</v>
      </c>
      <c r="AZ236" s="184">
        <v>446419.5</v>
      </c>
      <c r="BA236" s="184">
        <v>343179</v>
      </c>
      <c r="BB236" s="184">
        <v>3269644.17</v>
      </c>
      <c r="BC236" s="184">
        <v>543963.69999999995</v>
      </c>
      <c r="BD236" s="184">
        <v>5442753.0099999998</v>
      </c>
      <c r="BE236" s="184">
        <v>474708</v>
      </c>
      <c r="BF236" s="184">
        <v>229648.94</v>
      </c>
      <c r="BG236" s="184">
        <v>520312.47</v>
      </c>
      <c r="BH236" s="184">
        <v>733140</v>
      </c>
      <c r="BI236" s="184">
        <v>73470</v>
      </c>
      <c r="BJ236" s="184">
        <v>110996</v>
      </c>
      <c r="BK236" s="184">
        <v>180666</v>
      </c>
      <c r="BL236" s="184">
        <v>513453.93</v>
      </c>
      <c r="BM236" s="184">
        <v>3303700.12</v>
      </c>
      <c r="BN236" s="184">
        <v>491614.36</v>
      </c>
      <c r="BO236" s="184">
        <v>1102809.53</v>
      </c>
      <c r="BP236" s="184">
        <v>667403.11</v>
      </c>
      <c r="BQ236" s="184">
        <v>310885.51</v>
      </c>
      <c r="BR236" s="184">
        <v>990259.6</v>
      </c>
      <c r="BS236" s="186">
        <v>16539660.390000001</v>
      </c>
      <c r="BT236" s="186">
        <v>356488</v>
      </c>
      <c r="BU236" s="186">
        <v>543281.82999999996</v>
      </c>
      <c r="BV236" s="186">
        <v>3968088.28</v>
      </c>
      <c r="BW236" s="184">
        <v>60500</v>
      </c>
      <c r="BX236" s="186">
        <v>230180.73</v>
      </c>
      <c r="BY236" s="186">
        <v>1601454.45</v>
      </c>
      <c r="BZ236" s="186">
        <v>245274</v>
      </c>
      <c r="CA236" s="186">
        <v>332474.40999999997</v>
      </c>
      <c r="CB236" s="186">
        <v>388000.53</v>
      </c>
      <c r="CC236" s="186">
        <v>413777.82</v>
      </c>
      <c r="CD236" s="184">
        <v>110925.73</v>
      </c>
      <c r="CE236" s="184">
        <v>715371.13</v>
      </c>
      <c r="CF236" s="184">
        <v>1387759.82</v>
      </c>
      <c r="CG236" s="184">
        <v>233025.06</v>
      </c>
      <c r="CH236" s="184">
        <v>163280</v>
      </c>
      <c r="CI236" s="184">
        <v>488491.48</v>
      </c>
      <c r="CJ236" s="186">
        <v>119693.96</v>
      </c>
      <c r="CK236" s="184">
        <v>1274380.23</v>
      </c>
      <c r="CL236" s="186">
        <v>639713.81000000006</v>
      </c>
      <c r="CM236" s="184">
        <v>224270</v>
      </c>
    </row>
    <row r="237" spans="1:91" ht="49.2">
      <c r="A237" s="120">
        <v>24</v>
      </c>
      <c r="B237" s="220" t="s">
        <v>951</v>
      </c>
      <c r="C237" s="141" t="s">
        <v>1265</v>
      </c>
      <c r="D237" s="184">
        <v>12000</v>
      </c>
      <c r="E237" s="184"/>
      <c r="F237" s="184"/>
      <c r="G237" s="184"/>
      <c r="H237" s="184"/>
      <c r="I237" s="184"/>
      <c r="J237" s="184"/>
      <c r="K237" s="184"/>
      <c r="L237" s="184"/>
      <c r="M237" s="184"/>
      <c r="N237" s="184"/>
      <c r="O237" s="184"/>
      <c r="P237" s="184"/>
      <c r="Q237" s="184"/>
      <c r="R237" s="184"/>
      <c r="S237" s="184"/>
      <c r="T237" s="184"/>
      <c r="U237" s="184"/>
      <c r="V237" s="184"/>
      <c r="W237" s="184"/>
      <c r="X237" s="184"/>
      <c r="Y237" s="184"/>
      <c r="Z237" s="184"/>
      <c r="AA237" s="184"/>
      <c r="AB237" s="184"/>
      <c r="AC237" s="184"/>
      <c r="AD237" s="184"/>
      <c r="AE237" s="184"/>
      <c r="AF237" s="184"/>
      <c r="AG237" s="184"/>
      <c r="AH237" s="184"/>
      <c r="AI237" s="184"/>
      <c r="AJ237" s="184"/>
      <c r="AK237" s="184"/>
      <c r="AL237" s="184">
        <v>54000</v>
      </c>
      <c r="AM237" s="184"/>
      <c r="AN237" s="184"/>
      <c r="AO237" s="184"/>
      <c r="AP237" s="184"/>
      <c r="AQ237" s="184"/>
      <c r="AR237" s="184"/>
      <c r="AS237" s="184"/>
      <c r="AT237" s="184"/>
      <c r="AU237" s="184">
        <v>525105</v>
      </c>
      <c r="AV237" s="184"/>
      <c r="AW237" s="184"/>
      <c r="AX237" s="184"/>
      <c r="AY237" s="184"/>
      <c r="AZ237" s="184"/>
      <c r="BA237" s="184"/>
      <c r="BB237" s="184"/>
      <c r="BC237" s="184"/>
      <c r="BD237" s="184"/>
      <c r="BE237" s="184"/>
      <c r="BF237" s="184"/>
      <c r="BG237" s="184"/>
      <c r="BH237" s="184"/>
      <c r="BI237" s="184"/>
      <c r="BJ237" s="184"/>
      <c r="BK237" s="184"/>
      <c r="BL237" s="184"/>
      <c r="BM237" s="184">
        <v>48500</v>
      </c>
      <c r="BN237" s="184"/>
      <c r="BO237" s="184"/>
      <c r="BP237" s="184"/>
      <c r="BQ237" s="184"/>
      <c r="BR237" s="184"/>
      <c r="BS237" s="184"/>
      <c r="BT237" s="184"/>
      <c r="BU237" s="184"/>
      <c r="BV237" s="186"/>
      <c r="BW237" s="184"/>
      <c r="BX237" s="184"/>
      <c r="BY237" s="184"/>
      <c r="BZ237" s="184"/>
      <c r="CA237" s="184"/>
      <c r="CB237" s="184"/>
      <c r="CC237" s="184"/>
      <c r="CD237" s="184"/>
      <c r="CE237" s="184"/>
      <c r="CF237" s="184"/>
      <c r="CG237" s="184"/>
      <c r="CH237" s="184"/>
      <c r="CI237" s="184"/>
      <c r="CJ237" s="184"/>
      <c r="CK237" s="184"/>
      <c r="CL237" s="184"/>
      <c r="CM237" s="184"/>
    </row>
    <row r="238" spans="1:91" ht="49.2">
      <c r="A238" s="120">
        <v>24</v>
      </c>
      <c r="B238" s="220" t="s">
        <v>952</v>
      </c>
      <c r="C238" s="141" t="s">
        <v>1266</v>
      </c>
      <c r="D238" s="184"/>
      <c r="E238" s="184"/>
      <c r="F238" s="184"/>
      <c r="G238" s="184"/>
      <c r="H238" s="184"/>
      <c r="I238" s="184"/>
      <c r="J238" s="184"/>
      <c r="K238" s="184"/>
      <c r="L238" s="184"/>
      <c r="M238" s="184">
        <v>14331.99</v>
      </c>
      <c r="N238" s="184"/>
      <c r="O238" s="184"/>
      <c r="P238" s="184"/>
      <c r="Q238" s="184">
        <v>17520</v>
      </c>
      <c r="R238" s="184"/>
      <c r="S238" s="184"/>
      <c r="T238" s="184"/>
      <c r="U238" s="184"/>
      <c r="V238" s="184">
        <v>9034</v>
      </c>
      <c r="W238" s="184"/>
      <c r="X238" s="184"/>
      <c r="Y238" s="184"/>
      <c r="Z238" s="184"/>
      <c r="AA238" s="184"/>
      <c r="AB238" s="184"/>
      <c r="AC238" s="184"/>
      <c r="AD238" s="184"/>
      <c r="AE238" s="184"/>
      <c r="AF238" s="184"/>
      <c r="AG238" s="184"/>
      <c r="AH238" s="184">
        <v>18550</v>
      </c>
      <c r="AI238" s="184"/>
      <c r="AJ238" s="184"/>
      <c r="AK238" s="184"/>
      <c r="AL238" s="184">
        <v>13560</v>
      </c>
      <c r="AM238" s="184"/>
      <c r="AN238" s="184"/>
      <c r="AO238" s="184"/>
      <c r="AP238" s="184"/>
      <c r="AQ238" s="184"/>
      <c r="AR238" s="184"/>
      <c r="AS238" s="184">
        <v>77000</v>
      </c>
      <c r="AT238" s="184"/>
      <c r="AU238" s="184"/>
      <c r="AV238" s="184"/>
      <c r="AW238" s="184"/>
      <c r="AX238" s="184"/>
      <c r="AY238" s="184"/>
      <c r="AZ238" s="184"/>
      <c r="BA238" s="184"/>
      <c r="BB238" s="184">
        <v>550</v>
      </c>
      <c r="BC238" s="184"/>
      <c r="BD238" s="184"/>
      <c r="BE238" s="184">
        <v>113600</v>
      </c>
      <c r="BF238" s="184"/>
      <c r="BG238" s="184"/>
      <c r="BH238" s="184"/>
      <c r="BI238" s="184"/>
      <c r="BJ238" s="184"/>
      <c r="BK238" s="184"/>
      <c r="BL238" s="184"/>
      <c r="BM238" s="184"/>
      <c r="BN238" s="184"/>
      <c r="BO238" s="184"/>
      <c r="BP238" s="184"/>
      <c r="BQ238" s="184"/>
      <c r="BR238" s="184"/>
      <c r="BS238" s="184"/>
      <c r="BT238" s="184"/>
      <c r="BU238" s="184">
        <v>7000</v>
      </c>
      <c r="BV238" s="184"/>
      <c r="BW238" s="184">
        <v>6500</v>
      </c>
      <c r="BX238" s="184"/>
      <c r="BY238" s="184"/>
      <c r="BZ238" s="184"/>
      <c r="CA238" s="184"/>
      <c r="CB238" s="184"/>
      <c r="CC238" s="184"/>
      <c r="CD238" s="184"/>
      <c r="CE238" s="184"/>
      <c r="CF238" s="184"/>
      <c r="CG238" s="184"/>
      <c r="CH238" s="184"/>
      <c r="CI238" s="184">
        <v>19688</v>
      </c>
      <c r="CJ238" s="184"/>
      <c r="CK238" s="184"/>
      <c r="CL238" s="184"/>
      <c r="CM238" s="184"/>
    </row>
    <row r="239" spans="1:91" ht="24.6">
      <c r="A239" s="120">
        <v>24</v>
      </c>
      <c r="B239" s="220" t="s">
        <v>953</v>
      </c>
      <c r="C239" s="141" t="s">
        <v>1267</v>
      </c>
      <c r="D239" s="184">
        <v>560</v>
      </c>
      <c r="E239" s="184"/>
      <c r="F239" s="184"/>
      <c r="G239" s="184"/>
      <c r="H239" s="184"/>
      <c r="I239" s="184"/>
      <c r="J239" s="184"/>
      <c r="K239" s="184"/>
      <c r="L239" s="184"/>
      <c r="M239" s="184"/>
      <c r="N239" s="184"/>
      <c r="O239" s="184"/>
      <c r="P239" s="184"/>
      <c r="Q239" s="184"/>
      <c r="R239" s="184"/>
      <c r="S239" s="184"/>
      <c r="T239" s="184"/>
      <c r="U239" s="184"/>
      <c r="V239" s="184"/>
      <c r="W239" s="184"/>
      <c r="X239" s="184"/>
      <c r="Y239" s="184"/>
      <c r="Z239" s="184"/>
      <c r="AA239" s="184"/>
      <c r="AB239" s="184"/>
      <c r="AC239" s="184"/>
      <c r="AD239" s="184">
        <v>480</v>
      </c>
      <c r="AE239" s="184"/>
      <c r="AF239" s="184"/>
      <c r="AG239" s="184"/>
      <c r="AH239" s="184"/>
      <c r="AI239" s="184"/>
      <c r="AJ239" s="184"/>
      <c r="AK239" s="184"/>
      <c r="AL239" s="184"/>
      <c r="AM239" s="184"/>
      <c r="AN239" s="184"/>
      <c r="AO239" s="184"/>
      <c r="AP239" s="184"/>
      <c r="AQ239" s="184"/>
      <c r="AR239" s="184"/>
      <c r="AS239" s="184">
        <v>800</v>
      </c>
      <c r="AT239" s="184"/>
      <c r="AU239" s="184">
        <v>800</v>
      </c>
      <c r="AV239" s="184"/>
      <c r="AW239" s="184"/>
      <c r="AX239" s="184"/>
      <c r="AY239" s="184"/>
      <c r="AZ239" s="184"/>
      <c r="BA239" s="184">
        <v>3200</v>
      </c>
      <c r="BB239" s="184"/>
      <c r="BC239" s="184">
        <v>4320</v>
      </c>
      <c r="BD239" s="184"/>
      <c r="BE239" s="184"/>
      <c r="BF239" s="184"/>
      <c r="BG239" s="184"/>
      <c r="BH239" s="184"/>
      <c r="BI239" s="184"/>
      <c r="BJ239" s="184"/>
      <c r="BK239" s="184"/>
      <c r="BL239" s="184"/>
      <c r="BM239" s="184">
        <v>4000</v>
      </c>
      <c r="BN239" s="184"/>
      <c r="BO239" s="184"/>
      <c r="BP239" s="184"/>
      <c r="BQ239" s="184"/>
      <c r="BR239" s="184"/>
      <c r="BS239" s="186">
        <v>9240</v>
      </c>
      <c r="BT239" s="186"/>
      <c r="BU239" s="184"/>
      <c r="BV239" s="186"/>
      <c r="BW239" s="184"/>
      <c r="BX239" s="184"/>
      <c r="BY239" s="186"/>
      <c r="BZ239" s="186"/>
      <c r="CA239" s="184"/>
      <c r="CB239" s="184"/>
      <c r="CC239" s="184"/>
      <c r="CD239" s="186"/>
      <c r="CE239" s="184"/>
      <c r="CF239" s="186"/>
      <c r="CG239" s="184"/>
      <c r="CH239" s="184"/>
      <c r="CI239" s="184"/>
      <c r="CJ239" s="184"/>
      <c r="CK239" s="186"/>
      <c r="CL239" s="186"/>
      <c r="CM239" s="186"/>
    </row>
    <row r="240" spans="1:91" ht="24.6">
      <c r="A240" s="120">
        <v>24</v>
      </c>
      <c r="B240" s="220" t="s">
        <v>954</v>
      </c>
      <c r="C240" s="141" t="s">
        <v>1268</v>
      </c>
      <c r="D240" s="184">
        <v>378800</v>
      </c>
      <c r="E240" s="184">
        <v>74020</v>
      </c>
      <c r="F240" s="184">
        <v>31000</v>
      </c>
      <c r="G240" s="184">
        <v>49000</v>
      </c>
      <c r="H240" s="184">
        <v>24780</v>
      </c>
      <c r="I240" s="184">
        <v>58787</v>
      </c>
      <c r="J240" s="184">
        <v>111450</v>
      </c>
      <c r="K240" s="184">
        <v>55196</v>
      </c>
      <c r="L240" s="184">
        <v>39830</v>
      </c>
      <c r="M240" s="184">
        <v>101680</v>
      </c>
      <c r="N240" s="184">
        <v>201770</v>
      </c>
      <c r="O240" s="184">
        <v>23520</v>
      </c>
      <c r="P240" s="184">
        <v>211530</v>
      </c>
      <c r="Q240" s="184">
        <v>4880</v>
      </c>
      <c r="R240" s="184">
        <v>49340</v>
      </c>
      <c r="S240" s="184">
        <v>137413.84</v>
      </c>
      <c r="T240" s="184">
        <v>108872.96000000001</v>
      </c>
      <c r="U240" s="184">
        <v>1280</v>
      </c>
      <c r="V240" s="184"/>
      <c r="W240" s="184">
        <v>29944</v>
      </c>
      <c r="X240" s="184">
        <v>1074385</v>
      </c>
      <c r="Y240" s="184"/>
      <c r="Z240" s="184">
        <v>159080</v>
      </c>
      <c r="AA240" s="184">
        <v>35890</v>
      </c>
      <c r="AB240" s="184"/>
      <c r="AC240" s="184"/>
      <c r="AD240" s="184">
        <v>34730</v>
      </c>
      <c r="AE240" s="184">
        <v>8740</v>
      </c>
      <c r="AF240" s="184">
        <v>16380</v>
      </c>
      <c r="AG240" s="184">
        <v>54000</v>
      </c>
      <c r="AH240" s="184">
        <v>132680</v>
      </c>
      <c r="AI240" s="184">
        <v>5010</v>
      </c>
      <c r="AJ240" s="184">
        <v>49584</v>
      </c>
      <c r="AK240" s="184"/>
      <c r="AL240" s="184">
        <v>354004</v>
      </c>
      <c r="AM240" s="184"/>
      <c r="AN240" s="184">
        <v>920</v>
      </c>
      <c r="AO240" s="184"/>
      <c r="AP240" s="184"/>
      <c r="AQ240" s="184"/>
      <c r="AR240" s="184"/>
      <c r="AS240" s="184">
        <v>585940</v>
      </c>
      <c r="AT240" s="184"/>
      <c r="AU240" s="184">
        <v>38140</v>
      </c>
      <c r="AV240" s="184">
        <v>5280</v>
      </c>
      <c r="AW240" s="184">
        <v>49860</v>
      </c>
      <c r="AX240" s="184"/>
      <c r="AY240" s="184">
        <v>4800</v>
      </c>
      <c r="AZ240" s="184">
        <v>57250</v>
      </c>
      <c r="BA240" s="184">
        <v>2160</v>
      </c>
      <c r="BB240" s="184"/>
      <c r="BC240" s="184">
        <v>45600</v>
      </c>
      <c r="BD240" s="184">
        <v>136170</v>
      </c>
      <c r="BE240" s="184">
        <v>223620</v>
      </c>
      <c r="BF240" s="184">
        <v>15360</v>
      </c>
      <c r="BG240" s="184">
        <v>1740</v>
      </c>
      <c r="BH240" s="184">
        <v>331930</v>
      </c>
      <c r="BI240" s="184">
        <v>38230</v>
      </c>
      <c r="BJ240" s="184">
        <v>50808</v>
      </c>
      <c r="BK240" s="184">
        <v>66380</v>
      </c>
      <c r="BL240" s="184">
        <v>9680</v>
      </c>
      <c r="BM240" s="184">
        <v>148880</v>
      </c>
      <c r="BN240" s="184"/>
      <c r="BO240" s="184">
        <v>1440</v>
      </c>
      <c r="BP240" s="184"/>
      <c r="BQ240" s="184"/>
      <c r="BR240" s="184">
        <v>44960</v>
      </c>
      <c r="BS240" s="184">
        <v>280400</v>
      </c>
      <c r="BT240" s="184">
        <v>8000</v>
      </c>
      <c r="BU240" s="184"/>
      <c r="BV240" s="184"/>
      <c r="BW240" s="184">
        <v>38920</v>
      </c>
      <c r="BX240" s="184"/>
      <c r="BY240" s="184">
        <v>22960</v>
      </c>
      <c r="BZ240" s="184"/>
      <c r="CA240" s="184"/>
      <c r="CB240" s="184"/>
      <c r="CC240" s="184"/>
      <c r="CD240" s="184"/>
      <c r="CE240" s="184"/>
      <c r="CF240" s="184"/>
      <c r="CG240" s="184"/>
      <c r="CH240" s="184"/>
      <c r="CI240" s="184"/>
      <c r="CJ240" s="184"/>
      <c r="CK240" s="184"/>
      <c r="CL240" s="184">
        <v>720</v>
      </c>
      <c r="CM240" s="184"/>
    </row>
    <row r="241" spans="1:91" ht="24.6">
      <c r="A241" s="120">
        <v>24</v>
      </c>
      <c r="B241" s="220" t="s">
        <v>955</v>
      </c>
      <c r="C241" s="141" t="s">
        <v>1269</v>
      </c>
      <c r="D241" s="184">
        <v>2900</v>
      </c>
      <c r="E241" s="184"/>
      <c r="F241" s="184"/>
      <c r="G241" s="184"/>
      <c r="H241" s="184"/>
      <c r="I241" s="184"/>
      <c r="J241" s="184"/>
      <c r="K241" s="184"/>
      <c r="L241" s="184"/>
      <c r="M241" s="184"/>
      <c r="N241" s="184"/>
      <c r="O241" s="184"/>
      <c r="P241" s="184"/>
      <c r="Q241" s="184"/>
      <c r="R241" s="184"/>
      <c r="S241" s="184"/>
      <c r="T241" s="184"/>
      <c r="U241" s="184"/>
      <c r="V241" s="184"/>
      <c r="W241" s="184"/>
      <c r="X241" s="184"/>
      <c r="Y241" s="184"/>
      <c r="Z241" s="184"/>
      <c r="AA241" s="184"/>
      <c r="AB241" s="184"/>
      <c r="AC241" s="184"/>
      <c r="AD241" s="184"/>
      <c r="AE241" s="184"/>
      <c r="AF241" s="184"/>
      <c r="AG241" s="184"/>
      <c r="AH241" s="184"/>
      <c r="AI241" s="184"/>
      <c r="AJ241" s="184"/>
      <c r="AK241" s="184"/>
      <c r="AL241" s="184"/>
      <c r="AM241" s="184"/>
      <c r="AN241" s="184"/>
      <c r="AO241" s="184"/>
      <c r="AP241" s="184"/>
      <c r="AQ241" s="184"/>
      <c r="AR241" s="184"/>
      <c r="AS241" s="184">
        <v>5000</v>
      </c>
      <c r="AT241" s="184"/>
      <c r="AU241" s="184">
        <v>2000</v>
      </c>
      <c r="AV241" s="184"/>
      <c r="AW241" s="184"/>
      <c r="AX241" s="184"/>
      <c r="AY241" s="184"/>
      <c r="AZ241" s="184"/>
      <c r="BA241" s="184">
        <v>8100</v>
      </c>
      <c r="BB241" s="184"/>
      <c r="BC241" s="184"/>
      <c r="BD241" s="184"/>
      <c r="BE241" s="184"/>
      <c r="BF241" s="184"/>
      <c r="BG241" s="184"/>
      <c r="BH241" s="184"/>
      <c r="BI241" s="184"/>
      <c r="BJ241" s="184"/>
      <c r="BK241" s="184"/>
      <c r="BL241" s="184"/>
      <c r="BM241" s="184"/>
      <c r="BN241" s="184"/>
      <c r="BO241" s="184"/>
      <c r="BP241" s="184"/>
      <c r="BQ241" s="184"/>
      <c r="BR241" s="184"/>
      <c r="BS241" s="184"/>
      <c r="BT241" s="184"/>
      <c r="BU241" s="184"/>
      <c r="BV241" s="184"/>
      <c r="BW241" s="184"/>
      <c r="BX241" s="184"/>
      <c r="BY241" s="186"/>
      <c r="BZ241" s="184"/>
      <c r="CA241" s="186"/>
      <c r="CB241" s="184"/>
      <c r="CC241" s="184"/>
      <c r="CD241" s="184"/>
      <c r="CE241" s="184"/>
      <c r="CF241" s="184"/>
      <c r="CG241" s="184"/>
      <c r="CH241" s="184"/>
      <c r="CI241" s="184"/>
      <c r="CJ241" s="184"/>
      <c r="CK241" s="184"/>
      <c r="CL241" s="184"/>
      <c r="CM241" s="184"/>
    </row>
    <row r="242" spans="1:91" ht="24.6">
      <c r="A242" s="120">
        <v>24</v>
      </c>
      <c r="B242" s="220" t="s">
        <v>956</v>
      </c>
      <c r="C242" s="141" t="s">
        <v>1270</v>
      </c>
      <c r="D242" s="184">
        <v>883039.5</v>
      </c>
      <c r="E242" s="184">
        <v>199130</v>
      </c>
      <c r="F242" s="184">
        <v>45890</v>
      </c>
      <c r="G242" s="184">
        <v>95757</v>
      </c>
      <c r="H242" s="184">
        <v>40341.1</v>
      </c>
      <c r="I242" s="184">
        <v>163758.32</v>
      </c>
      <c r="J242" s="184">
        <v>252540.73</v>
      </c>
      <c r="K242" s="184">
        <v>101091</v>
      </c>
      <c r="L242" s="184">
        <v>119961</v>
      </c>
      <c r="M242" s="184">
        <v>289733.67</v>
      </c>
      <c r="N242" s="184">
        <v>555770.29</v>
      </c>
      <c r="O242" s="184">
        <v>91186.48</v>
      </c>
      <c r="P242" s="184">
        <v>112721</v>
      </c>
      <c r="Q242" s="184">
        <v>1290</v>
      </c>
      <c r="R242" s="184">
        <v>87942.19</v>
      </c>
      <c r="S242" s="184">
        <v>120109.31</v>
      </c>
      <c r="T242" s="184"/>
      <c r="U242" s="184"/>
      <c r="V242" s="184"/>
      <c r="W242" s="184">
        <v>55739.58</v>
      </c>
      <c r="X242" s="184">
        <v>1376780.52</v>
      </c>
      <c r="Y242" s="184"/>
      <c r="Z242" s="184">
        <v>283490.57</v>
      </c>
      <c r="AA242" s="184">
        <v>87440.04</v>
      </c>
      <c r="AB242" s="184"/>
      <c r="AC242" s="184"/>
      <c r="AD242" s="184">
        <v>66355.179999999993</v>
      </c>
      <c r="AE242" s="184"/>
      <c r="AF242" s="184">
        <v>49388.58</v>
      </c>
      <c r="AG242" s="184">
        <v>146203.67000000001</v>
      </c>
      <c r="AH242" s="184">
        <v>107365</v>
      </c>
      <c r="AI242" s="184">
        <v>17534.419999999998</v>
      </c>
      <c r="AJ242" s="184">
        <v>132358</v>
      </c>
      <c r="AK242" s="184"/>
      <c r="AL242" s="184">
        <v>456035.34</v>
      </c>
      <c r="AM242" s="184"/>
      <c r="AN242" s="184"/>
      <c r="AO242" s="184"/>
      <c r="AP242" s="184"/>
      <c r="AQ242" s="184"/>
      <c r="AR242" s="184"/>
      <c r="AS242" s="184">
        <v>1178755.46</v>
      </c>
      <c r="AT242" s="184"/>
      <c r="AU242" s="184">
        <v>105381</v>
      </c>
      <c r="AV242" s="184">
        <v>27250</v>
      </c>
      <c r="AW242" s="184">
        <v>95078</v>
      </c>
      <c r="AX242" s="184"/>
      <c r="AY242" s="184">
        <v>13290</v>
      </c>
      <c r="AZ242" s="184">
        <v>128612.46</v>
      </c>
      <c r="BA242" s="184"/>
      <c r="BB242" s="184"/>
      <c r="BC242" s="184"/>
      <c r="BD242" s="184">
        <v>146674</v>
      </c>
      <c r="BE242" s="184">
        <v>393402.69</v>
      </c>
      <c r="BF242" s="184">
        <v>35080</v>
      </c>
      <c r="BG242" s="184"/>
      <c r="BH242" s="184">
        <v>558127.54</v>
      </c>
      <c r="BI242" s="184">
        <v>89975.27</v>
      </c>
      <c r="BJ242" s="184">
        <v>78535.55</v>
      </c>
      <c r="BK242" s="184">
        <v>146463.57</v>
      </c>
      <c r="BL242" s="184">
        <v>14197</v>
      </c>
      <c r="BM242" s="184">
        <v>123720</v>
      </c>
      <c r="BN242" s="184"/>
      <c r="BO242" s="184">
        <v>1000</v>
      </c>
      <c r="BP242" s="184"/>
      <c r="BQ242" s="184"/>
      <c r="BR242" s="184">
        <v>144897</v>
      </c>
      <c r="BS242" s="184">
        <v>222421.54</v>
      </c>
      <c r="BT242" s="184">
        <v>10358</v>
      </c>
      <c r="BU242" s="184"/>
      <c r="BV242" s="186"/>
      <c r="BW242" s="184">
        <v>63076.04</v>
      </c>
      <c r="BX242" s="184"/>
      <c r="BY242" s="184">
        <v>25919</v>
      </c>
      <c r="BZ242" s="184"/>
      <c r="CA242" s="184"/>
      <c r="CB242" s="184"/>
      <c r="CC242" s="184"/>
      <c r="CD242" s="186"/>
      <c r="CE242" s="184"/>
      <c r="CF242" s="184"/>
      <c r="CG242" s="184"/>
      <c r="CH242" s="184"/>
      <c r="CI242" s="184"/>
      <c r="CJ242" s="184"/>
      <c r="CK242" s="184"/>
      <c r="CL242" s="184"/>
      <c r="CM242" s="184"/>
    </row>
    <row r="243" spans="1:91" ht="24.6">
      <c r="A243" s="120">
        <v>24</v>
      </c>
      <c r="B243" s="220" t="s">
        <v>957</v>
      </c>
      <c r="C243" s="141" t="s">
        <v>1271</v>
      </c>
      <c r="D243" s="184">
        <v>3220</v>
      </c>
      <c r="E243" s="184"/>
      <c r="F243" s="184"/>
      <c r="G243" s="184"/>
      <c r="H243" s="184"/>
      <c r="I243" s="184"/>
      <c r="J243" s="184"/>
      <c r="K243" s="184"/>
      <c r="L243" s="184"/>
      <c r="M243" s="184"/>
      <c r="N243" s="184"/>
      <c r="O243" s="184"/>
      <c r="P243" s="184"/>
      <c r="Q243" s="184"/>
      <c r="R243" s="184"/>
      <c r="S243" s="184"/>
      <c r="T243" s="184"/>
      <c r="U243" s="184"/>
      <c r="V243" s="184"/>
      <c r="W243" s="184"/>
      <c r="X243" s="184"/>
      <c r="Y243" s="184"/>
      <c r="Z243" s="184"/>
      <c r="AA243" s="184"/>
      <c r="AB243" s="184"/>
      <c r="AC243" s="184"/>
      <c r="AD243" s="184">
        <v>3664</v>
      </c>
      <c r="AE243" s="184"/>
      <c r="AF243" s="184"/>
      <c r="AG243" s="184"/>
      <c r="AH243" s="184"/>
      <c r="AI243" s="184"/>
      <c r="AJ243" s="184"/>
      <c r="AK243" s="184"/>
      <c r="AL243" s="184"/>
      <c r="AM243" s="184"/>
      <c r="AN243" s="184"/>
      <c r="AO243" s="184">
        <v>3940</v>
      </c>
      <c r="AP243" s="184"/>
      <c r="AQ243" s="184"/>
      <c r="AR243" s="184"/>
      <c r="AS243" s="184">
        <v>983.2</v>
      </c>
      <c r="AT243" s="184"/>
      <c r="AU243" s="184">
        <v>1056</v>
      </c>
      <c r="AV243" s="184"/>
      <c r="AW243" s="184">
        <v>1120</v>
      </c>
      <c r="AX243" s="184"/>
      <c r="AY243" s="184"/>
      <c r="AZ243" s="184"/>
      <c r="BA243" s="184">
        <v>3170</v>
      </c>
      <c r="BB243" s="184"/>
      <c r="BC243" s="184"/>
      <c r="BD243" s="184"/>
      <c r="BE243" s="184"/>
      <c r="BF243" s="184"/>
      <c r="BG243" s="184"/>
      <c r="BH243" s="184"/>
      <c r="BI243" s="184"/>
      <c r="BJ243" s="184"/>
      <c r="BK243" s="184"/>
      <c r="BL243" s="184"/>
      <c r="BM243" s="184">
        <v>6554</v>
      </c>
      <c r="BN243" s="184"/>
      <c r="BO243" s="184"/>
      <c r="BP243" s="184"/>
      <c r="BQ243" s="184"/>
      <c r="BR243" s="184">
        <v>0</v>
      </c>
      <c r="BS243" s="184">
        <v>46480.25</v>
      </c>
      <c r="BT243" s="184"/>
      <c r="BU243" s="184"/>
      <c r="BV243" s="184"/>
      <c r="BW243" s="184"/>
      <c r="BX243" s="184"/>
      <c r="BY243" s="184"/>
      <c r="BZ243" s="184"/>
      <c r="CA243" s="184"/>
      <c r="CB243" s="184"/>
      <c r="CC243" s="184"/>
      <c r="CD243" s="184"/>
      <c r="CE243" s="184"/>
      <c r="CF243" s="184"/>
      <c r="CG243" s="184"/>
      <c r="CH243" s="184"/>
      <c r="CI243" s="184"/>
      <c r="CJ243" s="184"/>
      <c r="CK243" s="184"/>
      <c r="CL243" s="184"/>
      <c r="CM243" s="184"/>
    </row>
    <row r="244" spans="1:91" ht="24.6">
      <c r="A244" s="120">
        <v>24</v>
      </c>
      <c r="B244" s="220" t="s">
        <v>958</v>
      </c>
      <c r="C244" s="141" t="s">
        <v>1272</v>
      </c>
      <c r="D244" s="184">
        <v>930138.87</v>
      </c>
      <c r="E244" s="184">
        <v>180926.38</v>
      </c>
      <c r="F244" s="184">
        <v>70895.92</v>
      </c>
      <c r="G244" s="184">
        <v>99920</v>
      </c>
      <c r="H244" s="184">
        <v>28372</v>
      </c>
      <c r="I244" s="184">
        <v>122314.87</v>
      </c>
      <c r="J244" s="184">
        <v>177459.43</v>
      </c>
      <c r="K244" s="184">
        <v>200138</v>
      </c>
      <c r="L244" s="184">
        <v>86370</v>
      </c>
      <c r="M244" s="184">
        <v>452671.48</v>
      </c>
      <c r="N244" s="184">
        <v>479388.09</v>
      </c>
      <c r="O244" s="184">
        <v>112142.43</v>
      </c>
      <c r="P244" s="184">
        <v>222066</v>
      </c>
      <c r="Q244" s="184">
        <v>2456</v>
      </c>
      <c r="R244" s="184">
        <v>49238</v>
      </c>
      <c r="S244" s="184">
        <v>57445.52</v>
      </c>
      <c r="T244" s="184"/>
      <c r="U244" s="184">
        <v>5840</v>
      </c>
      <c r="V244" s="184"/>
      <c r="W244" s="184">
        <v>65164</v>
      </c>
      <c r="X244" s="184">
        <v>732690.7</v>
      </c>
      <c r="Y244" s="184">
        <v>480</v>
      </c>
      <c r="Z244" s="184">
        <v>167291.91</v>
      </c>
      <c r="AA244" s="184">
        <v>109506.26</v>
      </c>
      <c r="AB244" s="184">
        <v>154034.32</v>
      </c>
      <c r="AC244" s="184">
        <v>6408</v>
      </c>
      <c r="AD244" s="184">
        <v>45168.14</v>
      </c>
      <c r="AE244" s="184"/>
      <c r="AF244" s="184">
        <v>64990</v>
      </c>
      <c r="AG244" s="184">
        <v>114777.13</v>
      </c>
      <c r="AH244" s="184">
        <v>86623.42</v>
      </c>
      <c r="AI244" s="184">
        <v>22998.49</v>
      </c>
      <c r="AJ244" s="184">
        <v>82327.06</v>
      </c>
      <c r="AK244" s="184">
        <v>8468</v>
      </c>
      <c r="AL244" s="184">
        <v>615193.32999999996</v>
      </c>
      <c r="AM244" s="184"/>
      <c r="AN244" s="184"/>
      <c r="AO244" s="184"/>
      <c r="AP244" s="184"/>
      <c r="AQ244" s="184"/>
      <c r="AR244" s="184"/>
      <c r="AS244" s="184">
        <v>1923478.22</v>
      </c>
      <c r="AT244" s="184"/>
      <c r="AU244" s="184">
        <v>137085.42000000001</v>
      </c>
      <c r="AV244" s="184">
        <v>18887</v>
      </c>
      <c r="AW244" s="184">
        <v>183563</v>
      </c>
      <c r="AX244" s="184"/>
      <c r="AY244" s="184">
        <v>27780</v>
      </c>
      <c r="AZ244" s="184">
        <v>126771.9</v>
      </c>
      <c r="BA244" s="184">
        <v>500</v>
      </c>
      <c r="BB244" s="184"/>
      <c r="BC244" s="184">
        <v>5232</v>
      </c>
      <c r="BD244" s="184">
        <v>223020.63</v>
      </c>
      <c r="BE244" s="184">
        <v>334255.13</v>
      </c>
      <c r="BF244" s="184">
        <v>29869.4</v>
      </c>
      <c r="BG244" s="184"/>
      <c r="BH244" s="184">
        <v>411943.94</v>
      </c>
      <c r="BI244" s="184">
        <v>116261.9</v>
      </c>
      <c r="BJ244" s="184">
        <v>61587</v>
      </c>
      <c r="BK244" s="184">
        <v>112844.48</v>
      </c>
      <c r="BL244" s="184">
        <v>67457.649999999994</v>
      </c>
      <c r="BM244" s="184">
        <v>202794</v>
      </c>
      <c r="BN244" s="184">
        <v>3286</v>
      </c>
      <c r="BO244" s="184">
        <v>8240</v>
      </c>
      <c r="BP244" s="184"/>
      <c r="BQ244" s="184"/>
      <c r="BR244" s="184">
        <v>308201.69</v>
      </c>
      <c r="BS244" s="184">
        <v>394858.84</v>
      </c>
      <c r="BT244" s="186">
        <v>16422</v>
      </c>
      <c r="BU244" s="184"/>
      <c r="BV244" s="184"/>
      <c r="BW244" s="184">
        <v>60191.81</v>
      </c>
      <c r="BX244" s="184"/>
      <c r="BY244" s="184">
        <v>32179.82</v>
      </c>
      <c r="BZ244" s="184"/>
      <c r="CA244" s="186"/>
      <c r="CB244" s="184"/>
      <c r="CC244" s="184">
        <v>7110</v>
      </c>
      <c r="CD244" s="184">
        <v>4754</v>
      </c>
      <c r="CE244" s="184"/>
      <c r="CF244" s="184"/>
      <c r="CG244" s="186"/>
      <c r="CH244" s="184">
        <v>119198</v>
      </c>
      <c r="CI244" s="184"/>
      <c r="CJ244" s="184"/>
      <c r="CK244" s="184">
        <v>12865.64</v>
      </c>
      <c r="CL244" s="184"/>
      <c r="CM244" s="184"/>
    </row>
    <row r="245" spans="1:91" ht="24.6">
      <c r="A245" s="120">
        <v>28</v>
      </c>
      <c r="B245" s="220" t="s">
        <v>959</v>
      </c>
      <c r="C245" s="141" t="s">
        <v>530</v>
      </c>
      <c r="D245" s="184">
        <v>3275561.23</v>
      </c>
      <c r="E245" s="184">
        <v>713818.25</v>
      </c>
      <c r="F245" s="184">
        <v>655457.5</v>
      </c>
      <c r="G245" s="184">
        <v>555340</v>
      </c>
      <c r="H245" s="184">
        <v>385580.75</v>
      </c>
      <c r="I245" s="184">
        <v>523615.73</v>
      </c>
      <c r="J245" s="184">
        <v>703009.82</v>
      </c>
      <c r="K245" s="184">
        <v>1100986</v>
      </c>
      <c r="L245" s="184">
        <v>491723</v>
      </c>
      <c r="M245" s="184">
        <v>968837.92</v>
      </c>
      <c r="N245" s="184">
        <v>1729304.2</v>
      </c>
      <c r="O245" s="184">
        <v>326704.48</v>
      </c>
      <c r="P245" s="184">
        <v>2065556.82</v>
      </c>
      <c r="Q245" s="184">
        <v>444512.2</v>
      </c>
      <c r="R245" s="184">
        <v>625743.16</v>
      </c>
      <c r="S245" s="184">
        <v>1103624</v>
      </c>
      <c r="T245" s="184">
        <v>653088.75</v>
      </c>
      <c r="U245" s="184">
        <v>166789.49</v>
      </c>
      <c r="V245" s="184">
        <v>632685.19999999995</v>
      </c>
      <c r="W245" s="184">
        <v>112245.26</v>
      </c>
      <c r="X245" s="184">
        <v>5271214.3600000003</v>
      </c>
      <c r="Y245" s="184">
        <v>429952.9</v>
      </c>
      <c r="Z245" s="184">
        <v>925702.15</v>
      </c>
      <c r="AA245" s="184">
        <v>565706.6</v>
      </c>
      <c r="AB245" s="184">
        <v>201469</v>
      </c>
      <c r="AC245" s="184">
        <v>487729.26</v>
      </c>
      <c r="AD245" s="184">
        <v>544974</v>
      </c>
      <c r="AE245" s="184">
        <v>2290728.25</v>
      </c>
      <c r="AF245" s="184">
        <v>430073.5</v>
      </c>
      <c r="AG245" s="184">
        <v>361588.62</v>
      </c>
      <c r="AH245" s="184">
        <v>649987</v>
      </c>
      <c r="AI245" s="184">
        <v>830619.54</v>
      </c>
      <c r="AJ245" s="184">
        <v>950641.25</v>
      </c>
      <c r="AK245" s="184">
        <v>501386.4</v>
      </c>
      <c r="AL245" s="184">
        <v>10338672.199999999</v>
      </c>
      <c r="AM245" s="184">
        <v>1659006</v>
      </c>
      <c r="AN245" s="184">
        <v>631913</v>
      </c>
      <c r="AO245" s="184">
        <v>1449917.3</v>
      </c>
      <c r="AP245" s="184">
        <v>1305957</v>
      </c>
      <c r="AQ245" s="184">
        <v>1193872.6000000001</v>
      </c>
      <c r="AR245" s="184">
        <v>237432</v>
      </c>
      <c r="AS245" s="184">
        <v>3001028.27</v>
      </c>
      <c r="AT245" s="184">
        <v>928173.14</v>
      </c>
      <c r="AU245" s="184">
        <v>944395</v>
      </c>
      <c r="AV245" s="184">
        <v>1340967.47</v>
      </c>
      <c r="AW245" s="184">
        <v>1180911</v>
      </c>
      <c r="AX245" s="184">
        <v>492071.5</v>
      </c>
      <c r="AY245" s="184">
        <v>653094.62</v>
      </c>
      <c r="AZ245" s="184">
        <v>594044.68000000005</v>
      </c>
      <c r="BA245" s="184">
        <v>507837.88</v>
      </c>
      <c r="BB245" s="184">
        <v>2702425.67</v>
      </c>
      <c r="BC245" s="184">
        <v>501971.99</v>
      </c>
      <c r="BD245" s="184">
        <v>3876804.82</v>
      </c>
      <c r="BE245" s="184">
        <v>970260</v>
      </c>
      <c r="BF245" s="184">
        <v>367996</v>
      </c>
      <c r="BG245" s="184">
        <v>344675.15</v>
      </c>
      <c r="BH245" s="184">
        <v>1657345.91</v>
      </c>
      <c r="BI245" s="184">
        <v>277538.7</v>
      </c>
      <c r="BJ245" s="184">
        <v>276131</v>
      </c>
      <c r="BK245" s="184">
        <v>806278</v>
      </c>
      <c r="BL245" s="184">
        <v>439872.22</v>
      </c>
      <c r="BM245" s="184">
        <v>6421456.25</v>
      </c>
      <c r="BN245" s="184">
        <v>878897.82</v>
      </c>
      <c r="BO245" s="184">
        <v>481389.95</v>
      </c>
      <c r="BP245" s="184">
        <v>928039.01</v>
      </c>
      <c r="BQ245" s="184">
        <v>620785.16</v>
      </c>
      <c r="BR245" s="184">
        <v>589186</v>
      </c>
      <c r="BS245" s="184">
        <v>10340673.199999999</v>
      </c>
      <c r="BT245" s="184">
        <v>956740.9</v>
      </c>
      <c r="BU245" s="184">
        <v>1224869</v>
      </c>
      <c r="BV245" s="186">
        <v>3450505.15</v>
      </c>
      <c r="BW245" s="184">
        <v>154668</v>
      </c>
      <c r="BX245" s="184">
        <v>517068.17</v>
      </c>
      <c r="BY245" s="184">
        <v>1075877.03</v>
      </c>
      <c r="BZ245" s="184">
        <v>440020</v>
      </c>
      <c r="CA245" s="186">
        <v>471455.41</v>
      </c>
      <c r="CB245" s="184">
        <v>1101214.46</v>
      </c>
      <c r="CC245" s="184">
        <v>2486172.34</v>
      </c>
      <c r="CD245" s="186">
        <v>2590990.15</v>
      </c>
      <c r="CE245" s="184">
        <v>954331.43</v>
      </c>
      <c r="CF245" s="184">
        <v>595083.96</v>
      </c>
      <c r="CG245" s="186">
        <v>347769.38</v>
      </c>
      <c r="CH245" s="186">
        <v>227957.55</v>
      </c>
      <c r="CI245" s="184">
        <v>407498.18</v>
      </c>
      <c r="CJ245" s="184">
        <v>601307.29</v>
      </c>
      <c r="CK245" s="184">
        <v>1457128</v>
      </c>
      <c r="CL245" s="186">
        <v>297188.01</v>
      </c>
      <c r="CM245" s="184">
        <v>251751.1</v>
      </c>
    </row>
    <row r="246" spans="1:91" ht="24.6">
      <c r="A246" s="120">
        <v>28</v>
      </c>
      <c r="B246" s="220" t="s">
        <v>960</v>
      </c>
      <c r="C246" s="141" t="s">
        <v>531</v>
      </c>
      <c r="D246" s="184"/>
      <c r="E246" s="184"/>
      <c r="F246" s="184">
        <v>5780</v>
      </c>
      <c r="G246" s="184"/>
      <c r="H246" s="184"/>
      <c r="I246" s="184"/>
      <c r="J246" s="184">
        <v>1950</v>
      </c>
      <c r="K246" s="184"/>
      <c r="L246" s="184"/>
      <c r="M246" s="184">
        <v>50600</v>
      </c>
      <c r="N246" s="184">
        <v>33798</v>
      </c>
      <c r="O246" s="184">
        <v>8400</v>
      </c>
      <c r="P246" s="184">
        <v>183517</v>
      </c>
      <c r="Q246" s="184"/>
      <c r="R246" s="184">
        <v>39350</v>
      </c>
      <c r="S246" s="184">
        <v>79840</v>
      </c>
      <c r="T246" s="184">
        <v>18333.5</v>
      </c>
      <c r="U246" s="184">
        <v>50947</v>
      </c>
      <c r="V246" s="184">
        <v>3900</v>
      </c>
      <c r="W246" s="184"/>
      <c r="X246" s="184">
        <v>269991.5</v>
      </c>
      <c r="Y246" s="184">
        <v>48900</v>
      </c>
      <c r="Z246" s="184">
        <v>9600</v>
      </c>
      <c r="AA246" s="184">
        <v>109404.52</v>
      </c>
      <c r="AB246" s="184">
        <v>22990</v>
      </c>
      <c r="AC246" s="184">
        <v>82900</v>
      </c>
      <c r="AD246" s="184">
        <v>29760</v>
      </c>
      <c r="AE246" s="184"/>
      <c r="AF246" s="184">
        <v>63634</v>
      </c>
      <c r="AG246" s="184">
        <v>102550</v>
      </c>
      <c r="AH246" s="184"/>
      <c r="AI246" s="184">
        <v>106110</v>
      </c>
      <c r="AJ246" s="184">
        <v>160640.03</v>
      </c>
      <c r="AK246" s="184">
        <v>2120</v>
      </c>
      <c r="AL246" s="184"/>
      <c r="AM246" s="184"/>
      <c r="AN246" s="184"/>
      <c r="AO246" s="184"/>
      <c r="AP246" s="184">
        <v>69180</v>
      </c>
      <c r="AQ246" s="184">
        <v>77175</v>
      </c>
      <c r="AR246" s="184"/>
      <c r="AS246" s="184">
        <v>600</v>
      </c>
      <c r="AT246" s="184">
        <v>19425</v>
      </c>
      <c r="AU246" s="184">
        <v>21145</v>
      </c>
      <c r="AV246" s="184">
        <v>67900</v>
      </c>
      <c r="AW246" s="184"/>
      <c r="AX246" s="184">
        <v>9020</v>
      </c>
      <c r="AY246" s="184">
        <v>32400</v>
      </c>
      <c r="AZ246" s="184">
        <v>4850</v>
      </c>
      <c r="BA246" s="184">
        <v>65520</v>
      </c>
      <c r="BB246" s="184">
        <v>297982</v>
      </c>
      <c r="BC246" s="184">
        <v>62880</v>
      </c>
      <c r="BD246" s="184">
        <v>113590</v>
      </c>
      <c r="BE246" s="184"/>
      <c r="BF246" s="184">
        <v>43600</v>
      </c>
      <c r="BG246" s="184">
        <v>43097</v>
      </c>
      <c r="BH246" s="184">
        <v>36385</v>
      </c>
      <c r="BI246" s="184">
        <v>2150</v>
      </c>
      <c r="BJ246" s="184"/>
      <c r="BK246" s="184"/>
      <c r="BL246" s="184"/>
      <c r="BM246" s="184">
        <v>38160</v>
      </c>
      <c r="BN246" s="184"/>
      <c r="BO246" s="184">
        <v>69710</v>
      </c>
      <c r="BP246" s="184"/>
      <c r="BQ246" s="184">
        <v>44262</v>
      </c>
      <c r="BR246" s="184">
        <v>50856</v>
      </c>
      <c r="BS246" s="184"/>
      <c r="BT246" s="184">
        <v>8280</v>
      </c>
      <c r="BU246" s="184"/>
      <c r="BV246" s="186">
        <v>85260</v>
      </c>
      <c r="BW246" s="184">
        <v>12500</v>
      </c>
      <c r="BX246" s="186"/>
      <c r="BY246" s="184">
        <v>94960</v>
      </c>
      <c r="BZ246" s="184">
        <v>10252</v>
      </c>
      <c r="CA246" s="184"/>
      <c r="CB246" s="184">
        <v>33329</v>
      </c>
      <c r="CC246" s="184">
        <v>564360.19999999995</v>
      </c>
      <c r="CD246" s="184">
        <v>62146</v>
      </c>
      <c r="CE246" s="184">
        <v>96500</v>
      </c>
      <c r="CF246" s="184">
        <v>12939</v>
      </c>
      <c r="CG246" s="184"/>
      <c r="CH246" s="184">
        <v>33935</v>
      </c>
      <c r="CI246" s="184">
        <v>105960</v>
      </c>
      <c r="CJ246" s="184">
        <v>300</v>
      </c>
      <c r="CK246" s="184"/>
      <c r="CL246" s="184"/>
      <c r="CM246" s="184">
        <v>1781</v>
      </c>
    </row>
    <row r="247" spans="1:91" ht="24.6">
      <c r="A247" s="120">
        <v>28</v>
      </c>
      <c r="B247" s="220" t="s">
        <v>961</v>
      </c>
      <c r="C247" s="141" t="s">
        <v>532</v>
      </c>
      <c r="D247" s="184">
        <v>774784</v>
      </c>
      <c r="E247" s="184">
        <v>214109.67</v>
      </c>
      <c r="F247" s="184">
        <v>122398</v>
      </c>
      <c r="G247" s="184">
        <v>207523</v>
      </c>
      <c r="H247" s="184">
        <v>138646</v>
      </c>
      <c r="I247" s="184">
        <v>199854.4</v>
      </c>
      <c r="J247" s="184">
        <v>188052</v>
      </c>
      <c r="K247" s="184">
        <v>244666</v>
      </c>
      <c r="L247" s="184">
        <v>413970.5</v>
      </c>
      <c r="M247" s="184">
        <v>89430</v>
      </c>
      <c r="N247" s="184">
        <v>379909</v>
      </c>
      <c r="O247" s="184">
        <v>29995</v>
      </c>
      <c r="P247" s="184">
        <v>721432</v>
      </c>
      <c r="Q247" s="184">
        <v>115102</v>
      </c>
      <c r="R247" s="184">
        <v>160632</v>
      </c>
      <c r="S247" s="184">
        <v>273390</v>
      </c>
      <c r="T247" s="184">
        <v>115689</v>
      </c>
      <c r="U247" s="184">
        <v>310671</v>
      </c>
      <c r="V247" s="184">
        <v>365854.67</v>
      </c>
      <c r="W247" s="184">
        <v>101260</v>
      </c>
      <c r="X247" s="184">
        <v>4138062.1</v>
      </c>
      <c r="Y247" s="184">
        <v>196203</v>
      </c>
      <c r="Z247" s="184">
        <v>152548</v>
      </c>
      <c r="AA247" s="184">
        <v>258568</v>
      </c>
      <c r="AB247" s="184">
        <v>192911</v>
      </c>
      <c r="AC247" s="184">
        <v>100170</v>
      </c>
      <c r="AD247" s="184">
        <v>260111</v>
      </c>
      <c r="AE247" s="184">
        <v>435645.83</v>
      </c>
      <c r="AF247" s="184">
        <v>153073</v>
      </c>
      <c r="AG247" s="184">
        <v>125780</v>
      </c>
      <c r="AH247" s="184">
        <v>173005</v>
      </c>
      <c r="AI247" s="184">
        <v>398082</v>
      </c>
      <c r="AJ247" s="184">
        <v>83564</v>
      </c>
      <c r="AK247" s="184">
        <v>251495.94</v>
      </c>
      <c r="AL247" s="184">
        <v>1868180</v>
      </c>
      <c r="AM247" s="184">
        <v>878678</v>
      </c>
      <c r="AN247" s="184">
        <v>170008</v>
      </c>
      <c r="AO247" s="184">
        <v>335758</v>
      </c>
      <c r="AP247" s="184">
        <v>457964.25</v>
      </c>
      <c r="AQ247" s="184">
        <v>414837</v>
      </c>
      <c r="AR247" s="184">
        <v>78983</v>
      </c>
      <c r="AS247" s="184">
        <v>558328</v>
      </c>
      <c r="AT247" s="184">
        <v>128693.5</v>
      </c>
      <c r="AU247" s="184">
        <v>932939</v>
      </c>
      <c r="AV247" s="184">
        <v>86310</v>
      </c>
      <c r="AW247" s="184">
        <v>223792</v>
      </c>
      <c r="AX247" s="184">
        <v>201520.4</v>
      </c>
      <c r="AY247" s="184">
        <v>338425</v>
      </c>
      <c r="AZ247" s="184">
        <v>99203</v>
      </c>
      <c r="BA247" s="184">
        <v>202103</v>
      </c>
      <c r="BB247" s="184">
        <v>362393</v>
      </c>
      <c r="BC247" s="184">
        <v>474525.25</v>
      </c>
      <c r="BD247" s="184">
        <v>1123369</v>
      </c>
      <c r="BE247" s="184">
        <v>326002</v>
      </c>
      <c r="BF247" s="184">
        <v>54845</v>
      </c>
      <c r="BG247" s="184">
        <v>283554.59999999998</v>
      </c>
      <c r="BH247" s="184">
        <v>879859</v>
      </c>
      <c r="BI247" s="184">
        <v>92705</v>
      </c>
      <c r="BJ247" s="184">
        <v>107957</v>
      </c>
      <c r="BK247" s="184">
        <v>132440</v>
      </c>
      <c r="BL247" s="184">
        <v>132885.32999999999</v>
      </c>
      <c r="BM247" s="184">
        <v>325689.03000000003</v>
      </c>
      <c r="BN247" s="184">
        <v>387193.2</v>
      </c>
      <c r="BO247" s="184">
        <v>333364</v>
      </c>
      <c r="BP247" s="184">
        <v>229419.5</v>
      </c>
      <c r="BQ247" s="184">
        <v>426628</v>
      </c>
      <c r="BR247" s="184">
        <v>195089</v>
      </c>
      <c r="BS247" s="186">
        <v>2326866.25</v>
      </c>
      <c r="BT247" s="186">
        <v>146607.6</v>
      </c>
      <c r="BU247" s="186">
        <v>39040</v>
      </c>
      <c r="BV247" s="186">
        <v>385000</v>
      </c>
      <c r="BW247" s="186">
        <v>62733</v>
      </c>
      <c r="BX247" s="186">
        <v>429218</v>
      </c>
      <c r="BY247" s="186">
        <v>262123.45</v>
      </c>
      <c r="BZ247" s="186">
        <v>31200</v>
      </c>
      <c r="CA247" s="186">
        <v>105834.01</v>
      </c>
      <c r="CB247" s="186">
        <v>40365</v>
      </c>
      <c r="CC247" s="186">
        <v>183316</v>
      </c>
      <c r="CD247" s="186">
        <v>504491.49</v>
      </c>
      <c r="CE247" s="186">
        <v>425631.55</v>
      </c>
      <c r="CF247" s="186">
        <v>320518</v>
      </c>
      <c r="CG247" s="186">
        <v>131488</v>
      </c>
      <c r="CH247" s="186">
        <v>51953</v>
      </c>
      <c r="CI247" s="186">
        <v>36858.400000000001</v>
      </c>
      <c r="CJ247" s="186">
        <v>114910</v>
      </c>
      <c r="CK247" s="186">
        <v>318651</v>
      </c>
      <c r="CL247" s="186">
        <v>63618</v>
      </c>
      <c r="CM247" s="186">
        <v>46508.35</v>
      </c>
    </row>
    <row r="248" spans="1:91" ht="24.6">
      <c r="A248" s="120">
        <v>28</v>
      </c>
      <c r="B248" s="220" t="s">
        <v>962</v>
      </c>
      <c r="C248" s="123" t="s">
        <v>533</v>
      </c>
      <c r="D248" s="184">
        <v>17635</v>
      </c>
      <c r="E248" s="184"/>
      <c r="F248" s="184">
        <v>960</v>
      </c>
      <c r="G248" s="184">
        <v>40535</v>
      </c>
      <c r="H248" s="184">
        <v>15157.9</v>
      </c>
      <c r="I248" s="184"/>
      <c r="J248" s="184">
        <v>6855</v>
      </c>
      <c r="K248" s="184">
        <v>6600</v>
      </c>
      <c r="L248" s="184">
        <v>135338</v>
      </c>
      <c r="M248" s="184"/>
      <c r="N248" s="184">
        <v>50095</v>
      </c>
      <c r="O248" s="184"/>
      <c r="P248" s="184">
        <v>208379.18</v>
      </c>
      <c r="Q248" s="184"/>
      <c r="R248" s="184"/>
      <c r="S248" s="184"/>
      <c r="T248" s="184"/>
      <c r="U248" s="184">
        <v>2400</v>
      </c>
      <c r="V248" s="184"/>
      <c r="W248" s="184"/>
      <c r="X248" s="184">
        <v>22942</v>
      </c>
      <c r="Y248" s="184"/>
      <c r="Z248" s="184"/>
      <c r="AA248" s="184">
        <v>10070</v>
      </c>
      <c r="AB248" s="184">
        <v>450</v>
      </c>
      <c r="AC248" s="184">
        <v>19150</v>
      </c>
      <c r="AD248" s="184"/>
      <c r="AE248" s="184"/>
      <c r="AF248" s="184"/>
      <c r="AG248" s="184"/>
      <c r="AH248" s="184"/>
      <c r="AI248" s="184"/>
      <c r="AJ248" s="184">
        <v>3250</v>
      </c>
      <c r="AK248" s="184">
        <v>4830</v>
      </c>
      <c r="AL248" s="184">
        <v>145180</v>
      </c>
      <c r="AM248" s="184">
        <v>251924</v>
      </c>
      <c r="AN248" s="184">
        <v>3550</v>
      </c>
      <c r="AO248" s="184">
        <v>32070</v>
      </c>
      <c r="AP248" s="184">
        <v>2670</v>
      </c>
      <c r="AQ248" s="184">
        <v>33161</v>
      </c>
      <c r="AR248" s="184">
        <v>2140</v>
      </c>
      <c r="AS248" s="184">
        <v>6530</v>
      </c>
      <c r="AT248" s="184">
        <v>3280</v>
      </c>
      <c r="AU248" s="184">
        <v>74470</v>
      </c>
      <c r="AV248" s="184">
        <v>108784</v>
      </c>
      <c r="AW248" s="184">
        <v>4000</v>
      </c>
      <c r="AX248" s="184"/>
      <c r="AY248" s="184"/>
      <c r="AZ248" s="184">
        <v>10385</v>
      </c>
      <c r="BA248" s="184"/>
      <c r="BB248" s="184">
        <v>17158</v>
      </c>
      <c r="BC248" s="184"/>
      <c r="BD248" s="184">
        <v>43690</v>
      </c>
      <c r="BE248" s="184"/>
      <c r="BF248" s="184"/>
      <c r="BG248" s="184"/>
      <c r="BH248" s="184">
        <v>152740</v>
      </c>
      <c r="BI248" s="184">
        <v>1580</v>
      </c>
      <c r="BJ248" s="184">
        <v>16940</v>
      </c>
      <c r="BK248" s="184">
        <v>31580</v>
      </c>
      <c r="BL248" s="184">
        <v>47290</v>
      </c>
      <c r="BM248" s="184">
        <v>422947</v>
      </c>
      <c r="BN248" s="184"/>
      <c r="BO248" s="184">
        <v>17400</v>
      </c>
      <c r="BP248" s="184"/>
      <c r="BQ248" s="184"/>
      <c r="BR248" s="184">
        <v>7120</v>
      </c>
      <c r="BS248" s="186"/>
      <c r="BT248" s="184">
        <v>45760</v>
      </c>
      <c r="BU248" s="186"/>
      <c r="BV248" s="184">
        <v>28843.5</v>
      </c>
      <c r="BW248" s="184"/>
      <c r="BX248" s="184"/>
      <c r="BY248" s="186"/>
      <c r="BZ248" s="184">
        <v>78676</v>
      </c>
      <c r="CA248" s="184"/>
      <c r="CB248" s="184">
        <v>5960</v>
      </c>
      <c r="CC248" s="184">
        <v>182965</v>
      </c>
      <c r="CD248" s="186">
        <v>2280</v>
      </c>
      <c r="CE248" s="186">
        <v>144772.5</v>
      </c>
      <c r="CF248" s="184">
        <v>9000.02</v>
      </c>
      <c r="CG248" s="184"/>
      <c r="CH248" s="184"/>
      <c r="CI248" s="184">
        <v>15100</v>
      </c>
      <c r="CJ248" s="184"/>
      <c r="CK248" s="184"/>
      <c r="CL248" s="184"/>
      <c r="CM248" s="184">
        <v>3640</v>
      </c>
    </row>
    <row r="249" spans="1:91" ht="24.6">
      <c r="A249" s="120">
        <v>28</v>
      </c>
      <c r="B249" s="220" t="s">
        <v>963</v>
      </c>
      <c r="C249" s="123" t="s">
        <v>534</v>
      </c>
      <c r="D249" s="184">
        <v>469628</v>
      </c>
      <c r="E249" s="184">
        <v>259045</v>
      </c>
      <c r="F249" s="184">
        <v>1347450</v>
      </c>
      <c r="G249" s="184">
        <v>290795</v>
      </c>
      <c r="H249" s="184">
        <v>354905</v>
      </c>
      <c r="I249" s="184">
        <v>325670</v>
      </c>
      <c r="J249" s="184">
        <v>510388</v>
      </c>
      <c r="K249" s="184">
        <v>1204505</v>
      </c>
      <c r="L249" s="184">
        <v>357371</v>
      </c>
      <c r="M249" s="184">
        <v>120030</v>
      </c>
      <c r="N249" s="184">
        <v>696290</v>
      </c>
      <c r="O249" s="184">
        <v>35559</v>
      </c>
      <c r="P249" s="184">
        <v>694850</v>
      </c>
      <c r="Q249" s="184">
        <v>547570</v>
      </c>
      <c r="R249" s="184">
        <v>53723</v>
      </c>
      <c r="S249" s="184">
        <v>632640</v>
      </c>
      <c r="T249" s="184">
        <v>216272</v>
      </c>
      <c r="U249" s="184">
        <v>253223.6</v>
      </c>
      <c r="V249" s="184">
        <v>377000</v>
      </c>
      <c r="W249" s="184">
        <v>149370</v>
      </c>
      <c r="X249" s="184">
        <v>2242950</v>
      </c>
      <c r="Y249" s="184">
        <v>241460</v>
      </c>
      <c r="Z249" s="184">
        <v>649155</v>
      </c>
      <c r="AA249" s="184">
        <v>471375</v>
      </c>
      <c r="AB249" s="184">
        <v>268193</v>
      </c>
      <c r="AC249" s="184">
        <v>301510</v>
      </c>
      <c r="AD249" s="184">
        <v>605679</v>
      </c>
      <c r="AE249" s="184">
        <v>2198311</v>
      </c>
      <c r="AF249" s="184">
        <v>337280</v>
      </c>
      <c r="AG249" s="184">
        <v>359100</v>
      </c>
      <c r="AH249" s="184">
        <v>180130</v>
      </c>
      <c r="AI249" s="184">
        <v>425560</v>
      </c>
      <c r="AJ249" s="184">
        <v>116890</v>
      </c>
      <c r="AK249" s="184">
        <v>440519</v>
      </c>
      <c r="AL249" s="184">
        <v>3241370.9</v>
      </c>
      <c r="AM249" s="184">
        <v>671740</v>
      </c>
      <c r="AN249" s="184">
        <v>334690</v>
      </c>
      <c r="AO249" s="184">
        <v>525910</v>
      </c>
      <c r="AP249" s="184">
        <v>453968</v>
      </c>
      <c r="AQ249" s="184">
        <v>600305</v>
      </c>
      <c r="AR249" s="184">
        <v>155260</v>
      </c>
      <c r="AS249" s="184">
        <v>1077534.54</v>
      </c>
      <c r="AT249" s="184">
        <v>203208</v>
      </c>
      <c r="AU249" s="184">
        <v>1629087</v>
      </c>
      <c r="AV249" s="184">
        <v>530235</v>
      </c>
      <c r="AW249" s="184">
        <v>305642</v>
      </c>
      <c r="AX249" s="184">
        <v>278044.96999999997</v>
      </c>
      <c r="AY249" s="184">
        <v>537857.52</v>
      </c>
      <c r="AZ249" s="184">
        <v>836530</v>
      </c>
      <c r="BA249" s="184">
        <v>327442</v>
      </c>
      <c r="BB249" s="184">
        <v>2464974</v>
      </c>
      <c r="BC249" s="184">
        <v>199360</v>
      </c>
      <c r="BD249" s="184">
        <v>662430</v>
      </c>
      <c r="BE249" s="184">
        <v>670090</v>
      </c>
      <c r="BF249" s="184">
        <v>357213</v>
      </c>
      <c r="BG249" s="184">
        <v>165929</v>
      </c>
      <c r="BH249" s="184">
        <v>397420.85</v>
      </c>
      <c r="BI249" s="184">
        <v>329155</v>
      </c>
      <c r="BJ249" s="184">
        <v>94683</v>
      </c>
      <c r="BK249" s="184">
        <v>250620</v>
      </c>
      <c r="BL249" s="184">
        <v>283992</v>
      </c>
      <c r="BM249" s="184">
        <v>2450906.5</v>
      </c>
      <c r="BN249" s="184">
        <v>262370</v>
      </c>
      <c r="BO249" s="184">
        <v>457270</v>
      </c>
      <c r="BP249" s="184">
        <v>580395</v>
      </c>
      <c r="BQ249" s="184">
        <v>222433</v>
      </c>
      <c r="BR249" s="184">
        <v>247917</v>
      </c>
      <c r="BS249" s="184">
        <v>4563804.49</v>
      </c>
      <c r="BT249" s="184">
        <v>208120</v>
      </c>
      <c r="BU249" s="184">
        <v>398225</v>
      </c>
      <c r="BV249" s="186">
        <v>257943</v>
      </c>
      <c r="BW249" s="184">
        <v>176190</v>
      </c>
      <c r="BX249" s="184">
        <v>543113</v>
      </c>
      <c r="BY249" s="184">
        <v>424392.5</v>
      </c>
      <c r="BZ249" s="184">
        <v>236148</v>
      </c>
      <c r="CA249" s="184">
        <v>49406</v>
      </c>
      <c r="CB249" s="184">
        <v>599950</v>
      </c>
      <c r="CC249" s="184">
        <v>155740</v>
      </c>
      <c r="CD249" s="184">
        <v>357723</v>
      </c>
      <c r="CE249" s="184">
        <v>463310</v>
      </c>
      <c r="CF249" s="184">
        <v>481430</v>
      </c>
      <c r="CG249" s="184">
        <v>78749</v>
      </c>
      <c r="CH249" s="184">
        <v>511315</v>
      </c>
      <c r="CI249" s="184">
        <v>303095</v>
      </c>
      <c r="CJ249" s="184">
        <v>277385</v>
      </c>
      <c r="CK249" s="184">
        <v>175022</v>
      </c>
      <c r="CL249" s="186">
        <v>52300</v>
      </c>
      <c r="CM249" s="184">
        <v>96940</v>
      </c>
    </row>
    <row r="250" spans="1:91" ht="24.6">
      <c r="A250" s="120">
        <v>28</v>
      </c>
      <c r="B250" s="220" t="s">
        <v>964</v>
      </c>
      <c r="C250" s="123" t="s">
        <v>535</v>
      </c>
      <c r="D250" s="184">
        <v>5667554.6600000001</v>
      </c>
      <c r="E250" s="184">
        <v>1631649.2</v>
      </c>
      <c r="F250" s="184">
        <v>1188307.5</v>
      </c>
      <c r="G250" s="184">
        <v>1054667</v>
      </c>
      <c r="H250" s="184">
        <v>733423</v>
      </c>
      <c r="I250" s="184">
        <v>826327</v>
      </c>
      <c r="J250" s="184">
        <v>1303740.29</v>
      </c>
      <c r="K250" s="184">
        <v>2257690.5</v>
      </c>
      <c r="L250" s="184">
        <v>1459909.66</v>
      </c>
      <c r="M250" s="184">
        <v>1194605.71</v>
      </c>
      <c r="N250" s="184">
        <v>2671093.7200000002</v>
      </c>
      <c r="O250" s="184">
        <v>254841.19</v>
      </c>
      <c r="P250" s="184">
        <v>7457327.5599999996</v>
      </c>
      <c r="Q250" s="184">
        <v>771121</v>
      </c>
      <c r="R250" s="184">
        <v>1598048.68</v>
      </c>
      <c r="S250" s="184">
        <v>2421439.5</v>
      </c>
      <c r="T250" s="184">
        <v>1023299.32</v>
      </c>
      <c r="U250" s="184">
        <v>1442620.66</v>
      </c>
      <c r="V250" s="184">
        <v>738787.59</v>
      </c>
      <c r="W250" s="184">
        <v>268350.5</v>
      </c>
      <c r="X250" s="184">
        <v>7310853.2699999996</v>
      </c>
      <c r="Y250" s="184">
        <v>782475.5</v>
      </c>
      <c r="Z250" s="184">
        <v>1554995.22</v>
      </c>
      <c r="AA250" s="184">
        <v>1186388.5</v>
      </c>
      <c r="AB250" s="184">
        <v>421670</v>
      </c>
      <c r="AC250" s="184">
        <v>611417.5</v>
      </c>
      <c r="AD250" s="184">
        <v>862199.46</v>
      </c>
      <c r="AE250" s="184">
        <v>4578650.97</v>
      </c>
      <c r="AF250" s="184">
        <v>1211024</v>
      </c>
      <c r="AG250" s="184">
        <v>842136.25</v>
      </c>
      <c r="AH250" s="184">
        <v>1613028</v>
      </c>
      <c r="AI250" s="184">
        <v>2140780.19</v>
      </c>
      <c r="AJ250" s="184">
        <v>837210.75</v>
      </c>
      <c r="AK250" s="184">
        <v>1275471.05</v>
      </c>
      <c r="AL250" s="184">
        <v>9075507.2400000002</v>
      </c>
      <c r="AM250" s="184">
        <v>1996933.22</v>
      </c>
      <c r="AN250" s="184">
        <v>1342999</v>
      </c>
      <c r="AO250" s="184">
        <v>1982346.15</v>
      </c>
      <c r="AP250" s="184">
        <v>1968661.36</v>
      </c>
      <c r="AQ250" s="184">
        <v>1456011.5</v>
      </c>
      <c r="AR250" s="184">
        <v>394687.5</v>
      </c>
      <c r="AS250" s="184">
        <v>3985493.9</v>
      </c>
      <c r="AT250" s="184">
        <v>738869.79</v>
      </c>
      <c r="AU250" s="184">
        <v>1266913</v>
      </c>
      <c r="AV250" s="184">
        <v>1529013</v>
      </c>
      <c r="AW250" s="184">
        <v>842681</v>
      </c>
      <c r="AX250" s="184">
        <v>597820.4</v>
      </c>
      <c r="AY250" s="184">
        <v>1491128.75</v>
      </c>
      <c r="AZ250" s="184">
        <v>1000377.05</v>
      </c>
      <c r="BA250" s="184">
        <v>1327008.56</v>
      </c>
      <c r="BB250" s="184">
        <v>3167710.5</v>
      </c>
      <c r="BC250" s="184">
        <v>814469.5</v>
      </c>
      <c r="BD250" s="184">
        <v>5256650.5</v>
      </c>
      <c r="BE250" s="184">
        <v>1219991</v>
      </c>
      <c r="BF250" s="184">
        <v>571957</v>
      </c>
      <c r="BG250" s="184">
        <v>909383.77</v>
      </c>
      <c r="BH250" s="184">
        <v>6325950.9299999997</v>
      </c>
      <c r="BI250" s="184">
        <v>604920.71</v>
      </c>
      <c r="BJ250" s="184">
        <v>690832.08</v>
      </c>
      <c r="BK250" s="184">
        <v>563505</v>
      </c>
      <c r="BL250" s="184">
        <v>778621.5</v>
      </c>
      <c r="BM250" s="184">
        <v>8180552</v>
      </c>
      <c r="BN250" s="184">
        <v>1928375.61</v>
      </c>
      <c r="BO250" s="184">
        <v>809777.06</v>
      </c>
      <c r="BP250" s="184">
        <v>1275135.96</v>
      </c>
      <c r="BQ250" s="184">
        <v>2132658.84</v>
      </c>
      <c r="BR250" s="184">
        <v>586571</v>
      </c>
      <c r="BS250" s="184">
        <v>18179708.440000001</v>
      </c>
      <c r="BT250" s="184">
        <v>2177473.64</v>
      </c>
      <c r="BU250" s="184">
        <v>2358209.33</v>
      </c>
      <c r="BV250" s="184">
        <v>6572001.2199999997</v>
      </c>
      <c r="BW250" s="184">
        <v>426954.1</v>
      </c>
      <c r="BX250" s="184">
        <v>1038884.77</v>
      </c>
      <c r="BY250" s="184">
        <v>3148404.2</v>
      </c>
      <c r="BZ250" s="184">
        <v>1335887</v>
      </c>
      <c r="CA250" s="184">
        <v>800469.25</v>
      </c>
      <c r="CB250" s="184">
        <v>1821388.03</v>
      </c>
      <c r="CC250" s="184">
        <v>5815806</v>
      </c>
      <c r="CD250" s="184">
        <v>2784378.81</v>
      </c>
      <c r="CE250" s="184">
        <v>1825599.5</v>
      </c>
      <c r="CF250" s="184">
        <v>2107447.9900000002</v>
      </c>
      <c r="CG250" s="184">
        <v>517807.49</v>
      </c>
      <c r="CH250" s="184">
        <v>511808.7</v>
      </c>
      <c r="CI250" s="184">
        <v>1121506.68</v>
      </c>
      <c r="CJ250" s="184">
        <v>718441.86</v>
      </c>
      <c r="CK250" s="184">
        <v>2654503.36</v>
      </c>
      <c r="CL250" s="184">
        <v>384677</v>
      </c>
      <c r="CM250" s="184">
        <v>525061.41</v>
      </c>
    </row>
    <row r="251" spans="1:91" ht="24.6">
      <c r="A251" s="120">
        <v>28</v>
      </c>
      <c r="B251" s="220" t="s">
        <v>965</v>
      </c>
      <c r="C251" s="123" t="s">
        <v>536</v>
      </c>
      <c r="D251" s="184">
        <v>531189</v>
      </c>
      <c r="E251" s="184">
        <v>112324.8</v>
      </c>
      <c r="F251" s="184">
        <v>112956</v>
      </c>
      <c r="G251" s="184">
        <v>389156.9</v>
      </c>
      <c r="H251" s="184">
        <v>158778.5</v>
      </c>
      <c r="I251" s="184">
        <v>238914</v>
      </c>
      <c r="J251" s="184">
        <v>347416</v>
      </c>
      <c r="K251" s="184">
        <v>305925</v>
      </c>
      <c r="L251" s="184">
        <v>96084</v>
      </c>
      <c r="M251" s="184">
        <v>127619</v>
      </c>
      <c r="N251" s="184">
        <v>346150</v>
      </c>
      <c r="O251" s="184">
        <v>99958.93</v>
      </c>
      <c r="P251" s="184">
        <v>661158.36</v>
      </c>
      <c r="Q251" s="184">
        <v>81237.95</v>
      </c>
      <c r="R251" s="184">
        <v>205011.35</v>
      </c>
      <c r="S251" s="184">
        <v>907694.22</v>
      </c>
      <c r="T251" s="184">
        <v>88214.74</v>
      </c>
      <c r="U251" s="184">
        <v>240943</v>
      </c>
      <c r="V251" s="184">
        <v>431678.27</v>
      </c>
      <c r="W251" s="184">
        <v>169564</v>
      </c>
      <c r="X251" s="184">
        <v>2120423.9</v>
      </c>
      <c r="Y251" s="184">
        <v>127732</v>
      </c>
      <c r="Z251" s="184">
        <v>266140</v>
      </c>
      <c r="AA251" s="184">
        <v>125808</v>
      </c>
      <c r="AB251" s="184">
        <v>260138.04</v>
      </c>
      <c r="AC251" s="184">
        <v>216093</v>
      </c>
      <c r="AD251" s="184">
        <v>141831</v>
      </c>
      <c r="AE251" s="184">
        <v>416165</v>
      </c>
      <c r="AF251" s="184">
        <v>239833.44</v>
      </c>
      <c r="AG251" s="184">
        <v>215613.75</v>
      </c>
      <c r="AH251" s="184">
        <v>497747</v>
      </c>
      <c r="AI251" s="184">
        <v>180815</v>
      </c>
      <c r="AJ251" s="184">
        <v>133595.25</v>
      </c>
      <c r="AK251" s="184">
        <v>611672.41</v>
      </c>
      <c r="AL251" s="184">
        <v>3141011.35</v>
      </c>
      <c r="AM251" s="184">
        <v>2027913.67</v>
      </c>
      <c r="AN251" s="184">
        <v>85515</v>
      </c>
      <c r="AO251" s="184">
        <v>197906</v>
      </c>
      <c r="AP251" s="184">
        <v>428638.31</v>
      </c>
      <c r="AQ251" s="184">
        <v>558180.93999999994</v>
      </c>
      <c r="AR251" s="184">
        <v>67016.88</v>
      </c>
      <c r="AS251" s="184">
        <v>3350494.5</v>
      </c>
      <c r="AT251" s="184">
        <v>206097.32</v>
      </c>
      <c r="AU251" s="184">
        <v>871850</v>
      </c>
      <c r="AV251" s="184">
        <v>198983</v>
      </c>
      <c r="AW251" s="184">
        <v>269136.61</v>
      </c>
      <c r="AX251" s="184">
        <v>341413.8</v>
      </c>
      <c r="AY251" s="184">
        <v>158691</v>
      </c>
      <c r="AZ251" s="184">
        <v>102920</v>
      </c>
      <c r="BA251" s="184">
        <v>167636</v>
      </c>
      <c r="BB251" s="184">
        <v>302705</v>
      </c>
      <c r="BC251" s="184">
        <v>1543593.29</v>
      </c>
      <c r="BD251" s="184">
        <v>541191.5</v>
      </c>
      <c r="BE251" s="184">
        <v>107890</v>
      </c>
      <c r="BF251" s="184">
        <v>90768</v>
      </c>
      <c r="BG251" s="184">
        <v>336518.86</v>
      </c>
      <c r="BH251" s="184">
        <v>612415.61</v>
      </c>
      <c r="BI251" s="184">
        <v>48340.7</v>
      </c>
      <c r="BJ251" s="184">
        <v>214419.75</v>
      </c>
      <c r="BK251" s="184">
        <v>85200</v>
      </c>
      <c r="BL251" s="184">
        <v>138548</v>
      </c>
      <c r="BM251" s="184">
        <v>291784</v>
      </c>
      <c r="BN251" s="184">
        <v>245734</v>
      </c>
      <c r="BO251" s="184">
        <v>140431</v>
      </c>
      <c r="BP251" s="184">
        <v>148224</v>
      </c>
      <c r="BQ251" s="184">
        <v>452955.8</v>
      </c>
      <c r="BR251" s="184">
        <v>938607</v>
      </c>
      <c r="BS251" s="184">
        <v>6271409.3200000003</v>
      </c>
      <c r="BT251" s="186">
        <v>96340.07</v>
      </c>
      <c r="BU251" s="184">
        <v>470027</v>
      </c>
      <c r="BV251" s="184">
        <v>332532</v>
      </c>
      <c r="BW251" s="184">
        <v>56283</v>
      </c>
      <c r="BX251" s="184">
        <v>240408</v>
      </c>
      <c r="BY251" s="184"/>
      <c r="BZ251" s="184">
        <v>132720</v>
      </c>
      <c r="CA251" s="184">
        <v>97749</v>
      </c>
      <c r="CB251" s="184">
        <v>186456</v>
      </c>
      <c r="CC251" s="184">
        <v>404936.6</v>
      </c>
      <c r="CD251" s="184">
        <v>545921.4</v>
      </c>
      <c r="CE251" s="184">
        <v>159398.44</v>
      </c>
      <c r="CF251" s="184">
        <v>167581.82</v>
      </c>
      <c r="CG251" s="184">
        <v>104440</v>
      </c>
      <c r="CH251" s="184">
        <v>116045</v>
      </c>
      <c r="CI251" s="184">
        <v>453715.88</v>
      </c>
      <c r="CJ251" s="184">
        <v>52372</v>
      </c>
      <c r="CK251" s="184">
        <v>982046.75</v>
      </c>
      <c r="CL251" s="184">
        <v>77680.25</v>
      </c>
      <c r="CM251" s="184">
        <v>33452.75</v>
      </c>
    </row>
    <row r="252" spans="1:91" ht="24.6">
      <c r="A252" s="120">
        <v>28</v>
      </c>
      <c r="B252" s="220" t="s">
        <v>966</v>
      </c>
      <c r="C252" s="123" t="s">
        <v>537</v>
      </c>
      <c r="D252" s="184"/>
      <c r="E252" s="184">
        <v>133097.75</v>
      </c>
      <c r="F252" s="184">
        <v>333214</v>
      </c>
      <c r="G252" s="184">
        <v>11915</v>
      </c>
      <c r="H252" s="184">
        <v>203390</v>
      </c>
      <c r="I252" s="184">
        <v>80625</v>
      </c>
      <c r="J252" s="184">
        <v>274520.5</v>
      </c>
      <c r="K252" s="184">
        <v>305684</v>
      </c>
      <c r="L252" s="184"/>
      <c r="M252" s="184">
        <v>1802987.77</v>
      </c>
      <c r="N252" s="184">
        <v>12690</v>
      </c>
      <c r="O252" s="184"/>
      <c r="P252" s="184"/>
      <c r="Q252" s="184"/>
      <c r="R252" s="184">
        <v>44593</v>
      </c>
      <c r="S252" s="184"/>
      <c r="T252" s="184"/>
      <c r="U252" s="184">
        <v>76059.199999999997</v>
      </c>
      <c r="V252" s="184"/>
      <c r="W252" s="184">
        <v>8530</v>
      </c>
      <c r="X252" s="184">
        <v>93250</v>
      </c>
      <c r="Y252" s="184">
        <v>48525</v>
      </c>
      <c r="Z252" s="184">
        <v>110691.25</v>
      </c>
      <c r="AA252" s="184">
        <v>2954</v>
      </c>
      <c r="AB252" s="184">
        <v>12954.8</v>
      </c>
      <c r="AC252" s="184"/>
      <c r="AD252" s="184">
        <v>28451</v>
      </c>
      <c r="AE252" s="184">
        <v>35915</v>
      </c>
      <c r="AF252" s="184">
        <v>2740</v>
      </c>
      <c r="AG252" s="184">
        <v>42236</v>
      </c>
      <c r="AH252" s="184">
        <v>246489.8</v>
      </c>
      <c r="AI252" s="184">
        <v>175844</v>
      </c>
      <c r="AJ252" s="184">
        <v>52520.800000000003</v>
      </c>
      <c r="AK252" s="184">
        <v>4380</v>
      </c>
      <c r="AL252" s="184"/>
      <c r="AM252" s="184">
        <v>144560</v>
      </c>
      <c r="AN252" s="184">
        <v>34960</v>
      </c>
      <c r="AO252" s="184">
        <v>133540.5</v>
      </c>
      <c r="AP252" s="184">
        <v>42120</v>
      </c>
      <c r="AQ252" s="184">
        <v>45236</v>
      </c>
      <c r="AR252" s="184">
        <v>16544</v>
      </c>
      <c r="AS252" s="184">
        <v>163871.1</v>
      </c>
      <c r="AT252" s="184">
        <v>82407.5</v>
      </c>
      <c r="AU252" s="184">
        <v>2324472</v>
      </c>
      <c r="AV252" s="184"/>
      <c r="AW252" s="184">
        <v>10729</v>
      </c>
      <c r="AX252" s="184">
        <v>1260</v>
      </c>
      <c r="AY252" s="184">
        <v>18000</v>
      </c>
      <c r="AZ252" s="184">
        <v>41369</v>
      </c>
      <c r="BA252" s="184">
        <v>103948</v>
      </c>
      <c r="BB252" s="184">
        <v>2070</v>
      </c>
      <c r="BC252" s="184">
        <v>150960</v>
      </c>
      <c r="BD252" s="184">
        <v>124290</v>
      </c>
      <c r="BE252" s="184">
        <v>241708.35</v>
      </c>
      <c r="BF252" s="184"/>
      <c r="BG252" s="184">
        <v>120514.2</v>
      </c>
      <c r="BH252" s="184">
        <v>18405</v>
      </c>
      <c r="BI252" s="184">
        <v>83441.5</v>
      </c>
      <c r="BJ252" s="184">
        <v>95850</v>
      </c>
      <c r="BK252" s="184">
        <v>1480</v>
      </c>
      <c r="BL252" s="184">
        <v>9451</v>
      </c>
      <c r="BM252" s="184">
        <v>1860</v>
      </c>
      <c r="BN252" s="184">
        <v>550</v>
      </c>
      <c r="BO252" s="184">
        <v>11465</v>
      </c>
      <c r="BP252" s="184">
        <v>13426</v>
      </c>
      <c r="BQ252" s="184">
        <v>734681.7</v>
      </c>
      <c r="BR252" s="184">
        <v>399</v>
      </c>
      <c r="BS252" s="184">
        <v>9564249.8399999999</v>
      </c>
      <c r="BT252" s="184">
        <v>143812</v>
      </c>
      <c r="BU252" s="184">
        <v>151870</v>
      </c>
      <c r="BV252" s="184">
        <v>16479.400000000001</v>
      </c>
      <c r="BW252" s="184">
        <v>180386.8</v>
      </c>
      <c r="BX252" s="184">
        <v>7350</v>
      </c>
      <c r="BY252" s="184">
        <v>1636326.1</v>
      </c>
      <c r="BZ252" s="184">
        <v>184365.29</v>
      </c>
      <c r="CA252" s="184">
        <v>65618</v>
      </c>
      <c r="CB252" s="184">
        <v>16717</v>
      </c>
      <c r="CC252" s="184">
        <v>168130</v>
      </c>
      <c r="CD252" s="184">
        <v>20328</v>
      </c>
      <c r="CE252" s="184">
        <v>690</v>
      </c>
      <c r="CF252" s="184">
        <v>493283</v>
      </c>
      <c r="CG252" s="184">
        <v>22568</v>
      </c>
      <c r="CH252" s="184">
        <v>230299</v>
      </c>
      <c r="CI252" s="184">
        <v>87214.9</v>
      </c>
      <c r="CJ252" s="184">
        <v>362669.3</v>
      </c>
      <c r="CK252" s="184">
        <v>269297.5</v>
      </c>
      <c r="CL252" s="184">
        <v>6700</v>
      </c>
      <c r="CM252" s="184">
        <v>6125.44</v>
      </c>
    </row>
    <row r="253" spans="1:91" ht="24.6">
      <c r="A253" s="120">
        <v>28</v>
      </c>
      <c r="B253" s="220" t="s">
        <v>967</v>
      </c>
      <c r="C253" s="123" t="s">
        <v>538</v>
      </c>
      <c r="D253" s="184"/>
      <c r="E253" s="184"/>
      <c r="F253" s="184"/>
      <c r="G253" s="184"/>
      <c r="H253" s="184"/>
      <c r="I253" s="184"/>
      <c r="J253" s="184"/>
      <c r="K253" s="184"/>
      <c r="L253" s="184"/>
      <c r="M253" s="184"/>
      <c r="N253" s="184"/>
      <c r="O253" s="184"/>
      <c r="P253" s="184"/>
      <c r="Q253" s="184"/>
      <c r="R253" s="184"/>
      <c r="S253" s="184"/>
      <c r="T253" s="184"/>
      <c r="U253" s="184"/>
      <c r="V253" s="184"/>
      <c r="W253" s="184"/>
      <c r="X253" s="184"/>
      <c r="Y253" s="184"/>
      <c r="Z253" s="184"/>
      <c r="AA253" s="184"/>
      <c r="AB253" s="184"/>
      <c r="AC253" s="184"/>
      <c r="AD253" s="184"/>
      <c r="AE253" s="184"/>
      <c r="AF253" s="184"/>
      <c r="AG253" s="184"/>
      <c r="AH253" s="184"/>
      <c r="AI253" s="184"/>
      <c r="AJ253" s="184"/>
      <c r="AK253" s="184"/>
      <c r="AL253" s="184"/>
      <c r="AM253" s="184"/>
      <c r="AN253" s="184"/>
      <c r="AO253" s="184"/>
      <c r="AP253" s="184">
        <v>60802</v>
      </c>
      <c r="AQ253" s="184"/>
      <c r="AR253" s="184"/>
      <c r="AS253" s="184"/>
      <c r="AT253" s="184"/>
      <c r="AU253" s="184"/>
      <c r="AV253" s="184"/>
      <c r="AW253" s="184"/>
      <c r="AX253" s="184"/>
      <c r="AY253" s="184"/>
      <c r="AZ253" s="184"/>
      <c r="BA253" s="184"/>
      <c r="BB253" s="184"/>
      <c r="BC253" s="184"/>
      <c r="BD253" s="184"/>
      <c r="BE253" s="184"/>
      <c r="BF253" s="184"/>
      <c r="BG253" s="184"/>
      <c r="BH253" s="184"/>
      <c r="BI253" s="184"/>
      <c r="BJ253" s="184"/>
      <c r="BK253" s="184"/>
      <c r="BL253" s="184"/>
      <c r="BM253" s="184"/>
      <c r="BN253" s="184"/>
      <c r="BO253" s="184"/>
      <c r="BP253" s="184"/>
      <c r="BQ253" s="184"/>
      <c r="BR253" s="184"/>
      <c r="BS253" s="186"/>
      <c r="BT253" s="186"/>
      <c r="BU253" s="186"/>
      <c r="BV253" s="186"/>
      <c r="BW253" s="186">
        <v>3415405</v>
      </c>
      <c r="BX253" s="184"/>
      <c r="BY253" s="186"/>
      <c r="BZ253" s="184"/>
      <c r="CA253" s="186"/>
      <c r="CB253" s="184"/>
      <c r="CC253" s="186"/>
      <c r="CD253" s="186"/>
      <c r="CE253" s="186"/>
      <c r="CF253" s="186"/>
      <c r="CG253" s="186"/>
      <c r="CH253" s="184"/>
      <c r="CI253" s="186"/>
      <c r="CJ253" s="186"/>
      <c r="CK253" s="186"/>
      <c r="CL253" s="186"/>
      <c r="CM253" s="186"/>
    </row>
    <row r="254" spans="1:91" ht="24.6">
      <c r="A254" s="120">
        <v>29</v>
      </c>
      <c r="B254" s="220" t="s">
        <v>968</v>
      </c>
      <c r="C254" s="123" t="s">
        <v>539</v>
      </c>
      <c r="D254" s="184">
        <v>1494208</v>
      </c>
      <c r="E254" s="184">
        <v>684700</v>
      </c>
      <c r="F254" s="184">
        <v>3760393.15</v>
      </c>
      <c r="G254" s="184">
        <v>1160273</v>
      </c>
      <c r="H254" s="184">
        <v>1086600</v>
      </c>
      <c r="I254" s="184"/>
      <c r="J254" s="184"/>
      <c r="K254" s="184"/>
      <c r="L254" s="184">
        <v>1500500</v>
      </c>
      <c r="M254" s="184"/>
      <c r="N254" s="184">
        <v>4127789.42</v>
      </c>
      <c r="O254" s="184"/>
      <c r="P254" s="184">
        <v>3256102</v>
      </c>
      <c r="Q254" s="184">
        <v>1663500</v>
      </c>
      <c r="R254" s="184">
        <v>1463856.5</v>
      </c>
      <c r="S254" s="184">
        <v>2230300</v>
      </c>
      <c r="T254" s="184">
        <v>1248840</v>
      </c>
      <c r="U254" s="184">
        <v>595963</v>
      </c>
      <c r="V254" s="184">
        <v>816750</v>
      </c>
      <c r="W254" s="184"/>
      <c r="X254" s="184">
        <v>14281508.640000001</v>
      </c>
      <c r="Y254" s="184"/>
      <c r="Z254" s="184">
        <v>28000</v>
      </c>
      <c r="AA254" s="184">
        <v>160000</v>
      </c>
      <c r="AB254" s="184">
        <v>606300</v>
      </c>
      <c r="AC254" s="184">
        <v>769000</v>
      </c>
      <c r="AD254" s="184">
        <v>391000</v>
      </c>
      <c r="AE254" s="184">
        <v>643400</v>
      </c>
      <c r="AF254" s="184">
        <v>375500</v>
      </c>
      <c r="AG254" s="184"/>
      <c r="AH254" s="184">
        <v>514000</v>
      </c>
      <c r="AI254" s="184">
        <v>157150</v>
      </c>
      <c r="AJ254" s="184">
        <v>1366800</v>
      </c>
      <c r="AK254" s="184"/>
      <c r="AL254" s="184">
        <v>1133515</v>
      </c>
      <c r="AM254" s="184">
        <v>1338666</v>
      </c>
      <c r="AN254" s="184">
        <v>444000</v>
      </c>
      <c r="AO254" s="184"/>
      <c r="AP254" s="184">
        <v>538120</v>
      </c>
      <c r="AQ254" s="184"/>
      <c r="AR254" s="184"/>
      <c r="AS254" s="184"/>
      <c r="AT254" s="184">
        <v>3451361</v>
      </c>
      <c r="AU254" s="184">
        <v>5593579</v>
      </c>
      <c r="AV254" s="184"/>
      <c r="AW254" s="184">
        <v>324661</v>
      </c>
      <c r="AX254" s="184"/>
      <c r="AY254" s="184">
        <v>30000</v>
      </c>
      <c r="AZ254" s="184"/>
      <c r="BA254" s="184">
        <v>319312</v>
      </c>
      <c r="BB254" s="184">
        <v>1990300</v>
      </c>
      <c r="BC254" s="184"/>
      <c r="BD254" s="184">
        <v>2662315</v>
      </c>
      <c r="BE254" s="184">
        <v>372500</v>
      </c>
      <c r="BF254" s="184">
        <v>1763800</v>
      </c>
      <c r="BG254" s="184"/>
      <c r="BH254" s="184">
        <v>1592311</v>
      </c>
      <c r="BI254" s="184">
        <v>100700</v>
      </c>
      <c r="BJ254" s="184"/>
      <c r="BK254" s="184">
        <v>181100</v>
      </c>
      <c r="BL254" s="184"/>
      <c r="BM254" s="184">
        <v>265188</v>
      </c>
      <c r="BN254" s="184">
        <v>737906</v>
      </c>
      <c r="BO254" s="184">
        <v>904195</v>
      </c>
      <c r="BP254" s="184"/>
      <c r="BQ254" s="184"/>
      <c r="BR254" s="184">
        <v>679900</v>
      </c>
      <c r="BS254" s="186">
        <v>24875173.940000001</v>
      </c>
      <c r="BT254" s="184"/>
      <c r="BU254" s="186">
        <v>364550</v>
      </c>
      <c r="BV254" s="186">
        <v>748488</v>
      </c>
      <c r="BW254" s="184"/>
      <c r="BX254" s="184"/>
      <c r="BY254" s="186">
        <v>365798</v>
      </c>
      <c r="BZ254" s="184">
        <v>637390</v>
      </c>
      <c r="CA254" s="184">
        <v>797452</v>
      </c>
      <c r="CB254" s="184">
        <v>335000</v>
      </c>
      <c r="CC254" s="184">
        <v>1916149</v>
      </c>
      <c r="CD254" s="186">
        <v>1242270</v>
      </c>
      <c r="CE254" s="184"/>
      <c r="CF254" s="184"/>
      <c r="CG254" s="186">
        <v>620800</v>
      </c>
      <c r="CH254" s="184"/>
      <c r="CI254" s="184">
        <v>2383500</v>
      </c>
      <c r="CJ254" s="184">
        <v>52500</v>
      </c>
      <c r="CK254" s="186"/>
      <c r="CL254" s="184">
        <v>4700</v>
      </c>
      <c r="CM254" s="184">
        <v>466780</v>
      </c>
    </row>
    <row r="255" spans="1:91" ht="24.6">
      <c r="A255" s="120">
        <v>29</v>
      </c>
      <c r="B255" s="220" t="s">
        <v>969</v>
      </c>
      <c r="C255" s="123" t="s">
        <v>540</v>
      </c>
      <c r="D255" s="184"/>
      <c r="E255" s="184">
        <v>267650</v>
      </c>
      <c r="F255" s="184">
        <v>287200</v>
      </c>
      <c r="G255" s="184">
        <v>226190</v>
      </c>
      <c r="H255" s="184">
        <v>28695</v>
      </c>
      <c r="I255" s="184">
        <v>1000</v>
      </c>
      <c r="J255" s="184"/>
      <c r="K255" s="184">
        <v>90074</v>
      </c>
      <c r="L255" s="184">
        <v>18202.25</v>
      </c>
      <c r="M255" s="184"/>
      <c r="N255" s="184">
        <v>6500</v>
      </c>
      <c r="O255" s="184">
        <v>183150</v>
      </c>
      <c r="P255" s="184">
        <v>918150</v>
      </c>
      <c r="Q255" s="184">
        <v>92555</v>
      </c>
      <c r="R255" s="184">
        <v>143260</v>
      </c>
      <c r="S255" s="184">
        <v>70655</v>
      </c>
      <c r="T255" s="184">
        <v>49641.5</v>
      </c>
      <c r="U255" s="184">
        <v>26675</v>
      </c>
      <c r="V255" s="184"/>
      <c r="W255" s="184"/>
      <c r="X255" s="184">
        <v>84200</v>
      </c>
      <c r="Y255" s="184">
        <v>8025</v>
      </c>
      <c r="Z255" s="184"/>
      <c r="AA255" s="184">
        <v>5396</v>
      </c>
      <c r="AB255" s="184"/>
      <c r="AC255" s="184"/>
      <c r="AD255" s="184"/>
      <c r="AE255" s="184">
        <v>20000</v>
      </c>
      <c r="AF255" s="184">
        <v>132758</v>
      </c>
      <c r="AG255" s="184">
        <v>52450</v>
      </c>
      <c r="AH255" s="184">
        <v>17350</v>
      </c>
      <c r="AI255" s="184">
        <v>117350</v>
      </c>
      <c r="AJ255" s="184">
        <v>7490</v>
      </c>
      <c r="AK255" s="184">
        <v>15208</v>
      </c>
      <c r="AL255" s="184">
        <v>2148341.2799999998</v>
      </c>
      <c r="AM255" s="184">
        <v>200605</v>
      </c>
      <c r="AN255" s="184">
        <v>85790</v>
      </c>
      <c r="AO255" s="184">
        <v>105331</v>
      </c>
      <c r="AP255" s="184"/>
      <c r="AQ255" s="184">
        <v>75500</v>
      </c>
      <c r="AR255" s="184">
        <v>64140</v>
      </c>
      <c r="AS255" s="184">
        <v>1342302.6</v>
      </c>
      <c r="AT255" s="184">
        <v>16500</v>
      </c>
      <c r="AU255" s="184">
        <v>155400</v>
      </c>
      <c r="AV255" s="184">
        <v>7800</v>
      </c>
      <c r="AW255" s="184">
        <v>79925</v>
      </c>
      <c r="AX255" s="184"/>
      <c r="AY255" s="184">
        <v>213090</v>
      </c>
      <c r="AZ255" s="184"/>
      <c r="BA255" s="184">
        <v>52300</v>
      </c>
      <c r="BB255" s="184"/>
      <c r="BC255" s="184">
        <v>16106</v>
      </c>
      <c r="BD255" s="184">
        <v>307866.5</v>
      </c>
      <c r="BE255" s="184"/>
      <c r="BF255" s="184"/>
      <c r="BG255" s="184"/>
      <c r="BH255" s="184">
        <v>1181654.8999999999</v>
      </c>
      <c r="BI255" s="184">
        <v>18000</v>
      </c>
      <c r="BJ255" s="184">
        <v>16900</v>
      </c>
      <c r="BK255" s="184">
        <v>217850</v>
      </c>
      <c r="BL255" s="184">
        <v>30300</v>
      </c>
      <c r="BM255" s="184">
        <v>200656</v>
      </c>
      <c r="BN255" s="184">
        <v>257650</v>
      </c>
      <c r="BO255" s="184">
        <v>54650</v>
      </c>
      <c r="BP255" s="184">
        <v>39411.800000000003</v>
      </c>
      <c r="BQ255" s="184">
        <v>108800</v>
      </c>
      <c r="BR255" s="184"/>
      <c r="BS255" s="186">
        <v>3666998.36</v>
      </c>
      <c r="BT255" s="186">
        <v>7490</v>
      </c>
      <c r="BU255" s="186"/>
      <c r="BV255" s="186">
        <v>621143.5</v>
      </c>
      <c r="BW255" s="186"/>
      <c r="BX255" s="186"/>
      <c r="BY255" s="186">
        <v>491082.5</v>
      </c>
      <c r="BZ255" s="184">
        <v>236050</v>
      </c>
      <c r="CA255" s="186">
        <v>11886</v>
      </c>
      <c r="CB255" s="186">
        <v>36010</v>
      </c>
      <c r="CC255" s="186">
        <v>208370</v>
      </c>
      <c r="CD255" s="186">
        <v>149450</v>
      </c>
      <c r="CE255" s="186">
        <v>30570</v>
      </c>
      <c r="CF255" s="186">
        <v>232935</v>
      </c>
      <c r="CG255" s="186"/>
      <c r="CH255" s="186"/>
      <c r="CI255" s="186">
        <v>3700</v>
      </c>
      <c r="CJ255" s="186"/>
      <c r="CK255" s="186"/>
      <c r="CL255" s="186"/>
      <c r="CM255" s="186"/>
    </row>
    <row r="256" spans="1:91" ht="24.6">
      <c r="A256" s="120">
        <v>29</v>
      </c>
      <c r="B256" s="220" t="s">
        <v>970</v>
      </c>
      <c r="C256" s="123" t="s">
        <v>541</v>
      </c>
      <c r="D256" s="184">
        <v>719178.67</v>
      </c>
      <c r="E256" s="184">
        <v>243652.48000000001</v>
      </c>
      <c r="F256" s="184">
        <v>231762.33</v>
      </c>
      <c r="G256" s="184">
        <v>535362.19999999995</v>
      </c>
      <c r="H256" s="184">
        <v>246220.89</v>
      </c>
      <c r="I256" s="184">
        <v>88855</v>
      </c>
      <c r="J256" s="184">
        <v>420887.61</v>
      </c>
      <c r="K256" s="184">
        <v>424620</v>
      </c>
      <c r="L256" s="184">
        <v>261480.09</v>
      </c>
      <c r="M256" s="184">
        <v>142313.48000000001</v>
      </c>
      <c r="N256" s="184">
        <v>478760</v>
      </c>
      <c r="O256" s="184">
        <v>113367.88</v>
      </c>
      <c r="P256" s="184">
        <v>719353.2</v>
      </c>
      <c r="Q256" s="184">
        <v>318885.45</v>
      </c>
      <c r="R256" s="184">
        <v>241123.94</v>
      </c>
      <c r="S256" s="184">
        <v>134582.35</v>
      </c>
      <c r="T256" s="184">
        <v>362902.12</v>
      </c>
      <c r="U256" s="184">
        <v>498635.46</v>
      </c>
      <c r="V256" s="184">
        <v>333508.32</v>
      </c>
      <c r="W256" s="184"/>
      <c r="X256" s="184">
        <v>1957432.93</v>
      </c>
      <c r="Y256" s="184">
        <v>52914.6</v>
      </c>
      <c r="Z256" s="184">
        <v>411215.77</v>
      </c>
      <c r="AA256" s="184">
        <v>433222.53</v>
      </c>
      <c r="AB256" s="184">
        <v>164120.03</v>
      </c>
      <c r="AC256" s="184">
        <v>138397.31</v>
      </c>
      <c r="AD256" s="184">
        <v>404510.08</v>
      </c>
      <c r="AE256" s="184">
        <v>247116.87</v>
      </c>
      <c r="AF256" s="184">
        <v>302406.74</v>
      </c>
      <c r="AG256" s="184">
        <v>133438.44</v>
      </c>
      <c r="AH256" s="184">
        <v>476956.01</v>
      </c>
      <c r="AI256" s="184">
        <v>395661.89</v>
      </c>
      <c r="AJ256" s="184">
        <v>324247.93</v>
      </c>
      <c r="AK256" s="184">
        <v>181278.9</v>
      </c>
      <c r="AL256" s="184">
        <v>1218431</v>
      </c>
      <c r="AM256" s="184">
        <v>310097.62</v>
      </c>
      <c r="AN256" s="184">
        <v>195376.55</v>
      </c>
      <c r="AO256" s="184">
        <v>635508.91</v>
      </c>
      <c r="AP256" s="184">
        <v>184727.57</v>
      </c>
      <c r="AQ256" s="184">
        <v>278400</v>
      </c>
      <c r="AR256" s="184">
        <v>144683.03</v>
      </c>
      <c r="AS256" s="184">
        <v>813241.12</v>
      </c>
      <c r="AT256" s="184">
        <v>292586.09000000003</v>
      </c>
      <c r="AU256" s="184">
        <v>541198</v>
      </c>
      <c r="AV256" s="184">
        <v>151310</v>
      </c>
      <c r="AW256" s="184">
        <v>190964</v>
      </c>
      <c r="AX256" s="184">
        <v>108959.49</v>
      </c>
      <c r="AY256" s="184">
        <v>257553.76</v>
      </c>
      <c r="AZ256" s="184">
        <v>254552.93</v>
      </c>
      <c r="BA256" s="184">
        <v>340394.29</v>
      </c>
      <c r="BB256" s="184">
        <v>839541.95</v>
      </c>
      <c r="BC256" s="184">
        <v>247100</v>
      </c>
      <c r="BD256" s="184">
        <v>928127.98</v>
      </c>
      <c r="BE256" s="184">
        <v>235149.11</v>
      </c>
      <c r="BF256" s="184">
        <v>105749.23</v>
      </c>
      <c r="BG256" s="184">
        <v>167053.14000000001</v>
      </c>
      <c r="BH256" s="184">
        <v>299137.67</v>
      </c>
      <c r="BI256" s="184">
        <v>202054.06</v>
      </c>
      <c r="BJ256" s="184">
        <v>68010</v>
      </c>
      <c r="BK256" s="184">
        <v>546175.93000000005</v>
      </c>
      <c r="BL256" s="184">
        <v>271266.56</v>
      </c>
      <c r="BM256" s="184">
        <v>822754.62</v>
      </c>
      <c r="BN256" s="184">
        <v>279390</v>
      </c>
      <c r="BO256" s="184">
        <v>121990</v>
      </c>
      <c r="BP256" s="184">
        <v>395869.18</v>
      </c>
      <c r="BQ256" s="184">
        <v>387319.01</v>
      </c>
      <c r="BR256" s="184">
        <v>222955.38</v>
      </c>
      <c r="BS256" s="186">
        <v>2098442.9700000002</v>
      </c>
      <c r="BT256" s="186">
        <v>101543.01</v>
      </c>
      <c r="BU256" s="186">
        <v>273203.77</v>
      </c>
      <c r="BV256" s="186">
        <v>376691.78</v>
      </c>
      <c r="BW256" s="186">
        <v>85750</v>
      </c>
      <c r="BX256" s="186">
        <v>157244.56</v>
      </c>
      <c r="BY256" s="186">
        <v>456733.19</v>
      </c>
      <c r="BZ256" s="184">
        <v>105775</v>
      </c>
      <c r="CA256" s="186">
        <v>167671.06</v>
      </c>
      <c r="CB256" s="186">
        <v>205545.32</v>
      </c>
      <c r="CC256" s="186">
        <v>536296.36</v>
      </c>
      <c r="CD256" s="186">
        <v>689865</v>
      </c>
      <c r="CE256" s="186">
        <v>276610</v>
      </c>
      <c r="CF256" s="186">
        <v>498863.61</v>
      </c>
      <c r="CG256" s="186">
        <v>389573.01</v>
      </c>
      <c r="CH256" s="186">
        <v>1000</v>
      </c>
      <c r="CI256" s="186">
        <v>91120</v>
      </c>
      <c r="CJ256" s="186">
        <v>233320.51</v>
      </c>
      <c r="CK256" s="186">
        <v>333627</v>
      </c>
      <c r="CL256" s="186">
        <v>166479.48000000001</v>
      </c>
      <c r="CM256" s="186">
        <v>80530.19</v>
      </c>
    </row>
    <row r="257" spans="1:91" ht="24.6">
      <c r="A257" s="120">
        <v>29</v>
      </c>
      <c r="B257" s="220" t="s">
        <v>971</v>
      </c>
      <c r="C257" s="140" t="s">
        <v>542</v>
      </c>
      <c r="D257" s="184">
        <v>126949.32</v>
      </c>
      <c r="E257" s="184">
        <v>40660</v>
      </c>
      <c r="F257" s="184">
        <v>480</v>
      </c>
      <c r="G257" s="184">
        <v>537889</v>
      </c>
      <c r="H257" s="184"/>
      <c r="I257" s="184"/>
      <c r="J257" s="184"/>
      <c r="K257" s="184"/>
      <c r="L257" s="184"/>
      <c r="M257" s="184"/>
      <c r="N257" s="184">
        <v>423435</v>
      </c>
      <c r="O257" s="184"/>
      <c r="P257" s="184">
        <v>1718134</v>
      </c>
      <c r="Q257" s="184">
        <v>75970</v>
      </c>
      <c r="R257" s="184">
        <v>95020</v>
      </c>
      <c r="S257" s="184">
        <v>128373.44</v>
      </c>
      <c r="T257" s="184"/>
      <c r="U257" s="184">
        <v>90525</v>
      </c>
      <c r="V257" s="184">
        <v>75970</v>
      </c>
      <c r="W257" s="184"/>
      <c r="X257" s="184">
        <v>109329.25</v>
      </c>
      <c r="Y257" s="184">
        <v>39590</v>
      </c>
      <c r="Z257" s="184"/>
      <c r="AA257" s="184">
        <v>80250</v>
      </c>
      <c r="AB257" s="184"/>
      <c r="AC257" s="184"/>
      <c r="AD257" s="184"/>
      <c r="AE257" s="184">
        <v>154860</v>
      </c>
      <c r="AF257" s="184">
        <v>31565</v>
      </c>
      <c r="AG257" s="184">
        <v>3210</v>
      </c>
      <c r="AH257" s="184">
        <v>5885</v>
      </c>
      <c r="AI257" s="184">
        <v>33150</v>
      </c>
      <c r="AJ257" s="184"/>
      <c r="AK257" s="184"/>
      <c r="AL257" s="184">
        <v>454875</v>
      </c>
      <c r="AM257" s="184">
        <v>49220</v>
      </c>
      <c r="AN257" s="184">
        <v>96650</v>
      </c>
      <c r="AO257" s="184"/>
      <c r="AP257" s="184">
        <v>92341</v>
      </c>
      <c r="AQ257" s="184">
        <v>112136</v>
      </c>
      <c r="AR257" s="184">
        <v>21400</v>
      </c>
      <c r="AS257" s="184">
        <v>2500</v>
      </c>
      <c r="AT257" s="184">
        <v>67945</v>
      </c>
      <c r="AU257" s="184">
        <v>228117</v>
      </c>
      <c r="AV257" s="184">
        <v>30923</v>
      </c>
      <c r="AW257" s="184"/>
      <c r="AX257" s="184"/>
      <c r="AY257" s="184">
        <v>77160</v>
      </c>
      <c r="AZ257" s="184"/>
      <c r="BA257" s="184">
        <v>47615</v>
      </c>
      <c r="BB257" s="184"/>
      <c r="BC257" s="184"/>
      <c r="BD257" s="184"/>
      <c r="BE257" s="184">
        <v>43549</v>
      </c>
      <c r="BF257" s="184">
        <v>50950</v>
      </c>
      <c r="BG257" s="184"/>
      <c r="BH257" s="184">
        <v>121325</v>
      </c>
      <c r="BI257" s="184">
        <v>121010</v>
      </c>
      <c r="BJ257" s="184"/>
      <c r="BK257" s="184">
        <v>89650</v>
      </c>
      <c r="BL257" s="184">
        <v>54570</v>
      </c>
      <c r="BM257" s="184">
        <v>31590</v>
      </c>
      <c r="BN257" s="184">
        <v>175737</v>
      </c>
      <c r="BO257" s="184">
        <v>99212</v>
      </c>
      <c r="BP257" s="184"/>
      <c r="BQ257" s="184">
        <v>119840</v>
      </c>
      <c r="BR257" s="184"/>
      <c r="BS257" s="184">
        <v>98208.77</v>
      </c>
      <c r="BT257" s="184">
        <v>11177.23</v>
      </c>
      <c r="BU257" s="184"/>
      <c r="BV257" s="186"/>
      <c r="BW257" s="184"/>
      <c r="BX257" s="184">
        <v>208908.79999999999</v>
      </c>
      <c r="BY257" s="186">
        <v>102498.35</v>
      </c>
      <c r="BZ257" s="184">
        <v>10791</v>
      </c>
      <c r="CA257" s="184">
        <v>58850</v>
      </c>
      <c r="CB257" s="184"/>
      <c r="CC257" s="184"/>
      <c r="CD257" s="186">
        <v>294630</v>
      </c>
      <c r="CE257" s="186">
        <v>16500</v>
      </c>
      <c r="CF257" s="184">
        <v>87740</v>
      </c>
      <c r="CG257" s="184">
        <v>56710</v>
      </c>
      <c r="CH257" s="184"/>
      <c r="CI257" s="184"/>
      <c r="CJ257" s="184">
        <v>45629.5</v>
      </c>
      <c r="CK257" s="186"/>
      <c r="CL257" s="184">
        <v>30495</v>
      </c>
      <c r="CM257" s="184">
        <v>35264.49</v>
      </c>
    </row>
    <row r="258" spans="1:91" ht="24.6">
      <c r="A258" s="120">
        <v>29</v>
      </c>
      <c r="B258" s="220" t="s">
        <v>972</v>
      </c>
      <c r="C258" s="140" t="s">
        <v>543</v>
      </c>
      <c r="D258" s="184"/>
      <c r="E258" s="184">
        <v>8500</v>
      </c>
      <c r="F258" s="184">
        <v>2550</v>
      </c>
      <c r="G258" s="184"/>
      <c r="H258" s="184"/>
      <c r="I258" s="184"/>
      <c r="J258" s="184"/>
      <c r="K258" s="184"/>
      <c r="L258" s="184"/>
      <c r="M258" s="184">
        <v>8453</v>
      </c>
      <c r="N258" s="184"/>
      <c r="O258" s="184">
        <v>8200</v>
      </c>
      <c r="P258" s="184">
        <v>15248</v>
      </c>
      <c r="Q258" s="184"/>
      <c r="R258" s="184"/>
      <c r="S258" s="184"/>
      <c r="T258" s="184"/>
      <c r="U258" s="184"/>
      <c r="V258" s="184">
        <v>3000</v>
      </c>
      <c r="W258" s="184"/>
      <c r="X258" s="184"/>
      <c r="Y258" s="184">
        <v>500</v>
      </c>
      <c r="Z258" s="184"/>
      <c r="AA258" s="184"/>
      <c r="AB258" s="184"/>
      <c r="AC258" s="184">
        <v>5593.43</v>
      </c>
      <c r="AD258" s="184"/>
      <c r="AE258" s="184"/>
      <c r="AF258" s="184"/>
      <c r="AG258" s="184">
        <v>8560</v>
      </c>
      <c r="AH258" s="184"/>
      <c r="AI258" s="184"/>
      <c r="AJ258" s="184"/>
      <c r="AK258" s="184"/>
      <c r="AL258" s="184"/>
      <c r="AM258" s="184"/>
      <c r="AN258" s="184"/>
      <c r="AO258" s="184"/>
      <c r="AP258" s="184"/>
      <c r="AQ258" s="184">
        <v>5400</v>
      </c>
      <c r="AR258" s="184"/>
      <c r="AS258" s="184"/>
      <c r="AT258" s="184">
        <v>1500</v>
      </c>
      <c r="AU258" s="184">
        <v>108263</v>
      </c>
      <c r="AV258" s="184"/>
      <c r="AW258" s="184"/>
      <c r="AX258" s="184"/>
      <c r="AY258" s="184"/>
      <c r="AZ258" s="184">
        <v>117100.8</v>
      </c>
      <c r="BA258" s="184">
        <v>2400</v>
      </c>
      <c r="BB258" s="184"/>
      <c r="BC258" s="184"/>
      <c r="BD258" s="184"/>
      <c r="BE258" s="184"/>
      <c r="BF258" s="184">
        <v>1200</v>
      </c>
      <c r="BG258" s="184"/>
      <c r="BH258" s="184"/>
      <c r="BI258" s="184"/>
      <c r="BJ258" s="184"/>
      <c r="BK258" s="184"/>
      <c r="BL258" s="184"/>
      <c r="BM258" s="184">
        <v>1780</v>
      </c>
      <c r="BN258" s="184"/>
      <c r="BO258" s="184">
        <v>1500</v>
      </c>
      <c r="BP258" s="184">
        <v>2050</v>
      </c>
      <c r="BQ258" s="184"/>
      <c r="BR258" s="184"/>
      <c r="BS258" s="184"/>
      <c r="BT258" s="184"/>
      <c r="BU258" s="184"/>
      <c r="BV258" s="184"/>
      <c r="BW258" s="184"/>
      <c r="BX258" s="184"/>
      <c r="BY258" s="184"/>
      <c r="BZ258" s="184"/>
      <c r="CA258" s="184"/>
      <c r="CB258" s="184"/>
      <c r="CC258" s="184"/>
      <c r="CD258" s="184">
        <v>1125</v>
      </c>
      <c r="CE258" s="184"/>
      <c r="CF258" s="184"/>
      <c r="CG258" s="184"/>
      <c r="CH258" s="184"/>
      <c r="CI258" s="184"/>
      <c r="CJ258" s="184"/>
      <c r="CK258" s="184"/>
      <c r="CL258" s="184"/>
      <c r="CM258" s="184"/>
    </row>
    <row r="259" spans="1:91" ht="24.6">
      <c r="A259" s="120">
        <v>29</v>
      </c>
      <c r="B259" s="220" t="s">
        <v>973</v>
      </c>
      <c r="C259" s="140" t="s">
        <v>544</v>
      </c>
      <c r="D259" s="184">
        <v>4048013.24</v>
      </c>
      <c r="E259" s="184">
        <v>499395</v>
      </c>
      <c r="F259" s="184">
        <v>388398</v>
      </c>
      <c r="G259" s="184">
        <v>644524.5</v>
      </c>
      <c r="H259" s="184">
        <v>121214</v>
      </c>
      <c r="I259" s="184">
        <v>78727.899999999994</v>
      </c>
      <c r="J259" s="184">
        <v>579524.09</v>
      </c>
      <c r="K259" s="184">
        <v>639881.25</v>
      </c>
      <c r="L259" s="184">
        <v>62780</v>
      </c>
      <c r="M259" s="184">
        <v>41950</v>
      </c>
      <c r="N259" s="184">
        <v>1077133.4099999999</v>
      </c>
      <c r="O259" s="184">
        <v>191944.6</v>
      </c>
      <c r="P259" s="184">
        <v>5583292.6699999999</v>
      </c>
      <c r="Q259" s="184">
        <v>348710</v>
      </c>
      <c r="R259" s="184">
        <v>250639.4</v>
      </c>
      <c r="S259" s="184">
        <v>831540.35</v>
      </c>
      <c r="T259" s="184">
        <v>309231</v>
      </c>
      <c r="U259" s="184">
        <v>183027</v>
      </c>
      <c r="V259" s="184">
        <v>112085</v>
      </c>
      <c r="W259" s="184">
        <v>246181.14</v>
      </c>
      <c r="X259" s="184">
        <v>1417988.24</v>
      </c>
      <c r="Y259" s="184">
        <v>257017.69</v>
      </c>
      <c r="Z259" s="184">
        <v>40762.5</v>
      </c>
      <c r="AA259" s="184">
        <v>236567.97</v>
      </c>
      <c r="AB259" s="184">
        <v>71650</v>
      </c>
      <c r="AC259" s="184">
        <v>226108.55</v>
      </c>
      <c r="AD259" s="184">
        <v>2675</v>
      </c>
      <c r="AE259" s="184">
        <v>1482114.37</v>
      </c>
      <c r="AF259" s="184">
        <v>214077.96</v>
      </c>
      <c r="AG259" s="184">
        <v>148760</v>
      </c>
      <c r="AH259" s="184">
        <v>880080.52</v>
      </c>
      <c r="AI259" s="184">
        <v>217615</v>
      </c>
      <c r="AJ259" s="184">
        <v>504030.52</v>
      </c>
      <c r="AK259" s="184">
        <v>141000</v>
      </c>
      <c r="AL259" s="184">
        <v>21419815.399999999</v>
      </c>
      <c r="AM259" s="184">
        <v>111180</v>
      </c>
      <c r="AN259" s="184">
        <v>451248.19</v>
      </c>
      <c r="AO259" s="184">
        <v>862319.5</v>
      </c>
      <c r="AP259" s="184">
        <v>138403.88</v>
      </c>
      <c r="AQ259" s="184">
        <v>484872.44</v>
      </c>
      <c r="AR259" s="184">
        <v>48140</v>
      </c>
      <c r="AS259" s="184">
        <v>2298432.9500000002</v>
      </c>
      <c r="AT259" s="184">
        <v>294334.45</v>
      </c>
      <c r="AU259" s="184">
        <v>62250</v>
      </c>
      <c r="AV259" s="184">
        <v>25490</v>
      </c>
      <c r="AW259" s="184">
        <v>67195</v>
      </c>
      <c r="AX259" s="184">
        <v>127320</v>
      </c>
      <c r="AY259" s="184">
        <v>227538.41</v>
      </c>
      <c r="AZ259" s="184">
        <v>73125.3</v>
      </c>
      <c r="BA259" s="184">
        <v>271455</v>
      </c>
      <c r="BB259" s="184">
        <v>4648579</v>
      </c>
      <c r="BC259" s="184">
        <v>549436</v>
      </c>
      <c r="BD259" s="184">
        <v>4707732.28</v>
      </c>
      <c r="BE259" s="184">
        <v>696062</v>
      </c>
      <c r="BF259" s="184">
        <v>15500</v>
      </c>
      <c r="BG259" s="184">
        <v>708688.04</v>
      </c>
      <c r="BH259" s="184">
        <v>3435532.2</v>
      </c>
      <c r="BI259" s="184">
        <v>13590</v>
      </c>
      <c r="BJ259" s="184">
        <v>396700</v>
      </c>
      <c r="BK259" s="184">
        <v>472277</v>
      </c>
      <c r="BL259" s="184">
        <v>424665</v>
      </c>
      <c r="BM259" s="184">
        <v>6394533.5999999996</v>
      </c>
      <c r="BN259" s="184">
        <v>301747.5</v>
      </c>
      <c r="BO259" s="184">
        <v>334307.20000000001</v>
      </c>
      <c r="BP259" s="184">
        <v>639981.65</v>
      </c>
      <c r="BQ259" s="184">
        <v>252895.5</v>
      </c>
      <c r="BR259" s="184">
        <v>311888</v>
      </c>
      <c r="BS259" s="186">
        <v>13129648.34</v>
      </c>
      <c r="BT259" s="186">
        <v>103060</v>
      </c>
      <c r="BU259" s="184">
        <v>108905.7</v>
      </c>
      <c r="BV259" s="186">
        <v>1013463.54</v>
      </c>
      <c r="BW259" s="184">
        <v>9200</v>
      </c>
      <c r="BX259" s="184">
        <v>955655</v>
      </c>
      <c r="BY259" s="186">
        <v>820639.4</v>
      </c>
      <c r="BZ259" s="184">
        <v>133542.39999999999</v>
      </c>
      <c r="CA259" s="184">
        <v>243361</v>
      </c>
      <c r="CB259" s="184">
        <v>391160</v>
      </c>
      <c r="CC259" s="184">
        <v>95500</v>
      </c>
      <c r="CD259" s="186">
        <v>395836</v>
      </c>
      <c r="CE259" s="184">
        <v>109852</v>
      </c>
      <c r="CF259" s="186">
        <v>493010.41</v>
      </c>
      <c r="CG259" s="184">
        <v>63333</v>
      </c>
      <c r="CH259" s="184"/>
      <c r="CI259" s="186">
        <v>10165</v>
      </c>
      <c r="CJ259" s="186">
        <v>122280</v>
      </c>
      <c r="CK259" s="186">
        <v>1318096.2</v>
      </c>
      <c r="CL259" s="184">
        <v>14650</v>
      </c>
      <c r="CM259" s="184"/>
    </row>
    <row r="260" spans="1:91" ht="24.6">
      <c r="A260" s="120">
        <v>29</v>
      </c>
      <c r="B260" s="220" t="s">
        <v>974</v>
      </c>
      <c r="C260" s="140" t="s">
        <v>545</v>
      </c>
      <c r="D260" s="184"/>
      <c r="E260" s="184"/>
      <c r="F260" s="184">
        <v>8900</v>
      </c>
      <c r="G260" s="184">
        <v>73330</v>
      </c>
      <c r="H260" s="184"/>
      <c r="I260" s="184"/>
      <c r="J260" s="184"/>
      <c r="K260" s="184">
        <v>6000</v>
      </c>
      <c r="L260" s="184"/>
      <c r="M260" s="184">
        <v>25590</v>
      </c>
      <c r="N260" s="184"/>
      <c r="O260" s="184"/>
      <c r="P260" s="184"/>
      <c r="Q260" s="184">
        <v>2790</v>
      </c>
      <c r="R260" s="184">
        <v>700</v>
      </c>
      <c r="S260" s="184"/>
      <c r="T260" s="184">
        <v>125550</v>
      </c>
      <c r="U260" s="184">
        <v>8500</v>
      </c>
      <c r="V260" s="184">
        <v>5150</v>
      </c>
      <c r="W260" s="184"/>
      <c r="X260" s="184">
        <v>49559</v>
      </c>
      <c r="Y260" s="184">
        <v>9300</v>
      </c>
      <c r="Z260" s="184">
        <v>37710</v>
      </c>
      <c r="AA260" s="184">
        <v>4500</v>
      </c>
      <c r="AB260" s="184"/>
      <c r="AC260" s="184"/>
      <c r="AD260" s="184">
        <v>3025</v>
      </c>
      <c r="AE260" s="184"/>
      <c r="AF260" s="184"/>
      <c r="AG260" s="184">
        <v>1500</v>
      </c>
      <c r="AH260" s="184">
        <v>3600</v>
      </c>
      <c r="AI260" s="184">
        <v>31290</v>
      </c>
      <c r="AJ260" s="184">
        <v>3440</v>
      </c>
      <c r="AK260" s="184"/>
      <c r="AL260" s="184">
        <v>110650</v>
      </c>
      <c r="AM260" s="184">
        <v>800</v>
      </c>
      <c r="AN260" s="184"/>
      <c r="AO260" s="184"/>
      <c r="AP260" s="184">
        <v>2690</v>
      </c>
      <c r="AQ260" s="184"/>
      <c r="AR260" s="184">
        <v>1900</v>
      </c>
      <c r="AS260" s="184"/>
      <c r="AT260" s="184">
        <v>5250</v>
      </c>
      <c r="AU260" s="184"/>
      <c r="AV260" s="184">
        <v>9200</v>
      </c>
      <c r="AW260" s="184">
        <v>32150</v>
      </c>
      <c r="AX260" s="184">
        <v>4890</v>
      </c>
      <c r="AY260" s="184">
        <v>1500</v>
      </c>
      <c r="AZ260" s="184"/>
      <c r="BA260" s="184"/>
      <c r="BB260" s="184"/>
      <c r="BC260" s="184">
        <v>2550</v>
      </c>
      <c r="BD260" s="184"/>
      <c r="BE260" s="184"/>
      <c r="BF260" s="184"/>
      <c r="BG260" s="184"/>
      <c r="BH260" s="184">
        <v>642</v>
      </c>
      <c r="BI260" s="184"/>
      <c r="BJ260" s="184"/>
      <c r="BK260" s="184"/>
      <c r="BL260" s="184">
        <v>3800</v>
      </c>
      <c r="BM260" s="184">
        <v>525300</v>
      </c>
      <c r="BN260" s="184">
        <v>5810</v>
      </c>
      <c r="BO260" s="184"/>
      <c r="BP260" s="184"/>
      <c r="BQ260" s="184">
        <v>1500</v>
      </c>
      <c r="BR260" s="184">
        <v>7400</v>
      </c>
      <c r="BS260" s="186">
        <v>1444.5</v>
      </c>
      <c r="BT260" s="186">
        <v>21480</v>
      </c>
      <c r="BU260" s="186">
        <v>24130</v>
      </c>
      <c r="BV260" s="186"/>
      <c r="BW260" s="186"/>
      <c r="BX260" s="186">
        <v>21790</v>
      </c>
      <c r="BY260" s="186">
        <v>550</v>
      </c>
      <c r="BZ260" s="186">
        <v>95252.14</v>
      </c>
      <c r="CA260" s="186">
        <v>3500</v>
      </c>
      <c r="CB260" s="186">
        <v>18690</v>
      </c>
      <c r="CC260" s="186">
        <v>37905</v>
      </c>
      <c r="CD260" s="186"/>
      <c r="CE260" s="186"/>
      <c r="CF260" s="186">
        <v>111640</v>
      </c>
      <c r="CG260" s="186"/>
      <c r="CH260" s="186"/>
      <c r="CI260" s="186">
        <v>15980</v>
      </c>
      <c r="CJ260" s="186">
        <v>2300</v>
      </c>
      <c r="CK260" s="186"/>
      <c r="CL260" s="186">
        <v>5000</v>
      </c>
      <c r="CM260" s="186">
        <v>25569.23</v>
      </c>
    </row>
    <row r="261" spans="1:91" ht="24.6">
      <c r="A261" s="120">
        <v>29</v>
      </c>
      <c r="B261" s="220" t="s">
        <v>975</v>
      </c>
      <c r="C261" s="140" t="s">
        <v>546</v>
      </c>
      <c r="D261" s="184">
        <v>705623.01</v>
      </c>
      <c r="E261" s="184">
        <v>40689.5</v>
      </c>
      <c r="F261" s="184">
        <v>23800</v>
      </c>
      <c r="G261" s="184">
        <v>217472.25</v>
      </c>
      <c r="H261" s="184"/>
      <c r="I261" s="184">
        <v>11848</v>
      </c>
      <c r="J261" s="184"/>
      <c r="K261" s="184">
        <v>134784.72</v>
      </c>
      <c r="L261" s="184"/>
      <c r="M261" s="184"/>
      <c r="N261" s="184">
        <v>20585</v>
      </c>
      <c r="O261" s="184">
        <v>71203.149999999994</v>
      </c>
      <c r="P261" s="184">
        <v>746083.4</v>
      </c>
      <c r="Q261" s="184">
        <v>98525.6</v>
      </c>
      <c r="R261" s="184">
        <v>166241.29999999999</v>
      </c>
      <c r="S261" s="184">
        <v>59085</v>
      </c>
      <c r="T261" s="184">
        <v>430670</v>
      </c>
      <c r="U261" s="184">
        <v>37522.76</v>
      </c>
      <c r="V261" s="184">
        <v>208454</v>
      </c>
      <c r="W261" s="184"/>
      <c r="X261" s="184">
        <v>1015857.7</v>
      </c>
      <c r="Y261" s="184">
        <v>113926</v>
      </c>
      <c r="Z261" s="184">
        <v>40339</v>
      </c>
      <c r="AA261" s="184">
        <v>120807.97</v>
      </c>
      <c r="AB261" s="184">
        <v>15914</v>
      </c>
      <c r="AC261" s="184">
        <v>117295</v>
      </c>
      <c r="AD261" s="184">
        <v>46919.7</v>
      </c>
      <c r="AE261" s="184">
        <v>4350</v>
      </c>
      <c r="AF261" s="184">
        <v>4110</v>
      </c>
      <c r="AG261" s="184">
        <v>2450</v>
      </c>
      <c r="AH261" s="184">
        <v>40486</v>
      </c>
      <c r="AI261" s="184">
        <v>146500</v>
      </c>
      <c r="AJ261" s="184">
        <v>15346</v>
      </c>
      <c r="AK261" s="184">
        <v>121599.45</v>
      </c>
      <c r="AL261" s="184">
        <v>624187.17000000004</v>
      </c>
      <c r="AM261" s="184">
        <v>39085</v>
      </c>
      <c r="AN261" s="184">
        <v>91460</v>
      </c>
      <c r="AO261" s="184">
        <v>347549.5</v>
      </c>
      <c r="AP261" s="184">
        <v>207597.14</v>
      </c>
      <c r="AQ261" s="184">
        <v>31680</v>
      </c>
      <c r="AR261" s="184"/>
      <c r="AS261" s="184">
        <v>2825</v>
      </c>
      <c r="AT261" s="184">
        <v>96815</v>
      </c>
      <c r="AU261" s="184">
        <v>510509.8</v>
      </c>
      <c r="AV261" s="184"/>
      <c r="AW261" s="184">
        <v>19688</v>
      </c>
      <c r="AX261" s="184"/>
      <c r="AY261" s="184">
        <v>23590</v>
      </c>
      <c r="AZ261" s="184"/>
      <c r="BA261" s="184">
        <v>131151</v>
      </c>
      <c r="BB261" s="184">
        <v>137630</v>
      </c>
      <c r="BC261" s="184">
        <v>89850</v>
      </c>
      <c r="BD261" s="184">
        <v>245170.9</v>
      </c>
      <c r="BE261" s="184">
        <v>111601</v>
      </c>
      <c r="BF261" s="184"/>
      <c r="BG261" s="184">
        <v>266866.40000000002</v>
      </c>
      <c r="BH261" s="184">
        <v>105364.8</v>
      </c>
      <c r="BI261" s="184"/>
      <c r="BJ261" s="184">
        <v>780</v>
      </c>
      <c r="BK261" s="184"/>
      <c r="BL261" s="184"/>
      <c r="BM261" s="184">
        <v>350294.45</v>
      </c>
      <c r="BN261" s="184">
        <v>218173.15</v>
      </c>
      <c r="BO261" s="184">
        <v>149759.20000000001</v>
      </c>
      <c r="BP261" s="184">
        <v>104529.5</v>
      </c>
      <c r="BQ261" s="184">
        <v>35670</v>
      </c>
      <c r="BR261" s="184">
        <v>105135</v>
      </c>
      <c r="BS261" s="186">
        <v>447784</v>
      </c>
      <c r="BT261" s="186"/>
      <c r="BU261" s="186">
        <v>4500</v>
      </c>
      <c r="BV261" s="186">
        <v>105097.60000000001</v>
      </c>
      <c r="BW261" s="186">
        <v>53045</v>
      </c>
      <c r="BX261" s="186"/>
      <c r="BY261" s="186">
        <v>397057.74</v>
      </c>
      <c r="BZ261" s="186">
        <v>143412</v>
      </c>
      <c r="CA261" s="186">
        <v>500</v>
      </c>
      <c r="CB261" s="184">
        <v>104178.74</v>
      </c>
      <c r="CC261" s="186">
        <v>632713.75</v>
      </c>
      <c r="CD261" s="186">
        <v>101650</v>
      </c>
      <c r="CE261" s="186">
        <v>20040</v>
      </c>
      <c r="CF261" s="186">
        <v>34207.9</v>
      </c>
      <c r="CG261" s="184">
        <v>75274.5</v>
      </c>
      <c r="CH261" s="186"/>
      <c r="CI261" s="184">
        <v>5400</v>
      </c>
      <c r="CJ261" s="184"/>
      <c r="CK261" s="186"/>
      <c r="CL261" s="184">
        <v>23585.75</v>
      </c>
      <c r="CM261" s="184">
        <v>40525.53</v>
      </c>
    </row>
    <row r="262" spans="1:91" ht="24.6">
      <c r="A262" s="120">
        <v>29</v>
      </c>
      <c r="B262" s="220" t="s">
        <v>976</v>
      </c>
      <c r="C262" s="140" t="s">
        <v>547</v>
      </c>
      <c r="D262" s="184">
        <v>639882</v>
      </c>
      <c r="E262" s="184"/>
      <c r="F262" s="184"/>
      <c r="G262" s="184"/>
      <c r="H262" s="184"/>
      <c r="I262" s="184"/>
      <c r="J262" s="184"/>
      <c r="K262" s="184">
        <v>85360</v>
      </c>
      <c r="L262" s="184"/>
      <c r="M262" s="184">
        <v>125653.63</v>
      </c>
      <c r="N262" s="184">
        <v>114757</v>
      </c>
      <c r="O262" s="184"/>
      <c r="P262" s="184">
        <v>727170</v>
      </c>
      <c r="Q262" s="184"/>
      <c r="R262" s="184"/>
      <c r="S262" s="184">
        <v>101115</v>
      </c>
      <c r="T262" s="184"/>
      <c r="U262" s="184"/>
      <c r="V262" s="184"/>
      <c r="W262" s="184"/>
      <c r="X262" s="184">
        <v>401290</v>
      </c>
      <c r="Y262" s="184"/>
      <c r="Z262" s="184">
        <v>106748.3</v>
      </c>
      <c r="AA262" s="184"/>
      <c r="AB262" s="184"/>
      <c r="AC262" s="184"/>
      <c r="AD262" s="184"/>
      <c r="AE262" s="184">
        <v>19260</v>
      </c>
      <c r="AF262" s="184">
        <v>35000</v>
      </c>
      <c r="AG262" s="184"/>
      <c r="AH262" s="184"/>
      <c r="AI262" s="184"/>
      <c r="AJ262" s="184"/>
      <c r="AK262" s="184"/>
      <c r="AL262" s="184">
        <v>1978205.13</v>
      </c>
      <c r="AM262" s="184"/>
      <c r="AN262" s="184"/>
      <c r="AO262" s="184"/>
      <c r="AP262" s="184"/>
      <c r="AQ262" s="184"/>
      <c r="AR262" s="184"/>
      <c r="AS262" s="184">
        <v>556486</v>
      </c>
      <c r="AT262" s="184"/>
      <c r="AU262" s="184"/>
      <c r="AV262" s="184">
        <v>13000</v>
      </c>
      <c r="AW262" s="184"/>
      <c r="AX262" s="184"/>
      <c r="AY262" s="184">
        <v>68480</v>
      </c>
      <c r="AZ262" s="184"/>
      <c r="BA262" s="184"/>
      <c r="BB262" s="184">
        <v>319502</v>
      </c>
      <c r="BC262" s="184">
        <v>35310</v>
      </c>
      <c r="BD262" s="184">
        <v>160240.79999999999</v>
      </c>
      <c r="BE262" s="184"/>
      <c r="BF262" s="184"/>
      <c r="BG262" s="184"/>
      <c r="BH262" s="184">
        <v>484143</v>
      </c>
      <c r="BI262" s="184"/>
      <c r="BJ262" s="184"/>
      <c r="BK262" s="184"/>
      <c r="BL262" s="184">
        <v>26750</v>
      </c>
      <c r="BM262" s="184">
        <v>375207.45</v>
      </c>
      <c r="BN262" s="184"/>
      <c r="BO262" s="184"/>
      <c r="BP262" s="184"/>
      <c r="BQ262" s="184"/>
      <c r="BR262" s="184"/>
      <c r="BS262" s="186">
        <v>1799196.1</v>
      </c>
      <c r="BT262" s="184"/>
      <c r="BU262" s="186"/>
      <c r="BV262" s="186">
        <v>742430.2</v>
      </c>
      <c r="BW262" s="186"/>
      <c r="BX262" s="184"/>
      <c r="BY262" s="186">
        <v>64000</v>
      </c>
      <c r="BZ262" s="184"/>
      <c r="CA262" s="186"/>
      <c r="CB262" s="186"/>
      <c r="CC262" s="186"/>
      <c r="CD262" s="186">
        <v>717266.4</v>
      </c>
      <c r="CE262" s="186"/>
      <c r="CF262" s="186">
        <v>107000</v>
      </c>
      <c r="CG262" s="186"/>
      <c r="CH262" s="186"/>
      <c r="CI262" s="184"/>
      <c r="CJ262" s="186"/>
      <c r="CK262" s="186">
        <v>38520</v>
      </c>
      <c r="CL262" s="186"/>
      <c r="CM262" s="186"/>
    </row>
    <row r="263" spans="1:91" ht="24.6">
      <c r="A263" s="120">
        <v>29</v>
      </c>
      <c r="B263" s="220" t="s">
        <v>977</v>
      </c>
      <c r="C263" s="140" t="s">
        <v>548</v>
      </c>
      <c r="D263" s="184">
        <v>21000</v>
      </c>
      <c r="E263" s="184"/>
      <c r="F263" s="184"/>
      <c r="G263" s="184"/>
      <c r="H263" s="184"/>
      <c r="I263" s="184"/>
      <c r="J263" s="184"/>
      <c r="K263" s="184"/>
      <c r="L263" s="184"/>
      <c r="M263" s="184"/>
      <c r="N263" s="184"/>
      <c r="O263" s="184"/>
      <c r="P263" s="184"/>
      <c r="Q263" s="184"/>
      <c r="R263" s="184"/>
      <c r="S263" s="184"/>
      <c r="T263" s="184"/>
      <c r="U263" s="184"/>
      <c r="V263" s="184"/>
      <c r="W263" s="184"/>
      <c r="X263" s="184"/>
      <c r="Y263" s="184"/>
      <c r="Z263" s="184"/>
      <c r="AA263" s="184"/>
      <c r="AB263" s="184"/>
      <c r="AC263" s="184"/>
      <c r="AD263" s="184"/>
      <c r="AE263" s="184"/>
      <c r="AF263" s="184"/>
      <c r="AG263" s="184"/>
      <c r="AH263" s="184"/>
      <c r="AI263" s="184"/>
      <c r="AJ263" s="184"/>
      <c r="AK263" s="184"/>
      <c r="AL263" s="184">
        <v>1300000</v>
      </c>
      <c r="AM263" s="184"/>
      <c r="AN263" s="184"/>
      <c r="AO263" s="184"/>
      <c r="AP263" s="184"/>
      <c r="AQ263" s="184"/>
      <c r="AR263" s="184"/>
      <c r="AS263" s="184"/>
      <c r="AT263" s="184"/>
      <c r="AU263" s="184">
        <v>90000</v>
      </c>
      <c r="AV263" s="184"/>
      <c r="AW263" s="184"/>
      <c r="AX263" s="184"/>
      <c r="AY263" s="184"/>
      <c r="AZ263" s="184"/>
      <c r="BA263" s="184"/>
      <c r="BB263" s="184"/>
      <c r="BC263" s="184"/>
      <c r="BD263" s="184"/>
      <c r="BE263" s="184"/>
      <c r="BF263" s="184"/>
      <c r="BG263" s="184"/>
      <c r="BH263" s="184"/>
      <c r="BI263" s="184"/>
      <c r="BJ263" s="184"/>
      <c r="BK263" s="184"/>
      <c r="BL263" s="184"/>
      <c r="BM263" s="184"/>
      <c r="BN263" s="184"/>
      <c r="BO263" s="184"/>
      <c r="BP263" s="184"/>
      <c r="BQ263" s="184"/>
      <c r="BR263" s="184"/>
      <c r="BS263" s="186"/>
      <c r="BT263" s="186"/>
      <c r="BU263" s="186"/>
      <c r="BV263" s="186">
        <v>24000</v>
      </c>
      <c r="BW263" s="186"/>
      <c r="BX263" s="186"/>
      <c r="BY263" s="186"/>
      <c r="BZ263" s="186"/>
      <c r="CA263" s="186"/>
      <c r="CB263" s="184"/>
      <c r="CC263" s="186"/>
      <c r="CD263" s="184"/>
      <c r="CE263" s="186"/>
      <c r="CF263" s="186"/>
      <c r="CG263" s="186"/>
      <c r="CH263" s="186"/>
      <c r="CI263" s="186">
        <v>32000</v>
      </c>
      <c r="CJ263" s="184"/>
      <c r="CK263" s="186"/>
      <c r="CL263" s="186"/>
      <c r="CM263" s="186"/>
    </row>
    <row r="264" spans="1:91" ht="49.2">
      <c r="A264" s="120">
        <v>29</v>
      </c>
      <c r="B264" s="220" t="s">
        <v>978</v>
      </c>
      <c r="C264" s="140" t="s">
        <v>549</v>
      </c>
      <c r="D264" s="184">
        <v>710730.91</v>
      </c>
      <c r="E264" s="184">
        <v>76000</v>
      </c>
      <c r="F264" s="184"/>
      <c r="G264" s="184">
        <v>49550</v>
      </c>
      <c r="H264" s="184">
        <v>13000</v>
      </c>
      <c r="I264" s="184">
        <v>4500</v>
      </c>
      <c r="J264" s="184">
        <v>224417</v>
      </c>
      <c r="K264" s="184">
        <v>428300</v>
      </c>
      <c r="L264" s="184"/>
      <c r="M264" s="184">
        <v>178766</v>
      </c>
      <c r="N264" s="184">
        <v>991271.5</v>
      </c>
      <c r="O264" s="184">
        <v>93900</v>
      </c>
      <c r="P264" s="184">
        <v>808600</v>
      </c>
      <c r="Q264" s="184">
        <v>34150</v>
      </c>
      <c r="R264" s="184"/>
      <c r="S264" s="184">
        <v>306536.67</v>
      </c>
      <c r="T264" s="184">
        <v>375994</v>
      </c>
      <c r="U264" s="184">
        <v>98167.15</v>
      </c>
      <c r="V264" s="184">
        <v>59680</v>
      </c>
      <c r="W264" s="184"/>
      <c r="X264" s="184">
        <v>2873992</v>
      </c>
      <c r="Y264" s="184"/>
      <c r="Z264" s="184"/>
      <c r="AA264" s="184"/>
      <c r="AB264" s="184"/>
      <c r="AC264" s="184"/>
      <c r="AD264" s="184"/>
      <c r="AE264" s="184"/>
      <c r="AF264" s="184"/>
      <c r="AG264" s="184">
        <v>138500</v>
      </c>
      <c r="AH264" s="184"/>
      <c r="AI264" s="184">
        <v>52000</v>
      </c>
      <c r="AJ264" s="184">
        <v>142300</v>
      </c>
      <c r="AK264" s="184"/>
      <c r="AL264" s="184">
        <v>38219824.289999999</v>
      </c>
      <c r="AM264" s="184"/>
      <c r="AN264" s="184"/>
      <c r="AO264" s="184">
        <v>8245</v>
      </c>
      <c r="AP264" s="184"/>
      <c r="AQ264" s="184"/>
      <c r="AR264" s="184">
        <v>65000</v>
      </c>
      <c r="AS264" s="184">
        <v>190788</v>
      </c>
      <c r="AT264" s="184"/>
      <c r="AU264" s="184">
        <v>1146458.56</v>
      </c>
      <c r="AV264" s="184">
        <v>675000</v>
      </c>
      <c r="AW264" s="184">
        <v>217219.81</v>
      </c>
      <c r="AX264" s="184"/>
      <c r="AY264" s="184">
        <v>126241</v>
      </c>
      <c r="AZ264" s="184"/>
      <c r="BA264" s="184"/>
      <c r="BB264" s="184"/>
      <c r="BC264" s="184"/>
      <c r="BD264" s="184">
        <v>3089575.72</v>
      </c>
      <c r="BE264" s="184">
        <v>132840</v>
      </c>
      <c r="BF264" s="184">
        <v>809220</v>
      </c>
      <c r="BG264" s="184"/>
      <c r="BH264" s="184">
        <v>6267449.7000000002</v>
      </c>
      <c r="BI264" s="184">
        <v>272500</v>
      </c>
      <c r="BJ264" s="184"/>
      <c r="BK264" s="184"/>
      <c r="BL264" s="184"/>
      <c r="BM264" s="184">
        <v>12840</v>
      </c>
      <c r="BN264" s="184"/>
      <c r="BO264" s="184">
        <v>94750</v>
      </c>
      <c r="BP264" s="184"/>
      <c r="BQ264" s="184">
        <v>121300</v>
      </c>
      <c r="BR264" s="184">
        <v>171680</v>
      </c>
      <c r="BS264" s="186">
        <v>10277782.060000001</v>
      </c>
      <c r="BT264" s="184">
        <v>784000</v>
      </c>
      <c r="BU264" s="184">
        <v>17120</v>
      </c>
      <c r="BV264" s="186">
        <v>696112.4</v>
      </c>
      <c r="BW264" s="186">
        <v>1000</v>
      </c>
      <c r="BX264" s="186"/>
      <c r="BY264" s="186">
        <v>303589.67</v>
      </c>
      <c r="BZ264" s="186"/>
      <c r="CA264" s="184">
        <v>440500</v>
      </c>
      <c r="CB264" s="186"/>
      <c r="CC264" s="186"/>
      <c r="CD264" s="186">
        <v>239922.6</v>
      </c>
      <c r="CE264" s="186"/>
      <c r="CF264" s="186">
        <v>356975</v>
      </c>
      <c r="CG264" s="184">
        <v>55000</v>
      </c>
      <c r="CH264" s="186"/>
      <c r="CI264" s="184"/>
      <c r="CJ264" s="186">
        <v>85000</v>
      </c>
      <c r="CK264" s="186"/>
      <c r="CL264" s="184"/>
      <c r="CM264" s="186">
        <v>20900</v>
      </c>
    </row>
    <row r="265" spans="1:91" ht="24.6">
      <c r="A265" s="120">
        <v>29</v>
      </c>
      <c r="B265" s="220" t="s">
        <v>979</v>
      </c>
      <c r="C265" s="140" t="s">
        <v>550</v>
      </c>
      <c r="D265" s="184">
        <v>751750</v>
      </c>
      <c r="E265" s="184"/>
      <c r="F265" s="184"/>
      <c r="G265" s="184"/>
      <c r="H265" s="184">
        <v>37800</v>
      </c>
      <c r="I265" s="184">
        <v>11000</v>
      </c>
      <c r="J265" s="184">
        <v>49500</v>
      </c>
      <c r="K265" s="184">
        <v>67780</v>
      </c>
      <c r="L265" s="184">
        <v>95600</v>
      </c>
      <c r="M265" s="184">
        <v>179100</v>
      </c>
      <c r="N265" s="184"/>
      <c r="O265" s="184">
        <v>32800</v>
      </c>
      <c r="P265" s="184">
        <v>2080367</v>
      </c>
      <c r="Q265" s="184">
        <v>75600</v>
      </c>
      <c r="R265" s="184"/>
      <c r="S265" s="184">
        <v>32750</v>
      </c>
      <c r="T265" s="184">
        <v>6500</v>
      </c>
      <c r="U265" s="184">
        <v>28000</v>
      </c>
      <c r="V265" s="184">
        <v>5650</v>
      </c>
      <c r="W265" s="184"/>
      <c r="X265" s="184">
        <v>1258290</v>
      </c>
      <c r="Y265" s="184"/>
      <c r="Z265" s="184">
        <v>124040</v>
      </c>
      <c r="AA265" s="184">
        <v>35100</v>
      </c>
      <c r="AB265" s="184"/>
      <c r="AC265" s="184">
        <v>20700</v>
      </c>
      <c r="AD265" s="184"/>
      <c r="AE265" s="184">
        <v>214405</v>
      </c>
      <c r="AF265" s="184"/>
      <c r="AG265" s="184">
        <v>14100</v>
      </c>
      <c r="AH265" s="184">
        <v>26700</v>
      </c>
      <c r="AI265" s="184">
        <v>121000</v>
      </c>
      <c r="AJ265" s="184"/>
      <c r="AK265" s="184"/>
      <c r="AL265" s="184">
        <v>785085</v>
      </c>
      <c r="AM265" s="184"/>
      <c r="AN265" s="184"/>
      <c r="AO265" s="184">
        <v>453544</v>
      </c>
      <c r="AP265" s="184">
        <v>218250</v>
      </c>
      <c r="AQ265" s="184"/>
      <c r="AR265" s="184"/>
      <c r="AS265" s="184">
        <v>168953</v>
      </c>
      <c r="AT265" s="184">
        <v>9900</v>
      </c>
      <c r="AU265" s="184">
        <v>349700</v>
      </c>
      <c r="AV265" s="184">
        <v>32700</v>
      </c>
      <c r="AW265" s="184"/>
      <c r="AX265" s="184">
        <v>38820</v>
      </c>
      <c r="AY265" s="184"/>
      <c r="AZ265" s="184">
        <v>181950</v>
      </c>
      <c r="BA265" s="184"/>
      <c r="BB265" s="184">
        <v>469165.5</v>
      </c>
      <c r="BC265" s="184">
        <v>32550</v>
      </c>
      <c r="BD265" s="184">
        <v>1819420</v>
      </c>
      <c r="BE265" s="184"/>
      <c r="BF265" s="184">
        <v>118200</v>
      </c>
      <c r="BG265" s="184">
        <v>120400</v>
      </c>
      <c r="BH265" s="184">
        <v>474900.04</v>
      </c>
      <c r="BI265" s="184">
        <v>41500</v>
      </c>
      <c r="BJ265" s="184">
        <v>64200</v>
      </c>
      <c r="BK265" s="184"/>
      <c r="BL265" s="184">
        <v>35300</v>
      </c>
      <c r="BM265" s="184"/>
      <c r="BN265" s="184"/>
      <c r="BO265" s="184">
        <v>89880</v>
      </c>
      <c r="BP265" s="184"/>
      <c r="BQ265" s="184">
        <v>24000</v>
      </c>
      <c r="BR265" s="184">
        <v>238250</v>
      </c>
      <c r="BS265" s="186">
        <v>1113729.6599999999</v>
      </c>
      <c r="BT265" s="184">
        <v>209700</v>
      </c>
      <c r="BU265" s="184">
        <v>53147</v>
      </c>
      <c r="BV265" s="184">
        <v>251878</v>
      </c>
      <c r="BW265" s="184">
        <v>177200</v>
      </c>
      <c r="BX265" s="184">
        <v>72400</v>
      </c>
      <c r="BY265" s="184">
        <v>286200</v>
      </c>
      <c r="BZ265" s="184"/>
      <c r="CA265" s="184">
        <v>122900</v>
      </c>
      <c r="CB265" s="184"/>
      <c r="CC265" s="184"/>
      <c r="CD265" s="184">
        <v>108260</v>
      </c>
      <c r="CE265" s="184"/>
      <c r="CF265" s="184">
        <v>173191</v>
      </c>
      <c r="CG265" s="184">
        <v>94030</v>
      </c>
      <c r="CH265" s="184">
        <v>1000</v>
      </c>
      <c r="CI265" s="184">
        <v>30480</v>
      </c>
      <c r="CJ265" s="184">
        <v>79030</v>
      </c>
      <c r="CK265" s="186"/>
      <c r="CL265" s="184">
        <v>122470</v>
      </c>
      <c r="CM265" s="184">
        <v>39300</v>
      </c>
    </row>
    <row r="266" spans="1:91" ht="24.6">
      <c r="A266" s="120">
        <v>29</v>
      </c>
      <c r="B266" s="220" t="s">
        <v>980</v>
      </c>
      <c r="C266" s="140" t="s">
        <v>551</v>
      </c>
      <c r="D266" s="184">
        <v>50000</v>
      </c>
      <c r="E266" s="184"/>
      <c r="F266" s="184"/>
      <c r="G266" s="184">
        <v>55260</v>
      </c>
      <c r="H266" s="184">
        <v>49000</v>
      </c>
      <c r="I266" s="184">
        <v>450000</v>
      </c>
      <c r="J266" s="184"/>
      <c r="K266" s="184">
        <v>2430670</v>
      </c>
      <c r="L266" s="184">
        <v>2738800</v>
      </c>
      <c r="M266" s="184"/>
      <c r="N266" s="184"/>
      <c r="O266" s="184"/>
      <c r="P266" s="184"/>
      <c r="Q266" s="184"/>
      <c r="R266" s="184">
        <v>133000</v>
      </c>
      <c r="S266" s="184">
        <v>90000</v>
      </c>
      <c r="T266" s="184">
        <v>199000</v>
      </c>
      <c r="U266" s="184">
        <v>1072500</v>
      </c>
      <c r="V266" s="184"/>
      <c r="W266" s="184"/>
      <c r="X266" s="184"/>
      <c r="Y266" s="184">
        <v>523000</v>
      </c>
      <c r="Z266" s="184">
        <v>124400</v>
      </c>
      <c r="AA266" s="184">
        <v>1132390</v>
      </c>
      <c r="AB266" s="184"/>
      <c r="AC266" s="184"/>
      <c r="AD266" s="184"/>
      <c r="AE266" s="184"/>
      <c r="AF266" s="184">
        <v>68200</v>
      </c>
      <c r="AG266" s="184"/>
      <c r="AH266" s="184">
        <v>133500</v>
      </c>
      <c r="AI266" s="184"/>
      <c r="AJ266" s="184">
        <v>316000</v>
      </c>
      <c r="AK266" s="184"/>
      <c r="AL266" s="184"/>
      <c r="AM266" s="184">
        <v>385400</v>
      </c>
      <c r="AN266" s="184">
        <v>64550</v>
      </c>
      <c r="AO266" s="184"/>
      <c r="AP266" s="184">
        <v>89630</v>
      </c>
      <c r="AQ266" s="184"/>
      <c r="AR266" s="184"/>
      <c r="AS266" s="184"/>
      <c r="AT266" s="184">
        <v>231401.5</v>
      </c>
      <c r="AU266" s="184">
        <v>627150</v>
      </c>
      <c r="AV266" s="184"/>
      <c r="AW266" s="184"/>
      <c r="AX266" s="184">
        <v>131200</v>
      </c>
      <c r="AY266" s="184">
        <v>250000</v>
      </c>
      <c r="AZ266" s="184">
        <v>199000</v>
      </c>
      <c r="BA266" s="184">
        <v>19000</v>
      </c>
      <c r="BB266" s="184"/>
      <c r="BC266" s="184"/>
      <c r="BD266" s="184"/>
      <c r="BE266" s="184">
        <v>23000</v>
      </c>
      <c r="BF266" s="184"/>
      <c r="BG266" s="184"/>
      <c r="BH266" s="184"/>
      <c r="BI266" s="184"/>
      <c r="BJ266" s="184"/>
      <c r="BK266" s="184"/>
      <c r="BL266" s="184"/>
      <c r="BM266" s="184">
        <v>497700</v>
      </c>
      <c r="BN266" s="184"/>
      <c r="BO266" s="184">
        <v>444243</v>
      </c>
      <c r="BP266" s="184"/>
      <c r="BQ266" s="184">
        <v>20300</v>
      </c>
      <c r="BR266" s="184"/>
      <c r="BS266" s="186"/>
      <c r="BT266" s="184"/>
      <c r="BU266" s="186"/>
      <c r="BV266" s="184"/>
      <c r="BW266" s="184"/>
      <c r="BX266" s="184">
        <v>41000</v>
      </c>
      <c r="BY266" s="184">
        <v>1043973</v>
      </c>
      <c r="BZ266" s="186"/>
      <c r="CA266" s="184">
        <v>528600</v>
      </c>
      <c r="CB266" s="184"/>
      <c r="CC266" s="184"/>
      <c r="CD266" s="186">
        <v>168500</v>
      </c>
      <c r="CE266" s="184"/>
      <c r="CF266" s="184"/>
      <c r="CG266" s="184">
        <v>863300</v>
      </c>
      <c r="CH266" s="186"/>
      <c r="CI266" s="184">
        <v>738000</v>
      </c>
      <c r="CJ266" s="184">
        <v>64800</v>
      </c>
      <c r="CK266" s="184"/>
      <c r="CL266" s="184"/>
      <c r="CM266" s="186"/>
    </row>
    <row r="267" spans="1:91" ht="24.6">
      <c r="A267" s="120">
        <v>28</v>
      </c>
      <c r="B267" s="220" t="s">
        <v>981</v>
      </c>
      <c r="C267" s="140" t="s">
        <v>552</v>
      </c>
      <c r="D267" s="184">
        <v>4931439.07</v>
      </c>
      <c r="E267" s="184">
        <v>702359.3</v>
      </c>
      <c r="F267" s="184">
        <v>564836.71</v>
      </c>
      <c r="G267" s="184">
        <v>1036707.05</v>
      </c>
      <c r="H267" s="184">
        <v>730629.4</v>
      </c>
      <c r="I267" s="184">
        <v>783688.8</v>
      </c>
      <c r="J267" s="184">
        <v>1070393</v>
      </c>
      <c r="K267" s="184">
        <v>1647223.6</v>
      </c>
      <c r="L267" s="184">
        <v>1015271.2</v>
      </c>
      <c r="M267" s="184">
        <v>781808.82</v>
      </c>
      <c r="N267" s="184">
        <v>1703005.99</v>
      </c>
      <c r="O267" s="184">
        <v>312368</v>
      </c>
      <c r="P267" s="184">
        <v>2289709.02</v>
      </c>
      <c r="Q267" s="184">
        <v>1063444.3</v>
      </c>
      <c r="R267" s="184">
        <v>1396653</v>
      </c>
      <c r="S267" s="184">
        <v>1120353.1000000001</v>
      </c>
      <c r="T267" s="184">
        <v>1203979.08</v>
      </c>
      <c r="U267" s="184">
        <v>779067.3</v>
      </c>
      <c r="V267" s="184">
        <v>699444.8</v>
      </c>
      <c r="W267" s="184">
        <v>425765.74</v>
      </c>
      <c r="X267" s="184">
        <v>7647318.5</v>
      </c>
      <c r="Y267" s="184">
        <v>461238</v>
      </c>
      <c r="Z267" s="184">
        <v>1298571.7</v>
      </c>
      <c r="AA267" s="184">
        <v>1724823</v>
      </c>
      <c r="AB267" s="184">
        <v>563377.9</v>
      </c>
      <c r="AC267" s="184">
        <v>734098.55</v>
      </c>
      <c r="AD267" s="184">
        <v>712354</v>
      </c>
      <c r="AE267" s="184">
        <v>789247.3</v>
      </c>
      <c r="AF267" s="184">
        <v>1016931.06</v>
      </c>
      <c r="AG267" s="184">
        <v>605636.80000000005</v>
      </c>
      <c r="AH267" s="184">
        <v>1080530.76</v>
      </c>
      <c r="AI267" s="184">
        <v>890026.77</v>
      </c>
      <c r="AJ267" s="184">
        <v>810123.4</v>
      </c>
      <c r="AK267" s="184">
        <v>696477.9</v>
      </c>
      <c r="AL267" s="184">
        <v>7896134.9100000001</v>
      </c>
      <c r="AM267" s="184">
        <v>880947.3</v>
      </c>
      <c r="AN267" s="184">
        <v>563785.6</v>
      </c>
      <c r="AO267" s="184">
        <v>1597319.1</v>
      </c>
      <c r="AP267" s="184">
        <v>1356463.5</v>
      </c>
      <c r="AQ267" s="184">
        <v>1123743.57</v>
      </c>
      <c r="AR267" s="184">
        <v>428120</v>
      </c>
      <c r="AS267" s="184">
        <v>3076234.63</v>
      </c>
      <c r="AT267" s="184">
        <v>1205390.57</v>
      </c>
      <c r="AU267" s="184">
        <v>3148160.9</v>
      </c>
      <c r="AV267" s="184">
        <v>1720790.81</v>
      </c>
      <c r="AW267" s="184">
        <v>987736</v>
      </c>
      <c r="AX267" s="184">
        <v>289281</v>
      </c>
      <c r="AY267" s="184">
        <v>566889.19999999995</v>
      </c>
      <c r="AZ267" s="184">
        <v>805733.2</v>
      </c>
      <c r="BA267" s="184">
        <v>681860.75</v>
      </c>
      <c r="BB267" s="184">
        <v>2060291.49</v>
      </c>
      <c r="BC267" s="184">
        <v>690329</v>
      </c>
      <c r="BD267" s="184">
        <v>2000248.87</v>
      </c>
      <c r="BE267" s="184">
        <v>999707.7</v>
      </c>
      <c r="BF267" s="184">
        <v>346495.04</v>
      </c>
      <c r="BG267" s="184">
        <v>775673.09</v>
      </c>
      <c r="BH267" s="184">
        <v>1843186.5</v>
      </c>
      <c r="BI267" s="184">
        <v>292082</v>
      </c>
      <c r="BJ267" s="184">
        <v>356780.79999999999</v>
      </c>
      <c r="BK267" s="184">
        <v>940969.95</v>
      </c>
      <c r="BL267" s="184">
        <v>782129.06</v>
      </c>
      <c r="BM267" s="184">
        <v>2774214.55</v>
      </c>
      <c r="BN267" s="184">
        <v>916448.4</v>
      </c>
      <c r="BO267" s="184">
        <v>824830.01</v>
      </c>
      <c r="BP267" s="184">
        <v>947825</v>
      </c>
      <c r="BQ267" s="184">
        <v>914800.2</v>
      </c>
      <c r="BR267" s="184">
        <v>613957.29</v>
      </c>
      <c r="BS267" s="186">
        <v>9705464.1500000004</v>
      </c>
      <c r="BT267" s="186">
        <v>479119</v>
      </c>
      <c r="BU267" s="186">
        <v>737315.5</v>
      </c>
      <c r="BV267" s="186">
        <v>1184235.8</v>
      </c>
      <c r="BW267" s="186">
        <v>197385</v>
      </c>
      <c r="BX267" s="186">
        <v>634537.1</v>
      </c>
      <c r="BY267" s="186">
        <v>1590784.1</v>
      </c>
      <c r="BZ267" s="186">
        <v>479134.2</v>
      </c>
      <c r="CA267" s="186">
        <v>441462.6</v>
      </c>
      <c r="CB267" s="186">
        <v>543438.80000000005</v>
      </c>
      <c r="CC267" s="186">
        <v>1159100</v>
      </c>
      <c r="CD267" s="186">
        <v>1160847.6000000001</v>
      </c>
      <c r="CE267" s="186">
        <v>1130911.25</v>
      </c>
      <c r="CF267" s="186">
        <v>965498.5</v>
      </c>
      <c r="CG267" s="186">
        <v>637364.78</v>
      </c>
      <c r="CH267" s="186">
        <v>464560.62</v>
      </c>
      <c r="CI267" s="186">
        <v>621042</v>
      </c>
      <c r="CJ267" s="186">
        <v>416685.4</v>
      </c>
      <c r="CK267" s="186">
        <v>2196462.41</v>
      </c>
      <c r="CL267" s="186">
        <v>425599.3</v>
      </c>
      <c r="CM267" s="186">
        <v>322817.96000000002</v>
      </c>
    </row>
    <row r="268" spans="1:91" ht="24.6">
      <c r="A268" s="120">
        <v>29</v>
      </c>
      <c r="B268" s="220" t="s">
        <v>982</v>
      </c>
      <c r="C268" s="140" t="s">
        <v>553</v>
      </c>
      <c r="D268" s="184"/>
      <c r="E268" s="184"/>
      <c r="F268" s="184">
        <v>161061.12</v>
      </c>
      <c r="G268" s="184">
        <v>83940</v>
      </c>
      <c r="H268" s="184"/>
      <c r="I268" s="184"/>
      <c r="J268" s="184"/>
      <c r="K268" s="184"/>
      <c r="L268" s="184"/>
      <c r="M268" s="184"/>
      <c r="N268" s="184"/>
      <c r="O268" s="184"/>
      <c r="P268" s="184"/>
      <c r="Q268" s="184"/>
      <c r="R268" s="184"/>
      <c r="S268" s="184">
        <v>454212</v>
      </c>
      <c r="T268" s="184">
        <v>74316</v>
      </c>
      <c r="U268" s="184">
        <v>365067</v>
      </c>
      <c r="V268" s="184">
        <v>32225</v>
      </c>
      <c r="W268" s="184"/>
      <c r="X268" s="184">
        <v>55200</v>
      </c>
      <c r="Y268" s="184"/>
      <c r="Z268" s="184"/>
      <c r="AA268" s="184"/>
      <c r="AB268" s="184"/>
      <c r="AC268" s="184"/>
      <c r="AD268" s="184"/>
      <c r="AE268" s="184"/>
      <c r="AF268" s="184"/>
      <c r="AG268" s="184"/>
      <c r="AH268" s="184"/>
      <c r="AI268" s="184">
        <v>9450</v>
      </c>
      <c r="AJ268" s="184"/>
      <c r="AK268" s="184"/>
      <c r="AL268" s="184">
        <v>5272915</v>
      </c>
      <c r="AM268" s="184"/>
      <c r="AN268" s="184"/>
      <c r="AO268" s="184"/>
      <c r="AP268" s="184">
        <v>907000</v>
      </c>
      <c r="AQ268" s="184"/>
      <c r="AR268" s="184"/>
      <c r="AS268" s="184"/>
      <c r="AT268" s="184"/>
      <c r="AU268" s="184">
        <v>1110000</v>
      </c>
      <c r="AV268" s="184"/>
      <c r="AW268" s="184">
        <v>423450</v>
      </c>
      <c r="AX268" s="184"/>
      <c r="AY268" s="184"/>
      <c r="AZ268" s="184"/>
      <c r="BA268" s="184"/>
      <c r="BB268" s="184">
        <v>1683924</v>
      </c>
      <c r="BC268" s="184"/>
      <c r="BD268" s="184">
        <v>6581615.46</v>
      </c>
      <c r="BE268" s="184"/>
      <c r="BF268" s="184">
        <v>498000</v>
      </c>
      <c r="BG268" s="184"/>
      <c r="BH268" s="184">
        <v>11700</v>
      </c>
      <c r="BI268" s="184"/>
      <c r="BJ268" s="184"/>
      <c r="BK268" s="184"/>
      <c r="BL268" s="184"/>
      <c r="BM268" s="184"/>
      <c r="BN268" s="184">
        <v>1842912</v>
      </c>
      <c r="BO268" s="184">
        <v>1268498.67</v>
      </c>
      <c r="BP268" s="184">
        <v>2219437.2000000002</v>
      </c>
      <c r="BQ268" s="184">
        <v>1024632</v>
      </c>
      <c r="BR268" s="184">
        <v>1071912</v>
      </c>
      <c r="BS268" s="186">
        <v>14223600</v>
      </c>
      <c r="BT268" s="186">
        <v>19765</v>
      </c>
      <c r="BU268" s="186"/>
      <c r="BV268" s="186">
        <v>1879840</v>
      </c>
      <c r="BW268" s="184">
        <v>1300</v>
      </c>
      <c r="BX268" s="184"/>
      <c r="BY268" s="184">
        <v>2605029.17</v>
      </c>
      <c r="BZ268" s="184"/>
      <c r="CA268" s="184"/>
      <c r="CB268" s="186"/>
      <c r="CC268" s="184"/>
      <c r="CD268" s="186">
        <v>40700</v>
      </c>
      <c r="CE268" s="186">
        <v>1300888</v>
      </c>
      <c r="CF268" s="184"/>
      <c r="CG268" s="184"/>
      <c r="CH268" s="186"/>
      <c r="CI268" s="184"/>
      <c r="CJ268" s="186"/>
      <c r="CK268" s="184">
        <v>2441536.9500000002</v>
      </c>
      <c r="CL268" s="184"/>
      <c r="CM268" s="186"/>
    </row>
    <row r="269" spans="1:91" ht="24.6">
      <c r="A269" s="120">
        <v>29</v>
      </c>
      <c r="B269" s="220" t="s">
        <v>983</v>
      </c>
      <c r="C269" s="140" t="s">
        <v>554</v>
      </c>
      <c r="D269" s="184"/>
      <c r="E269" s="184"/>
      <c r="F269" s="184"/>
      <c r="G269" s="184">
        <v>192485</v>
      </c>
      <c r="H269" s="184"/>
      <c r="I269" s="184"/>
      <c r="J269" s="184"/>
      <c r="K269" s="184"/>
      <c r="L269" s="184"/>
      <c r="M269" s="184"/>
      <c r="N269" s="184"/>
      <c r="O269" s="184"/>
      <c r="P269" s="184"/>
      <c r="Q269" s="184"/>
      <c r="R269" s="184"/>
      <c r="S269" s="184"/>
      <c r="T269" s="184">
        <v>126843.78</v>
      </c>
      <c r="U269" s="184"/>
      <c r="V269" s="184">
        <v>1625</v>
      </c>
      <c r="W269" s="184"/>
      <c r="X269" s="184"/>
      <c r="Y269" s="184"/>
      <c r="Z269" s="184">
        <v>18870</v>
      </c>
      <c r="AA269" s="184"/>
      <c r="AB269" s="184"/>
      <c r="AC269" s="184"/>
      <c r="AD269" s="184"/>
      <c r="AE269" s="184"/>
      <c r="AF269" s="184"/>
      <c r="AG269" s="184"/>
      <c r="AH269" s="184"/>
      <c r="AI269" s="184"/>
      <c r="AJ269" s="184"/>
      <c r="AK269" s="184">
        <v>18380</v>
      </c>
      <c r="AL269" s="184"/>
      <c r="AM269" s="184"/>
      <c r="AN269" s="184"/>
      <c r="AO269" s="184"/>
      <c r="AP269" s="184"/>
      <c r="AQ269" s="184"/>
      <c r="AR269" s="184"/>
      <c r="AS269" s="184"/>
      <c r="AT269" s="184"/>
      <c r="AU269" s="184"/>
      <c r="AV269" s="184"/>
      <c r="AW269" s="184"/>
      <c r="AX269" s="184"/>
      <c r="AY269" s="184"/>
      <c r="AZ269" s="184"/>
      <c r="BA269" s="184"/>
      <c r="BB269" s="184"/>
      <c r="BC269" s="184"/>
      <c r="BD269" s="184"/>
      <c r="BE269" s="184">
        <v>854100</v>
      </c>
      <c r="BF269" s="184">
        <v>595870</v>
      </c>
      <c r="BG269" s="184"/>
      <c r="BH269" s="184"/>
      <c r="BI269" s="184"/>
      <c r="BJ269" s="184">
        <v>647320</v>
      </c>
      <c r="BK269" s="184">
        <v>808880</v>
      </c>
      <c r="BL269" s="184">
        <v>930577</v>
      </c>
      <c r="BM269" s="184"/>
      <c r="BN269" s="184"/>
      <c r="BO269" s="184">
        <v>85836</v>
      </c>
      <c r="BP269" s="184"/>
      <c r="BQ269" s="184"/>
      <c r="BR269" s="184">
        <v>112772</v>
      </c>
      <c r="BS269" s="186"/>
      <c r="BT269" s="186"/>
      <c r="BU269" s="186"/>
      <c r="BV269" s="186"/>
      <c r="BW269" s="186">
        <v>408640</v>
      </c>
      <c r="BX269" s="186"/>
      <c r="BY269" s="186"/>
      <c r="BZ269" s="186"/>
      <c r="CA269" s="186"/>
      <c r="CB269" s="186">
        <v>4147</v>
      </c>
      <c r="CC269" s="186"/>
      <c r="CD269" s="186"/>
      <c r="CE269" s="186"/>
      <c r="CF269" s="186"/>
      <c r="CG269" s="186"/>
      <c r="CH269" s="186"/>
      <c r="CI269" s="186"/>
      <c r="CJ269" s="186"/>
      <c r="CK269" s="186"/>
      <c r="CL269" s="186">
        <v>719905</v>
      </c>
      <c r="CM269" s="186"/>
    </row>
    <row r="270" spans="1:91" ht="24.6">
      <c r="A270" s="120">
        <v>29</v>
      </c>
      <c r="B270" s="220" t="s">
        <v>984</v>
      </c>
      <c r="C270" s="123" t="s">
        <v>555</v>
      </c>
      <c r="D270" s="184">
        <v>40000</v>
      </c>
      <c r="E270" s="184"/>
      <c r="F270" s="184"/>
      <c r="G270" s="184">
        <v>48000</v>
      </c>
      <c r="H270" s="184"/>
      <c r="I270" s="184"/>
      <c r="J270" s="184"/>
      <c r="K270" s="184"/>
      <c r="L270" s="184"/>
      <c r="M270" s="184"/>
      <c r="N270" s="184">
        <v>201700</v>
      </c>
      <c r="O270" s="184"/>
      <c r="P270" s="184"/>
      <c r="Q270" s="184"/>
      <c r="R270" s="184"/>
      <c r="S270" s="184"/>
      <c r="T270" s="184"/>
      <c r="U270" s="184"/>
      <c r="V270" s="184"/>
      <c r="W270" s="184"/>
      <c r="X270" s="184">
        <v>24000</v>
      </c>
      <c r="Y270" s="184"/>
      <c r="Z270" s="184"/>
      <c r="AA270" s="184"/>
      <c r="AB270" s="184"/>
      <c r="AC270" s="184"/>
      <c r="AD270" s="184"/>
      <c r="AE270" s="184"/>
      <c r="AF270" s="184"/>
      <c r="AG270" s="184"/>
      <c r="AH270" s="184"/>
      <c r="AI270" s="184">
        <v>14930</v>
      </c>
      <c r="AJ270" s="184"/>
      <c r="AK270" s="184"/>
      <c r="AL270" s="184"/>
      <c r="AM270" s="184"/>
      <c r="AN270" s="184"/>
      <c r="AO270" s="184"/>
      <c r="AP270" s="184"/>
      <c r="AQ270" s="184"/>
      <c r="AR270" s="184"/>
      <c r="AS270" s="184">
        <v>25000</v>
      </c>
      <c r="AT270" s="184"/>
      <c r="AU270" s="184"/>
      <c r="AV270" s="184"/>
      <c r="AW270" s="184"/>
      <c r="AX270" s="184"/>
      <c r="AY270" s="184"/>
      <c r="AZ270" s="184"/>
      <c r="BA270" s="184"/>
      <c r="BB270" s="184"/>
      <c r="BC270" s="184"/>
      <c r="BD270" s="184"/>
      <c r="BE270" s="184"/>
      <c r="BF270" s="184"/>
      <c r="BG270" s="184"/>
      <c r="BH270" s="184"/>
      <c r="BI270" s="184"/>
      <c r="BJ270" s="184"/>
      <c r="BK270" s="184"/>
      <c r="BL270" s="184"/>
      <c r="BM270" s="184"/>
      <c r="BN270" s="184"/>
      <c r="BO270" s="184">
        <v>25400</v>
      </c>
      <c r="BP270" s="184"/>
      <c r="BQ270" s="184"/>
      <c r="BR270" s="184"/>
      <c r="BS270" s="186"/>
      <c r="BT270" s="186"/>
      <c r="BU270" s="186"/>
      <c r="BV270" s="186">
        <v>24400</v>
      </c>
      <c r="BW270" s="186"/>
      <c r="BX270" s="186"/>
      <c r="BY270" s="186"/>
      <c r="BZ270" s="186"/>
      <c r="CA270" s="186"/>
      <c r="CB270" s="186"/>
      <c r="CC270" s="186"/>
      <c r="CD270" s="186"/>
      <c r="CE270" s="186"/>
      <c r="CF270" s="186"/>
      <c r="CG270" s="186"/>
      <c r="CH270" s="186"/>
      <c r="CI270" s="186"/>
      <c r="CJ270" s="186"/>
      <c r="CK270" s="186"/>
      <c r="CL270" s="186"/>
      <c r="CM270" s="186"/>
    </row>
    <row r="271" spans="1:91" ht="24.6">
      <c r="A271" s="120">
        <v>29</v>
      </c>
      <c r="B271" s="220" t="s">
        <v>985</v>
      </c>
      <c r="C271" s="140" t="s">
        <v>556</v>
      </c>
      <c r="D271" s="184"/>
      <c r="E271" s="184"/>
      <c r="F271" s="184"/>
      <c r="G271" s="184"/>
      <c r="H271" s="184"/>
      <c r="I271" s="184"/>
      <c r="J271" s="184"/>
      <c r="K271" s="184"/>
      <c r="L271" s="184"/>
      <c r="M271" s="184"/>
      <c r="N271" s="184"/>
      <c r="O271" s="184"/>
      <c r="P271" s="184">
        <v>2706000</v>
      </c>
      <c r="Q271" s="184"/>
      <c r="R271" s="184"/>
      <c r="S271" s="184">
        <v>153600</v>
      </c>
      <c r="T271" s="184"/>
      <c r="U271" s="184">
        <v>193599</v>
      </c>
      <c r="V271" s="184"/>
      <c r="W271" s="184"/>
      <c r="X271" s="184">
        <v>1977400</v>
      </c>
      <c r="Y271" s="184">
        <v>408000</v>
      </c>
      <c r="Z271" s="184">
        <v>583927.30000000005</v>
      </c>
      <c r="AA271" s="184"/>
      <c r="AB271" s="184">
        <v>90000</v>
      </c>
      <c r="AC271" s="184"/>
      <c r="AD271" s="184"/>
      <c r="AE271" s="184">
        <v>301000</v>
      </c>
      <c r="AF271" s="184"/>
      <c r="AG271" s="184"/>
      <c r="AH271" s="184"/>
      <c r="AI271" s="184"/>
      <c r="AJ271" s="184">
        <v>330000</v>
      </c>
      <c r="AK271" s="184">
        <v>127000</v>
      </c>
      <c r="AL271" s="184">
        <v>4924800</v>
      </c>
      <c r="AM271" s="184"/>
      <c r="AN271" s="184">
        <v>308160</v>
      </c>
      <c r="AO271" s="184"/>
      <c r="AP271" s="184"/>
      <c r="AQ271" s="184"/>
      <c r="AR271" s="184"/>
      <c r="AS271" s="184">
        <v>505040</v>
      </c>
      <c r="AT271" s="184"/>
      <c r="AU271" s="184"/>
      <c r="AV271" s="184">
        <v>38520</v>
      </c>
      <c r="AW271" s="184"/>
      <c r="AX271" s="184"/>
      <c r="AY271" s="184"/>
      <c r="AZ271" s="184"/>
      <c r="BA271" s="184">
        <v>369460.56</v>
      </c>
      <c r="BB271" s="184"/>
      <c r="BC271" s="184">
        <v>308160</v>
      </c>
      <c r="BD271" s="184">
        <v>2079000</v>
      </c>
      <c r="BE271" s="184"/>
      <c r="BF271" s="184"/>
      <c r="BG271" s="184"/>
      <c r="BH271" s="184"/>
      <c r="BI271" s="184"/>
      <c r="BJ271" s="184"/>
      <c r="BK271" s="184"/>
      <c r="BL271" s="184"/>
      <c r="BM271" s="184">
        <v>2284539</v>
      </c>
      <c r="BN271" s="184">
        <v>365882</v>
      </c>
      <c r="BO271" s="184">
        <v>511533.57</v>
      </c>
      <c r="BP271" s="184">
        <v>789812</v>
      </c>
      <c r="BQ271" s="184">
        <v>486000</v>
      </c>
      <c r="BR271" s="184"/>
      <c r="BS271" s="186">
        <v>10506600</v>
      </c>
      <c r="BT271" s="184">
        <v>196020</v>
      </c>
      <c r="BU271" s="186"/>
      <c r="BV271" s="186">
        <v>2628000</v>
      </c>
      <c r="BW271" s="184"/>
      <c r="BX271" s="186"/>
      <c r="BY271" s="186">
        <v>1896000</v>
      </c>
      <c r="BZ271" s="186"/>
      <c r="CA271" s="186"/>
      <c r="CB271" s="186"/>
      <c r="CC271" s="184"/>
      <c r="CD271" s="186"/>
      <c r="CE271" s="186"/>
      <c r="CF271" s="186">
        <v>28985</v>
      </c>
      <c r="CG271" s="186"/>
      <c r="CH271" s="186"/>
      <c r="CI271" s="186"/>
      <c r="CJ271" s="186"/>
      <c r="CK271" s="186"/>
      <c r="CL271" s="186"/>
      <c r="CM271" s="184"/>
    </row>
    <row r="272" spans="1:91" ht="24.6">
      <c r="A272" s="120">
        <v>29</v>
      </c>
      <c r="B272" s="220" t="s">
        <v>986</v>
      </c>
      <c r="C272" s="140" t="s">
        <v>557</v>
      </c>
      <c r="D272" s="184"/>
      <c r="E272" s="184"/>
      <c r="F272" s="184"/>
      <c r="G272" s="184"/>
      <c r="H272" s="184"/>
      <c r="I272" s="184"/>
      <c r="J272" s="184"/>
      <c r="K272" s="184"/>
      <c r="L272" s="184"/>
      <c r="M272" s="184"/>
      <c r="N272" s="184"/>
      <c r="O272" s="184"/>
      <c r="P272" s="184"/>
      <c r="Q272" s="184"/>
      <c r="R272" s="184"/>
      <c r="S272" s="184"/>
      <c r="T272" s="184">
        <v>51216</v>
      </c>
      <c r="U272" s="184"/>
      <c r="V272" s="184"/>
      <c r="W272" s="184"/>
      <c r="X272" s="184"/>
      <c r="Y272" s="184">
        <v>1600</v>
      </c>
      <c r="Z272" s="184"/>
      <c r="AA272" s="184"/>
      <c r="AB272" s="184"/>
      <c r="AC272" s="184"/>
      <c r="AD272" s="184"/>
      <c r="AE272" s="184"/>
      <c r="AF272" s="184"/>
      <c r="AG272" s="184">
        <v>589734</v>
      </c>
      <c r="AH272" s="184"/>
      <c r="AI272" s="184"/>
      <c r="AJ272" s="184"/>
      <c r="AK272" s="184"/>
      <c r="AL272" s="184">
        <v>6244577.3499999996</v>
      </c>
      <c r="AM272" s="184"/>
      <c r="AN272" s="184"/>
      <c r="AO272" s="184"/>
      <c r="AP272" s="184"/>
      <c r="AQ272" s="184"/>
      <c r="AR272" s="184"/>
      <c r="AS272" s="184"/>
      <c r="AT272" s="184"/>
      <c r="AU272" s="184"/>
      <c r="AV272" s="184"/>
      <c r="AW272" s="184"/>
      <c r="AX272" s="184"/>
      <c r="AY272" s="184"/>
      <c r="AZ272" s="184"/>
      <c r="BA272" s="184"/>
      <c r="BB272" s="184"/>
      <c r="BC272" s="184"/>
      <c r="BD272" s="184">
        <v>4257917.5</v>
      </c>
      <c r="BE272" s="184"/>
      <c r="BF272" s="184"/>
      <c r="BG272" s="184"/>
      <c r="BH272" s="184"/>
      <c r="BI272" s="184"/>
      <c r="BJ272" s="184"/>
      <c r="BK272" s="184"/>
      <c r="BL272" s="184"/>
      <c r="BM272" s="184"/>
      <c r="BN272" s="184"/>
      <c r="BO272" s="184"/>
      <c r="BP272" s="184">
        <v>1150923</v>
      </c>
      <c r="BQ272" s="184"/>
      <c r="BR272" s="184"/>
      <c r="BS272" s="184">
        <v>5838295</v>
      </c>
      <c r="BT272" s="186"/>
      <c r="BU272" s="184"/>
      <c r="BV272" s="184"/>
      <c r="BW272" s="184"/>
      <c r="BX272" s="184"/>
      <c r="BY272" s="184"/>
      <c r="BZ272" s="184"/>
      <c r="CA272" s="184"/>
      <c r="CB272" s="184"/>
      <c r="CC272" s="186"/>
      <c r="CD272" s="184"/>
      <c r="CE272" s="186"/>
      <c r="CF272" s="186"/>
      <c r="CG272" s="184"/>
      <c r="CH272" s="184"/>
      <c r="CI272" s="184"/>
      <c r="CJ272" s="184"/>
      <c r="CK272" s="186"/>
      <c r="CL272" s="184"/>
      <c r="CM272" s="184"/>
    </row>
    <row r="273" spans="1:91" ht="24.6">
      <c r="A273" s="120">
        <v>29</v>
      </c>
      <c r="B273" s="220" t="s">
        <v>987</v>
      </c>
      <c r="C273" s="140" t="s">
        <v>558</v>
      </c>
      <c r="D273" s="184">
        <v>2025145.15</v>
      </c>
      <c r="E273" s="184">
        <v>300851.90000000002</v>
      </c>
      <c r="F273" s="184">
        <v>244450</v>
      </c>
      <c r="G273" s="184">
        <v>439381</v>
      </c>
      <c r="H273" s="184">
        <v>121720</v>
      </c>
      <c r="I273" s="184">
        <v>115164.1</v>
      </c>
      <c r="J273" s="184">
        <v>239860.62</v>
      </c>
      <c r="K273" s="184">
        <v>328036</v>
      </c>
      <c r="L273" s="184">
        <v>134244</v>
      </c>
      <c r="M273" s="184">
        <v>160535.20000000001</v>
      </c>
      <c r="N273" s="184">
        <v>616938.93999999994</v>
      </c>
      <c r="O273" s="184">
        <v>75210.3</v>
      </c>
      <c r="P273" s="184">
        <v>1682076.6</v>
      </c>
      <c r="Q273" s="184">
        <v>194739.36</v>
      </c>
      <c r="R273" s="184">
        <v>266046.96000000002</v>
      </c>
      <c r="S273" s="184">
        <v>402553.95</v>
      </c>
      <c r="T273" s="184">
        <v>211802.4</v>
      </c>
      <c r="U273" s="184">
        <v>115825.92</v>
      </c>
      <c r="V273" s="184">
        <v>98129.2</v>
      </c>
      <c r="W273" s="184">
        <v>38264.720000000001</v>
      </c>
      <c r="X273" s="184">
        <v>2097046.98</v>
      </c>
      <c r="Y273" s="184">
        <v>165766</v>
      </c>
      <c r="Z273" s="184">
        <v>440520</v>
      </c>
      <c r="AA273" s="184">
        <v>289444</v>
      </c>
      <c r="AB273" s="184">
        <v>69152.320000000007</v>
      </c>
      <c r="AC273" s="184">
        <v>139024</v>
      </c>
      <c r="AD273" s="184">
        <v>179340</v>
      </c>
      <c r="AE273" s="184">
        <v>419026.22</v>
      </c>
      <c r="AF273" s="184">
        <v>124421</v>
      </c>
      <c r="AG273" s="184">
        <v>201264</v>
      </c>
      <c r="AH273" s="184">
        <v>180646.58</v>
      </c>
      <c r="AI273" s="184">
        <v>451504.18</v>
      </c>
      <c r="AJ273" s="184">
        <v>190689.24</v>
      </c>
      <c r="AK273" s="184">
        <v>106132</v>
      </c>
      <c r="AL273" s="184">
        <v>1388414.49</v>
      </c>
      <c r="AM273" s="184">
        <v>177813</v>
      </c>
      <c r="AN273" s="184">
        <v>134091.4</v>
      </c>
      <c r="AO273" s="184">
        <v>312364.02</v>
      </c>
      <c r="AP273" s="184">
        <v>394754.03</v>
      </c>
      <c r="AQ273" s="184">
        <v>189813.03</v>
      </c>
      <c r="AR273" s="184">
        <v>62205</v>
      </c>
      <c r="AS273" s="184">
        <v>1019482.5</v>
      </c>
      <c r="AT273" s="184">
        <v>209682.55</v>
      </c>
      <c r="AU273" s="184">
        <v>268145</v>
      </c>
      <c r="AV273" s="184">
        <v>310782</v>
      </c>
      <c r="AW273" s="184">
        <v>173554.5</v>
      </c>
      <c r="AX273" s="184">
        <v>110286</v>
      </c>
      <c r="AY273" s="184">
        <v>204507.5</v>
      </c>
      <c r="AZ273" s="184">
        <v>130656</v>
      </c>
      <c r="BA273" s="184">
        <v>113508</v>
      </c>
      <c r="BB273" s="184">
        <v>1155586.5900000001</v>
      </c>
      <c r="BC273" s="184">
        <v>132667.56</v>
      </c>
      <c r="BD273" s="184">
        <v>1092288.42</v>
      </c>
      <c r="BE273" s="184">
        <v>551821.64</v>
      </c>
      <c r="BF273" s="184">
        <v>132707.98000000001</v>
      </c>
      <c r="BG273" s="184">
        <v>208025.48</v>
      </c>
      <c r="BH273" s="184">
        <v>1705767.1</v>
      </c>
      <c r="BI273" s="184">
        <v>89822.720000000001</v>
      </c>
      <c r="BJ273" s="184"/>
      <c r="BK273" s="184">
        <v>165547.79999999999</v>
      </c>
      <c r="BL273" s="184">
        <v>179111.08</v>
      </c>
      <c r="BM273" s="184">
        <v>866984.25</v>
      </c>
      <c r="BN273" s="184">
        <v>315852.46000000002</v>
      </c>
      <c r="BO273" s="184">
        <v>360580.5</v>
      </c>
      <c r="BP273" s="184">
        <v>296273.25</v>
      </c>
      <c r="BQ273" s="184">
        <v>288490</v>
      </c>
      <c r="BR273" s="184">
        <v>202047</v>
      </c>
      <c r="BS273" s="184">
        <v>10602643</v>
      </c>
      <c r="BT273" s="186">
        <v>173169.1</v>
      </c>
      <c r="BU273" s="186">
        <v>18000</v>
      </c>
      <c r="BV273" s="186">
        <v>2772729</v>
      </c>
      <c r="BW273" s="184">
        <v>12454</v>
      </c>
      <c r="BX273" s="186">
        <v>160004</v>
      </c>
      <c r="BY273" s="186">
        <v>668114</v>
      </c>
      <c r="BZ273" s="186">
        <v>111884.5</v>
      </c>
      <c r="CA273" s="186">
        <v>122941</v>
      </c>
      <c r="CB273" s="186">
        <v>200902</v>
      </c>
      <c r="CC273" s="186">
        <v>284232</v>
      </c>
      <c r="CD273" s="186">
        <v>613264</v>
      </c>
      <c r="CE273" s="186">
        <v>322768</v>
      </c>
      <c r="CF273" s="186">
        <v>531622</v>
      </c>
      <c r="CG273" s="186">
        <v>108732</v>
      </c>
      <c r="CH273" s="186">
        <v>12623</v>
      </c>
      <c r="CI273" s="184">
        <v>72371</v>
      </c>
      <c r="CJ273" s="186">
        <v>128763</v>
      </c>
      <c r="CK273" s="186">
        <v>726442</v>
      </c>
      <c r="CL273" s="186">
        <v>169014</v>
      </c>
      <c r="CM273" s="186">
        <v>114309</v>
      </c>
    </row>
    <row r="274" spans="1:91" ht="24.6">
      <c r="A274" s="120">
        <v>29</v>
      </c>
      <c r="B274" s="220" t="s">
        <v>988</v>
      </c>
      <c r="C274" s="140" t="s">
        <v>559</v>
      </c>
      <c r="D274" s="184">
        <v>1504445</v>
      </c>
      <c r="E274" s="184"/>
      <c r="F274" s="184">
        <v>60560</v>
      </c>
      <c r="G274" s="184"/>
      <c r="H274" s="184"/>
      <c r="I274" s="184">
        <v>105000</v>
      </c>
      <c r="J274" s="184"/>
      <c r="K274" s="184">
        <v>27078830.98</v>
      </c>
      <c r="L274" s="184">
        <v>349995.84</v>
      </c>
      <c r="M274" s="184">
        <v>690763.4</v>
      </c>
      <c r="N274" s="184">
        <v>1284000</v>
      </c>
      <c r="O274" s="184"/>
      <c r="P274" s="184">
        <v>26860020.57</v>
      </c>
      <c r="Q274" s="184"/>
      <c r="R274" s="184">
        <v>12609600</v>
      </c>
      <c r="S274" s="184"/>
      <c r="T274" s="184">
        <v>4065</v>
      </c>
      <c r="U274" s="184">
        <v>60000</v>
      </c>
      <c r="V274" s="184"/>
      <c r="W274" s="184"/>
      <c r="X274" s="184">
        <v>7266110</v>
      </c>
      <c r="Y274" s="184">
        <v>38430</v>
      </c>
      <c r="Z274" s="184">
        <v>130080</v>
      </c>
      <c r="AA274" s="184"/>
      <c r="AB274" s="184"/>
      <c r="AC274" s="184"/>
      <c r="AD274" s="184"/>
      <c r="AE274" s="184">
        <v>7056720</v>
      </c>
      <c r="AF274" s="184"/>
      <c r="AG274" s="184">
        <v>21420</v>
      </c>
      <c r="AH274" s="184"/>
      <c r="AI274" s="184">
        <v>9540180</v>
      </c>
      <c r="AJ274" s="184"/>
      <c r="AK274" s="184"/>
      <c r="AL274" s="184">
        <v>84595173.469999999</v>
      </c>
      <c r="AM274" s="184"/>
      <c r="AN274" s="184">
        <v>737429.08</v>
      </c>
      <c r="AO274" s="184">
        <v>17928602.5</v>
      </c>
      <c r="AP274" s="184"/>
      <c r="AQ274" s="184"/>
      <c r="AR274" s="184"/>
      <c r="AS274" s="184">
        <v>22875833.640000001</v>
      </c>
      <c r="AT274" s="184"/>
      <c r="AU274" s="184">
        <v>960000</v>
      </c>
      <c r="AV274" s="184">
        <v>7797800</v>
      </c>
      <c r="AW274" s="184"/>
      <c r="AX274" s="184"/>
      <c r="AY274" s="184">
        <v>8067285</v>
      </c>
      <c r="AZ274" s="184"/>
      <c r="BA274" s="184">
        <v>249600</v>
      </c>
      <c r="BB274" s="184">
        <v>32040342</v>
      </c>
      <c r="BC274" s="184">
        <v>41995</v>
      </c>
      <c r="BD274" s="184">
        <v>2817820</v>
      </c>
      <c r="BE274" s="184">
        <v>17133960</v>
      </c>
      <c r="BF274" s="184"/>
      <c r="BG274" s="184"/>
      <c r="BH274" s="184"/>
      <c r="BI274" s="184"/>
      <c r="BJ274" s="184"/>
      <c r="BK274" s="184"/>
      <c r="BL274" s="184"/>
      <c r="BM274" s="184">
        <v>8493529.8699999992</v>
      </c>
      <c r="BN274" s="184"/>
      <c r="BO274" s="184"/>
      <c r="BP274" s="184"/>
      <c r="BQ274" s="184"/>
      <c r="BR274" s="184"/>
      <c r="BS274" s="184">
        <v>45528735</v>
      </c>
      <c r="BT274" s="184">
        <v>10205950</v>
      </c>
      <c r="BU274" s="184">
        <v>446500</v>
      </c>
      <c r="BV274" s="184">
        <v>36728510</v>
      </c>
      <c r="BW274" s="184"/>
      <c r="BX274" s="184"/>
      <c r="BY274" s="184">
        <v>13595800</v>
      </c>
      <c r="BZ274" s="184">
        <v>270</v>
      </c>
      <c r="CA274" s="184"/>
      <c r="CB274" s="184"/>
      <c r="CC274" s="184"/>
      <c r="CD274" s="184">
        <v>10755459</v>
      </c>
      <c r="CE274" s="184"/>
      <c r="CF274" s="184">
        <v>11326590</v>
      </c>
      <c r="CG274" s="184">
        <v>2048593</v>
      </c>
      <c r="CH274" s="184">
        <v>34860</v>
      </c>
      <c r="CI274" s="184"/>
      <c r="CJ274" s="184"/>
      <c r="CK274" s="184">
        <v>26087734.23</v>
      </c>
      <c r="CL274" s="184"/>
      <c r="CM274" s="184"/>
    </row>
    <row r="275" spans="1:91" ht="24.6">
      <c r="A275" s="120">
        <v>29</v>
      </c>
      <c r="B275" s="220" t="s">
        <v>989</v>
      </c>
      <c r="C275" s="140" t="s">
        <v>560</v>
      </c>
      <c r="D275" s="184">
        <v>8027448.7699999996</v>
      </c>
      <c r="E275" s="184">
        <v>2880760.02</v>
      </c>
      <c r="F275" s="184">
        <v>1195017.6599999999</v>
      </c>
      <c r="G275" s="184">
        <v>1055940</v>
      </c>
      <c r="H275" s="184">
        <v>944192.88</v>
      </c>
      <c r="I275" s="184">
        <v>3405228.54</v>
      </c>
      <c r="J275" s="184">
        <v>3730355.01</v>
      </c>
      <c r="K275" s="184">
        <v>5977318.5300000003</v>
      </c>
      <c r="L275" s="184">
        <v>3867070.07</v>
      </c>
      <c r="M275" s="184">
        <v>3498618.8</v>
      </c>
      <c r="N275" s="184">
        <v>2148599.5</v>
      </c>
      <c r="O275" s="184">
        <v>869121.58</v>
      </c>
      <c r="P275" s="184">
        <v>9797200.7699999996</v>
      </c>
      <c r="Q275" s="184">
        <v>1902805.9</v>
      </c>
      <c r="R275" s="184">
        <v>3513087.28</v>
      </c>
      <c r="S275" s="184">
        <v>7196147.2199999997</v>
      </c>
      <c r="T275" s="184">
        <v>3115884.95</v>
      </c>
      <c r="U275" s="184">
        <v>4125908.51</v>
      </c>
      <c r="V275" s="184">
        <v>1539668.83</v>
      </c>
      <c r="W275" s="184">
        <v>1114678.25</v>
      </c>
      <c r="X275" s="184">
        <v>7657961.6399999997</v>
      </c>
      <c r="Y275" s="184">
        <v>3011709.2</v>
      </c>
      <c r="Z275" s="184">
        <v>1884477.1</v>
      </c>
      <c r="AA275" s="184">
        <v>5839418.4000000004</v>
      </c>
      <c r="AB275" s="184">
        <v>263810</v>
      </c>
      <c r="AC275" s="184">
        <v>2701531.2</v>
      </c>
      <c r="AD275" s="184">
        <v>2659304.1</v>
      </c>
      <c r="AE275" s="184">
        <v>3088373.57</v>
      </c>
      <c r="AF275" s="184">
        <v>734569</v>
      </c>
      <c r="AG275" s="184">
        <v>1548111.58</v>
      </c>
      <c r="AH275" s="184">
        <v>1355727</v>
      </c>
      <c r="AI275" s="184">
        <v>977310.5</v>
      </c>
      <c r="AJ275" s="184">
        <v>1624994.3</v>
      </c>
      <c r="AK275" s="184">
        <v>4219672.75</v>
      </c>
      <c r="AL275" s="184">
        <v>16076851.1</v>
      </c>
      <c r="AM275" s="184">
        <v>1477200.2</v>
      </c>
      <c r="AN275" s="184">
        <v>2598487.46</v>
      </c>
      <c r="AO275" s="184">
        <v>10163865.49</v>
      </c>
      <c r="AP275" s="184">
        <v>3291858.61</v>
      </c>
      <c r="AQ275" s="184">
        <v>5391813.4299999997</v>
      </c>
      <c r="AR275" s="184">
        <v>1892573.38</v>
      </c>
      <c r="AS275" s="184">
        <v>34436156.030000001</v>
      </c>
      <c r="AT275" s="184">
        <v>1972054</v>
      </c>
      <c r="AU275" s="184">
        <v>2976752.96</v>
      </c>
      <c r="AV275" s="184">
        <v>5746195.1600000001</v>
      </c>
      <c r="AW275" s="184">
        <v>2971688.03</v>
      </c>
      <c r="AX275" s="184">
        <v>601097</v>
      </c>
      <c r="AY275" s="184">
        <v>1651701.86</v>
      </c>
      <c r="AZ275" s="184">
        <v>4750290.2</v>
      </c>
      <c r="BA275" s="184">
        <v>2579212.75</v>
      </c>
      <c r="BB275" s="184">
        <v>5527811.8200000003</v>
      </c>
      <c r="BC275" s="184">
        <v>3258484</v>
      </c>
      <c r="BD275" s="184">
        <v>18752526.07</v>
      </c>
      <c r="BE275" s="184">
        <v>3810324.65</v>
      </c>
      <c r="BF275" s="184">
        <v>1003995.99</v>
      </c>
      <c r="BG275" s="184">
        <v>1527360.85</v>
      </c>
      <c r="BH275" s="184">
        <v>29980017.059999999</v>
      </c>
      <c r="BI275" s="184">
        <v>904522.9</v>
      </c>
      <c r="BJ275" s="184">
        <v>1971614.14</v>
      </c>
      <c r="BK275" s="184">
        <v>971229.01</v>
      </c>
      <c r="BL275" s="184">
        <v>1001485.84</v>
      </c>
      <c r="BM275" s="184">
        <v>9806205.1500000004</v>
      </c>
      <c r="BN275" s="184">
        <v>1116562.5</v>
      </c>
      <c r="BO275" s="184">
        <v>3270414.4</v>
      </c>
      <c r="BP275" s="184">
        <v>1626850.4</v>
      </c>
      <c r="BQ275" s="184">
        <v>1918722.2</v>
      </c>
      <c r="BR275" s="184">
        <v>670070</v>
      </c>
      <c r="BS275" s="186">
        <v>44284806.530000001</v>
      </c>
      <c r="BT275" s="186">
        <v>2633135.5</v>
      </c>
      <c r="BU275" s="184">
        <v>1112921.55</v>
      </c>
      <c r="BV275" s="186">
        <v>1634560.6</v>
      </c>
      <c r="BW275" s="184">
        <v>1612010.53</v>
      </c>
      <c r="BX275" s="184">
        <v>4466298.0999999996</v>
      </c>
      <c r="BY275" s="186">
        <v>3245814.6</v>
      </c>
      <c r="BZ275" s="186">
        <v>592576.56000000006</v>
      </c>
      <c r="CA275" s="186">
        <v>1607659.5</v>
      </c>
      <c r="CB275" s="186">
        <v>3421382.72</v>
      </c>
      <c r="CC275" s="186">
        <v>20974361.359999999</v>
      </c>
      <c r="CD275" s="186">
        <v>2312404.6</v>
      </c>
      <c r="CE275" s="186">
        <v>6069690.7599999998</v>
      </c>
      <c r="CF275" s="186">
        <v>8121223.7000000002</v>
      </c>
      <c r="CG275" s="186">
        <v>1228908.8799999999</v>
      </c>
      <c r="CH275" s="186">
        <v>1892010.06</v>
      </c>
      <c r="CI275" s="184">
        <v>517162.22</v>
      </c>
      <c r="CJ275" s="186">
        <v>1901024.5</v>
      </c>
      <c r="CK275" s="186">
        <v>5151874.7</v>
      </c>
      <c r="CL275" s="184">
        <v>453793.52</v>
      </c>
      <c r="CM275" s="186">
        <v>1500847.91</v>
      </c>
    </row>
    <row r="276" spans="1:91" ht="24.6">
      <c r="A276" s="120">
        <v>30</v>
      </c>
      <c r="B276" s="220" t="s">
        <v>990</v>
      </c>
      <c r="C276" s="140" t="s">
        <v>561</v>
      </c>
      <c r="D276" s="184">
        <v>17677897</v>
      </c>
      <c r="E276" s="184">
        <v>2455995</v>
      </c>
      <c r="F276" s="184">
        <v>2153700</v>
      </c>
      <c r="G276" s="184">
        <v>1520588</v>
      </c>
      <c r="H276" s="184">
        <v>913111</v>
      </c>
      <c r="I276" s="184">
        <v>1344854</v>
      </c>
      <c r="J276" s="184">
        <v>2003926.4</v>
      </c>
      <c r="K276" s="184">
        <v>2352505.2000000002</v>
      </c>
      <c r="L276" s="184">
        <v>1331189</v>
      </c>
      <c r="M276" s="184">
        <v>751042</v>
      </c>
      <c r="N276" s="184">
        <v>3403290.4</v>
      </c>
      <c r="O276" s="184">
        <v>389437</v>
      </c>
      <c r="P276" s="184">
        <v>11343163</v>
      </c>
      <c r="Q276" s="184">
        <v>1803575</v>
      </c>
      <c r="R276" s="184">
        <v>2269009</v>
      </c>
      <c r="S276" s="184">
        <v>12942479.800000001</v>
      </c>
      <c r="T276" s="184">
        <v>1836184.5</v>
      </c>
      <c r="U276" s="184">
        <v>2671060</v>
      </c>
      <c r="V276" s="184">
        <v>1469757.5</v>
      </c>
      <c r="W276" s="184">
        <v>419814</v>
      </c>
      <c r="X276" s="184">
        <v>24654249.399999999</v>
      </c>
      <c r="Y276" s="184">
        <v>1190990.5</v>
      </c>
      <c r="Z276" s="184">
        <v>1599600.65</v>
      </c>
      <c r="AA276" s="184">
        <v>1945607</v>
      </c>
      <c r="AB276" s="184">
        <v>591802.80000000005</v>
      </c>
      <c r="AC276" s="184">
        <v>901239.2</v>
      </c>
      <c r="AD276" s="184">
        <v>701967</v>
      </c>
      <c r="AE276" s="184">
        <v>11974095.91</v>
      </c>
      <c r="AF276" s="184">
        <v>1484624</v>
      </c>
      <c r="AG276" s="184">
        <v>1354011.9</v>
      </c>
      <c r="AH276" s="184">
        <v>838516.1</v>
      </c>
      <c r="AI276" s="184">
        <v>1763659.88</v>
      </c>
      <c r="AJ276" s="184">
        <v>2113654.9</v>
      </c>
      <c r="AK276" s="184">
        <v>347593.75</v>
      </c>
      <c r="AL276" s="184">
        <v>46178325</v>
      </c>
      <c r="AM276" s="184">
        <v>1731433.7</v>
      </c>
      <c r="AN276" s="184">
        <v>990630.5</v>
      </c>
      <c r="AO276" s="184">
        <v>2568545</v>
      </c>
      <c r="AP276" s="184">
        <v>2632466</v>
      </c>
      <c r="AQ276" s="184">
        <v>1747720</v>
      </c>
      <c r="AR276" s="184">
        <v>686238.2</v>
      </c>
      <c r="AS276" s="184">
        <v>5059195</v>
      </c>
      <c r="AT276" s="184">
        <v>4775300.7</v>
      </c>
      <c r="AU276" s="184">
        <v>11489357.5</v>
      </c>
      <c r="AV276" s="184">
        <v>2586354.9</v>
      </c>
      <c r="AW276" s="184">
        <v>1121625.2</v>
      </c>
      <c r="AX276" s="184">
        <v>186500</v>
      </c>
      <c r="AY276" s="184">
        <v>1739590.5</v>
      </c>
      <c r="AZ276" s="184">
        <v>1187845</v>
      </c>
      <c r="BA276" s="184">
        <v>759985</v>
      </c>
      <c r="BB276" s="184">
        <v>18145504.420000002</v>
      </c>
      <c r="BC276" s="184">
        <v>865692.5</v>
      </c>
      <c r="BD276" s="184">
        <v>19669043</v>
      </c>
      <c r="BE276" s="184">
        <v>5734855.7999999998</v>
      </c>
      <c r="BF276" s="184">
        <v>1426714</v>
      </c>
      <c r="BG276" s="184">
        <v>227270</v>
      </c>
      <c r="BH276" s="184">
        <v>12782823.609999999</v>
      </c>
      <c r="BI276" s="184">
        <v>939728</v>
      </c>
      <c r="BJ276" s="184">
        <v>326028.5</v>
      </c>
      <c r="BK276" s="184">
        <v>1367964</v>
      </c>
      <c r="BL276" s="184">
        <v>1363591</v>
      </c>
      <c r="BM276" s="184">
        <v>35898972.25</v>
      </c>
      <c r="BN276" s="184">
        <v>6275916.4500000002</v>
      </c>
      <c r="BO276" s="184">
        <v>3335873.75</v>
      </c>
      <c r="BP276" s="184">
        <v>7791926.9000000004</v>
      </c>
      <c r="BQ276" s="184">
        <v>3181285</v>
      </c>
      <c r="BR276" s="184">
        <v>1069342.5</v>
      </c>
      <c r="BS276" s="186">
        <v>130921284.43000001</v>
      </c>
      <c r="BT276" s="184">
        <v>2049518.5</v>
      </c>
      <c r="BU276" s="184">
        <v>1048925</v>
      </c>
      <c r="BV276" s="184">
        <v>11619330.23</v>
      </c>
      <c r="BW276" s="184">
        <v>601025</v>
      </c>
      <c r="BX276" s="184">
        <v>1024775</v>
      </c>
      <c r="BY276" s="184">
        <v>3773098</v>
      </c>
      <c r="BZ276" s="184">
        <v>1066925</v>
      </c>
      <c r="CA276" s="184">
        <v>654631</v>
      </c>
      <c r="CB276" s="184">
        <v>1451610</v>
      </c>
      <c r="CC276" s="184">
        <v>2526860</v>
      </c>
      <c r="CD276" s="184">
        <v>8755807.2100000009</v>
      </c>
      <c r="CE276" s="184">
        <v>862451.5</v>
      </c>
      <c r="CF276" s="184">
        <v>6564035.2300000004</v>
      </c>
      <c r="CG276" s="184">
        <v>598362.5</v>
      </c>
      <c r="CH276" s="186">
        <v>124840</v>
      </c>
      <c r="CI276" s="184">
        <v>252387</v>
      </c>
      <c r="CJ276" s="184">
        <v>545647.30000000005</v>
      </c>
      <c r="CK276" s="184">
        <v>4290309.4000000004</v>
      </c>
      <c r="CL276" s="184">
        <v>1100792.81</v>
      </c>
      <c r="CM276" s="184">
        <v>594751.5</v>
      </c>
    </row>
    <row r="277" spans="1:91" ht="24.6">
      <c r="A277" s="120">
        <v>30</v>
      </c>
      <c r="B277" s="220" t="s">
        <v>991</v>
      </c>
      <c r="C277" s="140" t="s">
        <v>562</v>
      </c>
      <c r="D277" s="184">
        <v>33854150</v>
      </c>
      <c r="E277" s="184"/>
      <c r="F277" s="184">
        <v>4217270</v>
      </c>
      <c r="G277" s="184">
        <v>544400</v>
      </c>
      <c r="H277" s="184">
        <v>740300</v>
      </c>
      <c r="I277" s="184">
        <v>368985</v>
      </c>
      <c r="J277" s="184">
        <v>975117</v>
      </c>
      <c r="K277" s="184">
        <v>5480850</v>
      </c>
      <c r="L277" s="184">
        <v>1221750</v>
      </c>
      <c r="M277" s="184">
        <v>2183055</v>
      </c>
      <c r="N277" s="184">
        <v>9085924</v>
      </c>
      <c r="O277" s="184">
        <v>96750</v>
      </c>
      <c r="P277" s="184">
        <v>20515535</v>
      </c>
      <c r="Q277" s="184">
        <v>1693165</v>
      </c>
      <c r="R277" s="184">
        <v>3111045</v>
      </c>
      <c r="S277" s="184">
        <v>4733120</v>
      </c>
      <c r="T277" s="184">
        <v>1241864.5</v>
      </c>
      <c r="U277" s="184">
        <v>1249790</v>
      </c>
      <c r="V277" s="184">
        <v>698013.97</v>
      </c>
      <c r="W277" s="184">
        <v>229740</v>
      </c>
      <c r="X277" s="184">
        <v>43216286</v>
      </c>
      <c r="Y277" s="184"/>
      <c r="Z277" s="184">
        <v>2569750</v>
      </c>
      <c r="AA277" s="184"/>
      <c r="AB277" s="184"/>
      <c r="AC277" s="184"/>
      <c r="AD277" s="184">
        <v>13500</v>
      </c>
      <c r="AE277" s="184">
        <v>4884010</v>
      </c>
      <c r="AF277" s="184"/>
      <c r="AG277" s="184"/>
      <c r="AH277" s="184"/>
      <c r="AI277" s="184">
        <v>3041050</v>
      </c>
      <c r="AJ277" s="184"/>
      <c r="AK277" s="184">
        <v>822240</v>
      </c>
      <c r="AL277" s="184">
        <v>62753075</v>
      </c>
      <c r="AM277" s="184"/>
      <c r="AN277" s="184"/>
      <c r="AO277" s="184"/>
      <c r="AP277" s="184">
        <v>8284425</v>
      </c>
      <c r="AQ277" s="184"/>
      <c r="AR277" s="184"/>
      <c r="AS277" s="184">
        <v>22053670</v>
      </c>
      <c r="AT277" s="184"/>
      <c r="AU277" s="184"/>
      <c r="AV277" s="184"/>
      <c r="AW277" s="184">
        <v>60390</v>
      </c>
      <c r="AX277" s="184"/>
      <c r="AY277" s="184"/>
      <c r="AZ277" s="184">
        <v>103240</v>
      </c>
      <c r="BA277" s="184"/>
      <c r="BB277" s="184">
        <v>9408664</v>
      </c>
      <c r="BC277" s="184"/>
      <c r="BD277" s="184">
        <v>31934008.510000002</v>
      </c>
      <c r="BE277" s="184">
        <v>5266750</v>
      </c>
      <c r="BF277" s="184">
        <v>711400</v>
      </c>
      <c r="BG277" s="184">
        <v>237413</v>
      </c>
      <c r="BH277" s="184">
        <v>13732550</v>
      </c>
      <c r="BI277" s="184"/>
      <c r="BJ277" s="184">
        <v>264941.5</v>
      </c>
      <c r="BK277" s="184">
        <v>126400</v>
      </c>
      <c r="BL277" s="184">
        <v>251600</v>
      </c>
      <c r="BM277" s="184">
        <v>26316162</v>
      </c>
      <c r="BN277" s="184">
        <v>1841060.64</v>
      </c>
      <c r="BO277" s="184">
        <v>1046018</v>
      </c>
      <c r="BP277" s="184">
        <v>4956908</v>
      </c>
      <c r="BQ277" s="184">
        <v>1215220</v>
      </c>
      <c r="BR277" s="184">
        <v>1057030</v>
      </c>
      <c r="BS277" s="184">
        <v>51752051.340000004</v>
      </c>
      <c r="BT277" s="184"/>
      <c r="BU277" s="184"/>
      <c r="BV277" s="184">
        <v>11972630</v>
      </c>
      <c r="BW277" s="184"/>
      <c r="BX277" s="184"/>
      <c r="BY277" s="184">
        <v>11844260</v>
      </c>
      <c r="BZ277" s="184"/>
      <c r="CA277" s="184"/>
      <c r="CB277" s="184"/>
      <c r="CC277" s="184"/>
      <c r="CD277" s="184">
        <v>8067940</v>
      </c>
      <c r="CE277" s="184">
        <v>468650</v>
      </c>
      <c r="CF277" s="184">
        <v>5691600</v>
      </c>
      <c r="CG277" s="184"/>
      <c r="CH277" s="184"/>
      <c r="CI277" s="184">
        <v>3500</v>
      </c>
      <c r="CJ277" s="184"/>
      <c r="CK277" s="184">
        <v>11264329</v>
      </c>
      <c r="CL277" s="184"/>
      <c r="CM277" s="184"/>
    </row>
    <row r="278" spans="1:91" ht="24.6">
      <c r="A278" s="120">
        <v>32</v>
      </c>
      <c r="B278" s="220" t="s">
        <v>992</v>
      </c>
      <c r="C278" s="140" t="s">
        <v>563</v>
      </c>
      <c r="D278" s="184"/>
      <c r="E278" s="184"/>
      <c r="F278" s="184"/>
      <c r="G278" s="184"/>
      <c r="H278" s="184"/>
      <c r="I278" s="184"/>
      <c r="J278" s="184"/>
      <c r="K278" s="184"/>
      <c r="L278" s="184"/>
      <c r="M278" s="184"/>
      <c r="N278" s="184"/>
      <c r="O278" s="184"/>
      <c r="P278" s="184"/>
      <c r="Q278" s="184"/>
      <c r="R278" s="184"/>
      <c r="S278" s="184"/>
      <c r="T278" s="184"/>
      <c r="U278" s="184"/>
      <c r="V278" s="184"/>
      <c r="W278" s="184">
        <v>637.38</v>
      </c>
      <c r="X278" s="184"/>
      <c r="Y278" s="184">
        <v>400</v>
      </c>
      <c r="Z278" s="184"/>
      <c r="AA278" s="184"/>
      <c r="AB278" s="184"/>
      <c r="AC278" s="184"/>
      <c r="AD278" s="184"/>
      <c r="AE278" s="184"/>
      <c r="AF278" s="184"/>
      <c r="AG278" s="184"/>
      <c r="AH278" s="184"/>
      <c r="AI278" s="184"/>
      <c r="AJ278" s="184"/>
      <c r="AK278" s="184"/>
      <c r="AL278" s="184"/>
      <c r="AM278" s="184"/>
      <c r="AN278" s="184"/>
      <c r="AO278" s="184"/>
      <c r="AP278" s="184"/>
      <c r="AQ278" s="184"/>
      <c r="AR278" s="184"/>
      <c r="AS278" s="184"/>
      <c r="AT278" s="184"/>
      <c r="AU278" s="184"/>
      <c r="AV278" s="184"/>
      <c r="AW278" s="184"/>
      <c r="AX278" s="184"/>
      <c r="AY278" s="184"/>
      <c r="AZ278" s="184"/>
      <c r="BA278" s="184"/>
      <c r="BB278" s="184"/>
      <c r="BC278" s="184"/>
      <c r="BD278" s="184">
        <v>6</v>
      </c>
      <c r="BE278" s="184"/>
      <c r="BF278" s="184"/>
      <c r="BG278" s="184"/>
      <c r="BH278" s="184"/>
      <c r="BI278" s="184"/>
      <c r="BJ278" s="184"/>
      <c r="BK278" s="184"/>
      <c r="BL278" s="184"/>
      <c r="BM278" s="184"/>
      <c r="BN278" s="184"/>
      <c r="BO278" s="184"/>
      <c r="BP278" s="184"/>
      <c r="BQ278" s="184"/>
      <c r="BR278" s="184"/>
      <c r="BS278" s="186"/>
      <c r="BT278" s="184"/>
      <c r="BU278" s="184"/>
      <c r="BV278" s="184"/>
      <c r="BW278" s="184"/>
      <c r="BX278" s="184"/>
      <c r="BY278" s="184"/>
      <c r="BZ278" s="184">
        <v>40</v>
      </c>
      <c r="CA278" s="184"/>
      <c r="CB278" s="184"/>
      <c r="CC278" s="184"/>
      <c r="CD278" s="186"/>
      <c r="CE278" s="184"/>
      <c r="CF278" s="184"/>
      <c r="CG278" s="184"/>
      <c r="CH278" s="184"/>
      <c r="CI278" s="184"/>
      <c r="CJ278" s="184"/>
      <c r="CK278" s="184"/>
      <c r="CL278" s="184"/>
      <c r="CM278" s="184"/>
    </row>
    <row r="279" spans="1:91" ht="24.6">
      <c r="A279" s="120">
        <v>32</v>
      </c>
      <c r="B279" s="220" t="s">
        <v>993</v>
      </c>
      <c r="C279" s="127" t="s">
        <v>564</v>
      </c>
      <c r="D279" s="184">
        <v>732</v>
      </c>
      <c r="E279" s="184">
        <v>157</v>
      </c>
      <c r="F279" s="184">
        <v>109</v>
      </c>
      <c r="G279" s="184">
        <v>84</v>
      </c>
      <c r="H279" s="184">
        <v>80</v>
      </c>
      <c r="I279" s="184">
        <v>575</v>
      </c>
      <c r="J279" s="184">
        <v>115</v>
      </c>
      <c r="K279" s="184">
        <v>462</v>
      </c>
      <c r="L279" s="184">
        <v>91</v>
      </c>
      <c r="M279" s="184">
        <v>518</v>
      </c>
      <c r="N279" s="184">
        <v>296</v>
      </c>
      <c r="O279" s="184">
        <v>80</v>
      </c>
      <c r="P279" s="184">
        <v>259</v>
      </c>
      <c r="Q279" s="184">
        <v>6</v>
      </c>
      <c r="R279" s="184">
        <v>134</v>
      </c>
      <c r="S279" s="184">
        <v>316.77</v>
      </c>
      <c r="T279" s="184">
        <v>28</v>
      </c>
      <c r="U279" s="184">
        <v>263.29000000000002</v>
      </c>
      <c r="V279" s="184">
        <v>522</v>
      </c>
      <c r="W279" s="184">
        <v>22</v>
      </c>
      <c r="X279" s="184">
        <v>1518</v>
      </c>
      <c r="Y279" s="184">
        <v>230</v>
      </c>
      <c r="Z279" s="184">
        <v>40</v>
      </c>
      <c r="AA279" s="184">
        <v>35</v>
      </c>
      <c r="AB279" s="184">
        <v>81</v>
      </c>
      <c r="AC279" s="184">
        <v>108</v>
      </c>
      <c r="AD279" s="184">
        <v>47</v>
      </c>
      <c r="AE279" s="184">
        <v>597</v>
      </c>
      <c r="AF279" s="184">
        <v>58</v>
      </c>
      <c r="AG279" s="184">
        <v>47</v>
      </c>
      <c r="AH279" s="184">
        <v>59</v>
      </c>
      <c r="AI279" s="184">
        <v>139</v>
      </c>
      <c r="AJ279" s="184">
        <v>35</v>
      </c>
      <c r="AK279" s="184">
        <v>679</v>
      </c>
      <c r="AL279" s="184">
        <v>1763</v>
      </c>
      <c r="AM279" s="184">
        <v>136</v>
      </c>
      <c r="AN279" s="184">
        <v>507</v>
      </c>
      <c r="AO279" s="184">
        <v>1489.85</v>
      </c>
      <c r="AP279" s="184">
        <v>234</v>
      </c>
      <c r="AQ279" s="184">
        <v>180</v>
      </c>
      <c r="AR279" s="184">
        <v>166</v>
      </c>
      <c r="AS279" s="184">
        <v>320</v>
      </c>
      <c r="AT279" s="184">
        <v>170</v>
      </c>
      <c r="AU279" s="184">
        <v>472.45</v>
      </c>
      <c r="AV279" s="184">
        <v>654</v>
      </c>
      <c r="AW279" s="184">
        <v>189</v>
      </c>
      <c r="AX279" s="184">
        <v>495</v>
      </c>
      <c r="AY279" s="184">
        <v>198</v>
      </c>
      <c r="AZ279" s="184">
        <v>180</v>
      </c>
      <c r="BA279" s="184">
        <v>221</v>
      </c>
      <c r="BB279" s="184">
        <v>583</v>
      </c>
      <c r="BC279" s="184">
        <v>193</v>
      </c>
      <c r="BD279" s="184">
        <v>820</v>
      </c>
      <c r="BE279" s="184">
        <v>64</v>
      </c>
      <c r="BF279" s="184">
        <v>3743.6</v>
      </c>
      <c r="BG279" s="184">
        <v>117</v>
      </c>
      <c r="BH279" s="184">
        <v>565</v>
      </c>
      <c r="BI279" s="184">
        <v>3051</v>
      </c>
      <c r="BJ279" s="184">
        <v>62</v>
      </c>
      <c r="BK279" s="184">
        <v>1359.81</v>
      </c>
      <c r="BL279" s="184">
        <v>45</v>
      </c>
      <c r="BM279" s="184">
        <v>511</v>
      </c>
      <c r="BN279" s="184">
        <v>174</v>
      </c>
      <c r="BO279" s="184">
        <v>224</v>
      </c>
      <c r="BP279" s="184">
        <v>281</v>
      </c>
      <c r="BQ279" s="184">
        <v>183</v>
      </c>
      <c r="BR279" s="184">
        <v>674</v>
      </c>
      <c r="BS279" s="184">
        <v>1053.32</v>
      </c>
      <c r="BT279" s="184">
        <v>133</v>
      </c>
      <c r="BU279" s="184">
        <v>1117</v>
      </c>
      <c r="BV279" s="184">
        <v>1204</v>
      </c>
      <c r="BW279" s="184">
        <v>18</v>
      </c>
      <c r="BX279" s="186">
        <v>18</v>
      </c>
      <c r="BY279" s="186">
        <v>1759.04</v>
      </c>
      <c r="BZ279" s="184">
        <v>142</v>
      </c>
      <c r="CA279" s="186">
        <v>90</v>
      </c>
      <c r="CB279" s="184">
        <v>24</v>
      </c>
      <c r="CC279" s="184">
        <v>1296</v>
      </c>
      <c r="CD279" s="184">
        <v>272</v>
      </c>
      <c r="CE279" s="184">
        <v>99</v>
      </c>
      <c r="CF279" s="186">
        <v>1854</v>
      </c>
      <c r="CG279" s="186">
        <v>275</v>
      </c>
      <c r="CH279" s="184">
        <v>121</v>
      </c>
      <c r="CI279" s="184">
        <v>109</v>
      </c>
      <c r="CJ279" s="184">
        <v>104</v>
      </c>
      <c r="CK279" s="184">
        <v>506</v>
      </c>
      <c r="CL279" s="186">
        <v>6</v>
      </c>
      <c r="CM279" s="184">
        <v>137</v>
      </c>
    </row>
    <row r="280" spans="1:91" ht="24.6">
      <c r="A280" s="120">
        <v>31</v>
      </c>
      <c r="B280" s="220" t="s">
        <v>994</v>
      </c>
      <c r="C280" s="127" t="s">
        <v>565</v>
      </c>
      <c r="D280" s="184">
        <v>28161103.18</v>
      </c>
      <c r="E280" s="184">
        <v>3302110.06</v>
      </c>
      <c r="F280" s="184">
        <v>2890903.25</v>
      </c>
      <c r="G280" s="184">
        <v>2518690.85</v>
      </c>
      <c r="H280" s="184">
        <v>1417502.87</v>
      </c>
      <c r="I280" s="184">
        <v>2574471.4300000002</v>
      </c>
      <c r="J280" s="184">
        <v>2492443.3199999998</v>
      </c>
      <c r="K280" s="184">
        <v>4927484.24</v>
      </c>
      <c r="L280" s="184">
        <v>1384812.97</v>
      </c>
      <c r="M280" s="184">
        <v>3126045.44</v>
      </c>
      <c r="N280" s="184">
        <v>5950294.4699999997</v>
      </c>
      <c r="O280" s="184">
        <v>1070507.3600000001</v>
      </c>
      <c r="P280" s="184">
        <v>16193038.460000001</v>
      </c>
      <c r="Q280" s="184">
        <v>1902135.38</v>
      </c>
      <c r="R280" s="184">
        <v>3792289.04</v>
      </c>
      <c r="S280" s="184">
        <v>5130867.5999999996</v>
      </c>
      <c r="T280" s="184">
        <v>2714125.98</v>
      </c>
      <c r="U280" s="184">
        <v>1561067.55</v>
      </c>
      <c r="V280" s="184">
        <v>2160592.67</v>
      </c>
      <c r="W280" s="184">
        <v>1355428.21</v>
      </c>
      <c r="X280" s="184">
        <v>21704432.149999999</v>
      </c>
      <c r="Y280" s="184">
        <v>1942079.22</v>
      </c>
      <c r="Z280" s="184">
        <v>3474659.19</v>
      </c>
      <c r="AA280" s="184">
        <v>3107734.15</v>
      </c>
      <c r="AB280" s="184">
        <v>1103891.52</v>
      </c>
      <c r="AC280" s="184">
        <v>1259700.1299999999</v>
      </c>
      <c r="AD280" s="184">
        <v>2135207.4700000002</v>
      </c>
      <c r="AE280" s="184">
        <v>6394993.4199999999</v>
      </c>
      <c r="AF280" s="184">
        <v>1737170.67</v>
      </c>
      <c r="AG280" s="184">
        <v>2089043.6</v>
      </c>
      <c r="AH280" s="184">
        <v>3160659.13</v>
      </c>
      <c r="AI280" s="184">
        <v>2127230.42</v>
      </c>
      <c r="AJ280" s="184">
        <v>2235190.15</v>
      </c>
      <c r="AK280" s="184">
        <v>1603937.03</v>
      </c>
      <c r="AL280" s="184">
        <v>36752736.5</v>
      </c>
      <c r="AM280" s="184">
        <v>2418025.7999999998</v>
      </c>
      <c r="AN280" s="184">
        <v>1882293.57</v>
      </c>
      <c r="AO280" s="184">
        <v>4609182.24</v>
      </c>
      <c r="AP280" s="184">
        <v>4625410.43</v>
      </c>
      <c r="AQ280" s="184">
        <v>2736083.11</v>
      </c>
      <c r="AR280" s="184">
        <v>917097.14</v>
      </c>
      <c r="AS280" s="184">
        <v>11243597.83</v>
      </c>
      <c r="AT280" s="184">
        <v>2781275.3</v>
      </c>
      <c r="AU280" s="184">
        <v>3784050.74</v>
      </c>
      <c r="AV280" s="184">
        <v>4752829.92</v>
      </c>
      <c r="AW280" s="184">
        <v>1947184.82</v>
      </c>
      <c r="AX280" s="184">
        <v>1237780.6599999999</v>
      </c>
      <c r="AY280" s="184">
        <v>2822809.59</v>
      </c>
      <c r="AZ280" s="184">
        <v>2058164.49</v>
      </c>
      <c r="BA280" s="184">
        <v>1914521.97</v>
      </c>
      <c r="BB280" s="184">
        <v>14591368.939999999</v>
      </c>
      <c r="BC280" s="184">
        <v>2163215.84</v>
      </c>
      <c r="BD280" s="184">
        <v>22623989.140000001</v>
      </c>
      <c r="BE280" s="184">
        <v>7036895.1799999997</v>
      </c>
      <c r="BF280" s="184">
        <v>1622324.02</v>
      </c>
      <c r="BG280" s="184">
        <v>2521789.37</v>
      </c>
      <c r="BH280" s="184">
        <v>11679774.800000001</v>
      </c>
      <c r="BI280" s="184">
        <v>979927.51</v>
      </c>
      <c r="BJ280" s="184">
        <v>817207.14</v>
      </c>
      <c r="BK280" s="184">
        <v>1765324.7</v>
      </c>
      <c r="BL280" s="184">
        <v>1553853.75</v>
      </c>
      <c r="BM280" s="184">
        <v>18815502.91</v>
      </c>
      <c r="BN280" s="184">
        <v>5009976.33</v>
      </c>
      <c r="BO280" s="184">
        <v>2934863.09</v>
      </c>
      <c r="BP280" s="184">
        <v>4510654.45</v>
      </c>
      <c r="BQ280" s="184">
        <v>3259149.12</v>
      </c>
      <c r="BR280" s="184">
        <v>2790854.95</v>
      </c>
      <c r="BS280" s="184">
        <v>65663354.590000004</v>
      </c>
      <c r="BT280" s="184">
        <v>3522558.02</v>
      </c>
      <c r="BU280" s="184">
        <v>2537025.35</v>
      </c>
      <c r="BV280" s="184">
        <v>17140842.77</v>
      </c>
      <c r="BW280" s="184">
        <v>1355955.97</v>
      </c>
      <c r="BX280" s="184">
        <v>2688307.69</v>
      </c>
      <c r="BY280" s="184">
        <v>7926680.2999999998</v>
      </c>
      <c r="BZ280" s="184">
        <v>2078234.74</v>
      </c>
      <c r="CA280" s="184">
        <v>1719231.51</v>
      </c>
      <c r="CB280" s="184">
        <v>2261016.79</v>
      </c>
      <c r="CC280" s="184">
        <v>3940863.98</v>
      </c>
      <c r="CD280" s="184">
        <v>6654342.2300000004</v>
      </c>
      <c r="CE280" s="184">
        <v>3669546.62</v>
      </c>
      <c r="CF280" s="184">
        <v>6822036.6100000003</v>
      </c>
      <c r="CG280" s="184">
        <v>2463540.38</v>
      </c>
      <c r="CH280" s="184">
        <v>2069784.71</v>
      </c>
      <c r="CI280" s="184">
        <v>2092078.69</v>
      </c>
      <c r="CJ280" s="184">
        <v>1824392.42</v>
      </c>
      <c r="CK280" s="184">
        <v>7827084.1600000001</v>
      </c>
      <c r="CL280" s="184">
        <v>943761.09</v>
      </c>
      <c r="CM280" s="184">
        <v>1559798.83</v>
      </c>
    </row>
    <row r="281" spans="1:91" ht="24.6">
      <c r="A281" s="120">
        <v>31</v>
      </c>
      <c r="B281" s="220" t="s">
        <v>995</v>
      </c>
      <c r="C281" s="141" t="s">
        <v>566</v>
      </c>
      <c r="D281" s="184">
        <v>328067.09000000003</v>
      </c>
      <c r="E281" s="184">
        <v>20596.86</v>
      </c>
      <c r="F281" s="184">
        <v>22010.55</v>
      </c>
      <c r="G281" s="184">
        <v>2696.4</v>
      </c>
      <c r="H281" s="184"/>
      <c r="I281" s="184">
        <v>2696.4</v>
      </c>
      <c r="J281" s="184">
        <v>4291.78</v>
      </c>
      <c r="K281" s="184">
        <v>1611707.94</v>
      </c>
      <c r="L281" s="184">
        <v>435330.06</v>
      </c>
      <c r="M281" s="184"/>
      <c r="N281" s="184">
        <v>137555.44</v>
      </c>
      <c r="O281" s="184"/>
      <c r="P281" s="184">
        <v>689899.64</v>
      </c>
      <c r="Q281" s="184">
        <v>656262.81999999995</v>
      </c>
      <c r="R281" s="184">
        <v>368636.28</v>
      </c>
      <c r="S281" s="184">
        <v>1556</v>
      </c>
      <c r="T281" s="184">
        <v>370289.85</v>
      </c>
      <c r="U281" s="184">
        <v>11128.97</v>
      </c>
      <c r="V281" s="184">
        <v>1650</v>
      </c>
      <c r="W281" s="184"/>
      <c r="X281" s="184">
        <v>4917422.33</v>
      </c>
      <c r="Y281" s="184">
        <v>805</v>
      </c>
      <c r="Z281" s="184">
        <v>181797.9</v>
      </c>
      <c r="AA281" s="184">
        <v>475249.8</v>
      </c>
      <c r="AB281" s="184">
        <v>7377.44</v>
      </c>
      <c r="AC281" s="184">
        <v>3338.4</v>
      </c>
      <c r="AD281" s="184">
        <v>386662.49</v>
      </c>
      <c r="AE281" s="184">
        <v>182695.52</v>
      </c>
      <c r="AF281" s="184">
        <v>1200</v>
      </c>
      <c r="AG281" s="184"/>
      <c r="AH281" s="184"/>
      <c r="AI281" s="184">
        <v>463060.74</v>
      </c>
      <c r="AJ281" s="184">
        <v>226247.02</v>
      </c>
      <c r="AK281" s="184"/>
      <c r="AL281" s="184">
        <v>7013107.6799999997</v>
      </c>
      <c r="AM281" s="184">
        <v>436052.37</v>
      </c>
      <c r="AN281" s="184"/>
      <c r="AO281" s="184">
        <v>605816.18999999994</v>
      </c>
      <c r="AP281" s="184">
        <v>494273.46</v>
      </c>
      <c r="AQ281" s="184">
        <v>73634.77</v>
      </c>
      <c r="AR281" s="184"/>
      <c r="AS281" s="184">
        <v>1125197.1599999999</v>
      </c>
      <c r="AT281" s="184">
        <v>24240</v>
      </c>
      <c r="AU281" s="184">
        <v>1371482.09</v>
      </c>
      <c r="AV281" s="184"/>
      <c r="AW281" s="184">
        <v>131070</v>
      </c>
      <c r="AX281" s="184">
        <v>9098.75</v>
      </c>
      <c r="AY281" s="184">
        <v>62375.55</v>
      </c>
      <c r="AZ281" s="184">
        <v>16569.169999999998</v>
      </c>
      <c r="BA281" s="184"/>
      <c r="BB281" s="184">
        <v>2540330.9500000002</v>
      </c>
      <c r="BC281" s="184"/>
      <c r="BD281" s="184">
        <v>2600547.2999999998</v>
      </c>
      <c r="BE281" s="184">
        <v>6420</v>
      </c>
      <c r="BF281" s="184">
        <v>6420</v>
      </c>
      <c r="BG281" s="184">
        <v>675801.74</v>
      </c>
      <c r="BH281" s="184">
        <v>2731184.63</v>
      </c>
      <c r="BI281" s="184">
        <v>2568</v>
      </c>
      <c r="BJ281" s="184">
        <v>106807.86</v>
      </c>
      <c r="BK281" s="184"/>
      <c r="BL281" s="184"/>
      <c r="BM281" s="184">
        <v>3021919.67</v>
      </c>
      <c r="BN281" s="184">
        <v>236472.5</v>
      </c>
      <c r="BO281" s="184">
        <v>788706.85</v>
      </c>
      <c r="BP281" s="184">
        <v>667239.68999999994</v>
      </c>
      <c r="BQ281" s="184"/>
      <c r="BR281" s="184"/>
      <c r="BS281" s="184">
        <v>11186264.15</v>
      </c>
      <c r="BT281" s="184">
        <v>44352.91</v>
      </c>
      <c r="BU281" s="184">
        <v>7704</v>
      </c>
      <c r="BV281" s="184">
        <v>2307341.2999999998</v>
      </c>
      <c r="BW281" s="184">
        <v>6126.8</v>
      </c>
      <c r="BX281" s="184">
        <v>302922.06</v>
      </c>
      <c r="BY281" s="184">
        <v>1228031.9099999999</v>
      </c>
      <c r="BZ281" s="184">
        <v>1572.9</v>
      </c>
      <c r="CA281" s="184">
        <v>85441</v>
      </c>
      <c r="CB281" s="184">
        <v>16536.22</v>
      </c>
      <c r="CC281" s="184">
        <v>39669.51</v>
      </c>
      <c r="CD281" s="184">
        <v>1169980.3899999999</v>
      </c>
      <c r="CE281" s="184">
        <v>655310.43000000005</v>
      </c>
      <c r="CF281" s="184">
        <v>720603.39</v>
      </c>
      <c r="CG281" s="184">
        <v>6420</v>
      </c>
      <c r="CH281" s="184">
        <v>6354</v>
      </c>
      <c r="CI281" s="184"/>
      <c r="CJ281" s="184"/>
      <c r="CK281" s="184">
        <v>865390.63</v>
      </c>
      <c r="CL281" s="184"/>
      <c r="CM281" s="184">
        <v>161537.21</v>
      </c>
    </row>
    <row r="282" spans="1:91" ht="24.6">
      <c r="A282" s="120">
        <v>31</v>
      </c>
      <c r="B282" s="220" t="s">
        <v>996</v>
      </c>
      <c r="C282" s="141" t="s">
        <v>567</v>
      </c>
      <c r="D282" s="184">
        <v>193326.88</v>
      </c>
      <c r="E282" s="184">
        <v>52653.69</v>
      </c>
      <c r="F282" s="184">
        <v>38999.32</v>
      </c>
      <c r="G282" s="184">
        <v>90625.19</v>
      </c>
      <c r="H282" s="184">
        <v>23604.89</v>
      </c>
      <c r="I282" s="184">
        <v>115580.13</v>
      </c>
      <c r="J282" s="184">
        <v>13148.04</v>
      </c>
      <c r="K282" s="184">
        <v>110959.33</v>
      </c>
      <c r="L282" s="184">
        <v>54410.879999999997</v>
      </c>
      <c r="M282" s="184">
        <v>129776.76</v>
      </c>
      <c r="N282" s="184">
        <v>66527.8</v>
      </c>
      <c r="O282" s="184">
        <v>4309.96</v>
      </c>
      <c r="P282" s="184">
        <v>289918.40000000002</v>
      </c>
      <c r="Q282" s="184">
        <v>93560.09</v>
      </c>
      <c r="R282" s="184">
        <v>60243.53</v>
      </c>
      <c r="S282" s="184">
        <v>33658.94</v>
      </c>
      <c r="T282" s="184">
        <v>65166.61</v>
      </c>
      <c r="U282" s="184">
        <v>126679.25</v>
      </c>
      <c r="V282" s="184">
        <v>41379.21</v>
      </c>
      <c r="W282" s="184">
        <v>26193.52</v>
      </c>
      <c r="X282" s="184">
        <v>196109.82</v>
      </c>
      <c r="Y282" s="184">
        <v>64954.41</v>
      </c>
      <c r="Z282" s="184">
        <v>49598.81</v>
      </c>
      <c r="AA282" s="184">
        <v>64173.279999999999</v>
      </c>
      <c r="AB282" s="184">
        <v>64001.58</v>
      </c>
      <c r="AC282" s="184">
        <v>310263.40000000002</v>
      </c>
      <c r="AD282" s="184">
        <v>100128.64</v>
      </c>
      <c r="AE282" s="184">
        <v>255679.79</v>
      </c>
      <c r="AF282" s="184">
        <v>55462.43</v>
      </c>
      <c r="AG282" s="184">
        <v>75705.02</v>
      </c>
      <c r="AH282" s="184">
        <v>83480.72</v>
      </c>
      <c r="AI282" s="184">
        <v>46325.62</v>
      </c>
      <c r="AJ282" s="184">
        <v>118760.47</v>
      </c>
      <c r="AK282" s="184">
        <v>105021.05</v>
      </c>
      <c r="AL282" s="184">
        <v>744764.14</v>
      </c>
      <c r="AM282" s="184">
        <v>133145.35</v>
      </c>
      <c r="AN282" s="184">
        <v>72761.509999999995</v>
      </c>
      <c r="AO282" s="184">
        <v>151616.82</v>
      </c>
      <c r="AP282" s="184">
        <v>116207.67</v>
      </c>
      <c r="AQ282" s="184">
        <v>64649.46</v>
      </c>
      <c r="AR282" s="184">
        <v>8772.93</v>
      </c>
      <c r="AS282" s="184">
        <v>216539.09</v>
      </c>
      <c r="AT282" s="184">
        <v>121490.9</v>
      </c>
      <c r="AU282" s="184">
        <v>260363.11</v>
      </c>
      <c r="AV282" s="184">
        <v>25682.14</v>
      </c>
      <c r="AW282" s="184">
        <v>21680.9</v>
      </c>
      <c r="AX282" s="184">
        <v>96017.89</v>
      </c>
      <c r="AY282" s="184">
        <v>35055.4</v>
      </c>
      <c r="AZ282" s="184">
        <v>102704.65</v>
      </c>
      <c r="BA282" s="184">
        <v>56351.85</v>
      </c>
      <c r="BB282" s="184">
        <v>122618.95</v>
      </c>
      <c r="BC282" s="184">
        <v>70984.61</v>
      </c>
      <c r="BD282" s="184">
        <v>612460.26</v>
      </c>
      <c r="BE282" s="184">
        <v>268350.37</v>
      </c>
      <c r="BF282" s="184">
        <v>39512.15</v>
      </c>
      <c r="BG282" s="184">
        <v>120742.68</v>
      </c>
      <c r="BH282" s="184">
        <v>227545.13</v>
      </c>
      <c r="BI282" s="184">
        <v>73992.990000000005</v>
      </c>
      <c r="BJ282" s="184">
        <v>38479.68</v>
      </c>
      <c r="BK282" s="184">
        <v>58561.08</v>
      </c>
      <c r="BL282" s="184">
        <v>107495.98</v>
      </c>
      <c r="BM282" s="184">
        <v>228199.27</v>
      </c>
      <c r="BN282" s="184">
        <v>258767.56</v>
      </c>
      <c r="BO282" s="184">
        <v>98894.75</v>
      </c>
      <c r="BP282" s="184">
        <v>206173.8</v>
      </c>
      <c r="BQ282" s="184">
        <v>130027.09</v>
      </c>
      <c r="BR282" s="184">
        <v>166091.99</v>
      </c>
      <c r="BS282" s="184">
        <v>415665.46</v>
      </c>
      <c r="BT282" s="184">
        <v>57826.44</v>
      </c>
      <c r="BU282" s="184">
        <v>112187.53</v>
      </c>
      <c r="BV282" s="184">
        <v>400271.95</v>
      </c>
      <c r="BW282" s="184">
        <v>27315.7</v>
      </c>
      <c r="BX282" s="184">
        <v>91401.13</v>
      </c>
      <c r="BY282" s="184">
        <v>156373.79999999999</v>
      </c>
      <c r="BZ282" s="184">
        <v>157955.73000000001</v>
      </c>
      <c r="CA282" s="184">
        <v>42783.22</v>
      </c>
      <c r="CB282" s="184">
        <v>107000.09</v>
      </c>
      <c r="CC282" s="184">
        <v>127402.92</v>
      </c>
      <c r="CD282" s="184">
        <v>38648.120000000003</v>
      </c>
      <c r="CE282" s="184">
        <v>191241.36</v>
      </c>
      <c r="CF282" s="184">
        <v>156103.75</v>
      </c>
      <c r="CG282" s="184">
        <v>139496.51999999999</v>
      </c>
      <c r="CH282" s="184">
        <v>81441.649999999994</v>
      </c>
      <c r="CI282" s="184">
        <v>80827.53</v>
      </c>
      <c r="CJ282" s="184">
        <v>29979.26</v>
      </c>
      <c r="CK282" s="184">
        <v>225145.76</v>
      </c>
      <c r="CL282" s="184">
        <v>38290.79</v>
      </c>
      <c r="CM282" s="184">
        <v>61349.82</v>
      </c>
    </row>
    <row r="283" spans="1:91" ht="24.6">
      <c r="A283" s="120">
        <v>31</v>
      </c>
      <c r="B283" s="220" t="s">
        <v>997</v>
      </c>
      <c r="C283" s="122" t="s">
        <v>568</v>
      </c>
      <c r="D283" s="184">
        <v>531565.30000000005</v>
      </c>
      <c r="E283" s="184">
        <v>215070</v>
      </c>
      <c r="F283" s="184">
        <v>186886.2</v>
      </c>
      <c r="G283" s="184">
        <v>72195.06</v>
      </c>
      <c r="H283" s="184">
        <v>55221.63</v>
      </c>
      <c r="I283" s="184">
        <v>110544.52</v>
      </c>
      <c r="J283" s="184">
        <v>127972</v>
      </c>
      <c r="K283" s="184">
        <v>89643.37</v>
      </c>
      <c r="L283" s="184">
        <v>112356.92</v>
      </c>
      <c r="M283" s="184">
        <v>160260.76999999999</v>
      </c>
      <c r="N283" s="184">
        <v>206698.32</v>
      </c>
      <c r="O283" s="184">
        <v>64200</v>
      </c>
      <c r="P283" s="184">
        <v>250527.62</v>
      </c>
      <c r="Q283" s="184">
        <v>58198.96</v>
      </c>
      <c r="R283" s="184">
        <v>106919.67</v>
      </c>
      <c r="S283" s="184">
        <v>183590.22</v>
      </c>
      <c r="T283" s="184">
        <v>63037.85</v>
      </c>
      <c r="U283" s="184">
        <v>67108.91</v>
      </c>
      <c r="V283" s="184">
        <v>23981.3</v>
      </c>
      <c r="W283" s="184">
        <v>50376.3</v>
      </c>
      <c r="X283" s="184">
        <v>269640</v>
      </c>
      <c r="Y283" s="184">
        <v>47394.3</v>
      </c>
      <c r="Z283" s="184">
        <v>158029.35</v>
      </c>
      <c r="AA283" s="184">
        <v>210265.7</v>
      </c>
      <c r="AB283" s="184">
        <v>340571.37</v>
      </c>
      <c r="AC283" s="184"/>
      <c r="AD283" s="184">
        <v>429133.9</v>
      </c>
      <c r="AE283" s="184">
        <v>118375.99</v>
      </c>
      <c r="AF283" s="184">
        <v>710776.8</v>
      </c>
      <c r="AG283" s="184">
        <v>10143.6</v>
      </c>
      <c r="AH283" s="184">
        <v>51644.63</v>
      </c>
      <c r="AI283" s="184">
        <v>523784.71</v>
      </c>
      <c r="AJ283" s="184">
        <v>179760</v>
      </c>
      <c r="AK283" s="184">
        <v>171097.1</v>
      </c>
      <c r="AL283" s="184">
        <v>750174</v>
      </c>
      <c r="AM283" s="184">
        <v>165000</v>
      </c>
      <c r="AN283" s="184">
        <v>151833</v>
      </c>
      <c r="AO283" s="184">
        <v>50081.04</v>
      </c>
      <c r="AP283" s="184">
        <v>290055.59999999998</v>
      </c>
      <c r="AQ283" s="184">
        <v>90055.8</v>
      </c>
      <c r="AR283" s="184">
        <v>41044.480000000003</v>
      </c>
      <c r="AS283" s="184">
        <v>144082.07999999999</v>
      </c>
      <c r="AT283" s="184">
        <v>183229.94</v>
      </c>
      <c r="AU283" s="184">
        <v>133936.18</v>
      </c>
      <c r="AV283" s="184">
        <v>255387.6</v>
      </c>
      <c r="AW283" s="184">
        <v>88475.09</v>
      </c>
      <c r="AX283" s="184">
        <v>88188</v>
      </c>
      <c r="AY283" s="184">
        <v>252509.9</v>
      </c>
      <c r="AZ283" s="184">
        <v>36947</v>
      </c>
      <c r="BA283" s="184">
        <v>35663.550000000003</v>
      </c>
      <c r="BB283" s="184">
        <v>441386.77</v>
      </c>
      <c r="BC283" s="184">
        <v>45646.2</v>
      </c>
      <c r="BD283" s="184">
        <v>164555.29999999999</v>
      </c>
      <c r="BE283" s="184">
        <v>248615.97</v>
      </c>
      <c r="BF283" s="184">
        <v>48931.1</v>
      </c>
      <c r="BG283" s="184">
        <v>19260</v>
      </c>
      <c r="BH283" s="184">
        <v>843960</v>
      </c>
      <c r="BI283" s="184">
        <v>11630</v>
      </c>
      <c r="BJ283" s="184">
        <v>14445</v>
      </c>
      <c r="BK283" s="184">
        <v>32100</v>
      </c>
      <c r="BL283" s="184">
        <v>60346.59</v>
      </c>
      <c r="BM283" s="184">
        <v>757967.7</v>
      </c>
      <c r="BN283" s="184">
        <v>145730.98000000001</v>
      </c>
      <c r="BO283" s="184">
        <v>287340</v>
      </c>
      <c r="BP283" s="184">
        <v>228875.36</v>
      </c>
      <c r="BQ283" s="184">
        <v>101170.43</v>
      </c>
      <c r="BR283" s="184">
        <v>130968</v>
      </c>
      <c r="BS283" s="184">
        <v>2052466.64</v>
      </c>
      <c r="BT283" s="184">
        <v>13153.51</v>
      </c>
      <c r="BU283" s="184">
        <v>168761</v>
      </c>
      <c r="BV283" s="184">
        <v>406852.83</v>
      </c>
      <c r="BW283" s="184">
        <v>119187.3</v>
      </c>
      <c r="BX283" s="184">
        <v>70491.600000000006</v>
      </c>
      <c r="BY283" s="184">
        <v>294848.44</v>
      </c>
      <c r="BZ283" s="184">
        <v>31526.48</v>
      </c>
      <c r="CA283" s="184">
        <v>85109.49</v>
      </c>
      <c r="CB283" s="184">
        <v>51231.6</v>
      </c>
      <c r="CC283" s="184">
        <v>57531.76</v>
      </c>
      <c r="CD283" s="184">
        <v>164459</v>
      </c>
      <c r="CE283" s="184">
        <v>154258.1</v>
      </c>
      <c r="CF283" s="184">
        <v>104216.28</v>
      </c>
      <c r="CG283" s="184">
        <v>77252.28</v>
      </c>
      <c r="CH283" s="184">
        <v>68092.039999999994</v>
      </c>
      <c r="CI283" s="184">
        <v>54683.86</v>
      </c>
      <c r="CJ283" s="184">
        <v>94701.25</v>
      </c>
      <c r="CK283" s="184">
        <v>437599.28</v>
      </c>
      <c r="CL283" s="184">
        <v>34755.89</v>
      </c>
      <c r="CM283" s="184">
        <v>66652.600000000006</v>
      </c>
    </row>
    <row r="284" spans="1:91" ht="24.6">
      <c r="A284" s="120">
        <v>31</v>
      </c>
      <c r="B284" s="220" t="s">
        <v>998</v>
      </c>
      <c r="C284" s="122" t="s">
        <v>569</v>
      </c>
      <c r="D284" s="184">
        <v>139442</v>
      </c>
      <c r="E284" s="184">
        <v>23853</v>
      </c>
      <c r="F284" s="184">
        <v>19435</v>
      </c>
      <c r="G284" s="184">
        <v>13162</v>
      </c>
      <c r="H284" s="184">
        <v>1697</v>
      </c>
      <c r="I284" s="184">
        <v>79874</v>
      </c>
      <c r="J284" s="184">
        <v>13375</v>
      </c>
      <c r="K284" s="184">
        <v>44981</v>
      </c>
      <c r="L284" s="184">
        <v>32574</v>
      </c>
      <c r="M284" s="184">
        <v>16108</v>
      </c>
      <c r="N284" s="184">
        <v>26197</v>
      </c>
      <c r="O284" s="184">
        <v>4454</v>
      </c>
      <c r="P284" s="184">
        <v>142469</v>
      </c>
      <c r="Q284" s="184">
        <v>18625</v>
      </c>
      <c r="R284" s="184">
        <v>59379</v>
      </c>
      <c r="S284" s="184">
        <v>152154.73000000001</v>
      </c>
      <c r="T284" s="184">
        <v>97750</v>
      </c>
      <c r="U284" s="184">
        <v>31668</v>
      </c>
      <c r="V284" s="184">
        <v>163359</v>
      </c>
      <c r="W284" s="184">
        <v>17036</v>
      </c>
      <c r="X284" s="184">
        <v>244524</v>
      </c>
      <c r="Y284" s="184">
        <v>8105</v>
      </c>
      <c r="Z284" s="184">
        <v>8903</v>
      </c>
      <c r="AA284" s="184">
        <v>51755</v>
      </c>
      <c r="AB284" s="184">
        <v>17583</v>
      </c>
      <c r="AC284" s="184">
        <v>102734</v>
      </c>
      <c r="AD284" s="184">
        <v>13269</v>
      </c>
      <c r="AE284" s="184">
        <v>34798</v>
      </c>
      <c r="AF284" s="184">
        <v>13037</v>
      </c>
      <c r="AG284" s="184">
        <v>28818</v>
      </c>
      <c r="AH284" s="184">
        <v>24744.9</v>
      </c>
      <c r="AI284" s="184">
        <v>70014</v>
      </c>
      <c r="AJ284" s="184">
        <v>7175</v>
      </c>
      <c r="AK284" s="184">
        <v>26826</v>
      </c>
      <c r="AL284" s="184">
        <v>348623</v>
      </c>
      <c r="AM284" s="184">
        <v>15379</v>
      </c>
      <c r="AN284" s="184">
        <v>25683</v>
      </c>
      <c r="AO284" s="184">
        <v>216557</v>
      </c>
      <c r="AP284" s="184">
        <v>65801</v>
      </c>
      <c r="AQ284" s="184">
        <v>23017</v>
      </c>
      <c r="AR284" s="184">
        <v>12887</v>
      </c>
      <c r="AS284" s="184">
        <v>50882</v>
      </c>
      <c r="AT284" s="184">
        <v>22776</v>
      </c>
      <c r="AU284" s="184">
        <v>60311</v>
      </c>
      <c r="AV284" s="184">
        <v>26333</v>
      </c>
      <c r="AW284" s="184">
        <v>10136</v>
      </c>
      <c r="AX284" s="184">
        <v>2639</v>
      </c>
      <c r="AY284" s="184">
        <v>13256</v>
      </c>
      <c r="AZ284" s="184">
        <v>12247</v>
      </c>
      <c r="BA284" s="184"/>
      <c r="BB284" s="184">
        <v>118379</v>
      </c>
      <c r="BC284" s="184">
        <v>5856</v>
      </c>
      <c r="BD284" s="184">
        <v>290602</v>
      </c>
      <c r="BE284" s="184">
        <v>145909</v>
      </c>
      <c r="BF284" s="184">
        <v>25345</v>
      </c>
      <c r="BG284" s="184">
        <v>16452</v>
      </c>
      <c r="BH284" s="184">
        <v>141480</v>
      </c>
      <c r="BI284" s="184">
        <v>5099</v>
      </c>
      <c r="BJ284" s="184">
        <v>11842</v>
      </c>
      <c r="BK284" s="184">
        <v>13686</v>
      </c>
      <c r="BL284" s="184">
        <v>7319</v>
      </c>
      <c r="BM284" s="184">
        <v>192874</v>
      </c>
      <c r="BN284" s="184">
        <v>14884</v>
      </c>
      <c r="BO284" s="184">
        <v>10743</v>
      </c>
      <c r="BP284" s="184">
        <v>21645</v>
      </c>
      <c r="BQ284" s="184">
        <v>16755</v>
      </c>
      <c r="BR284" s="184">
        <v>11683</v>
      </c>
      <c r="BS284" s="184">
        <v>287791</v>
      </c>
      <c r="BT284" s="184"/>
      <c r="BU284" s="184">
        <v>6961</v>
      </c>
      <c r="BV284" s="184">
        <v>115039</v>
      </c>
      <c r="BW284" s="184">
        <v>34734</v>
      </c>
      <c r="BX284" s="184">
        <v>6826</v>
      </c>
      <c r="BY284" s="184">
        <v>26545</v>
      </c>
      <c r="BZ284" s="186">
        <v>7093.73</v>
      </c>
      <c r="CA284" s="184">
        <v>9578</v>
      </c>
      <c r="CB284" s="184">
        <v>12648</v>
      </c>
      <c r="CC284" s="184">
        <v>6826</v>
      </c>
      <c r="CD284" s="186">
        <v>17118</v>
      </c>
      <c r="CE284" s="184">
        <v>34775</v>
      </c>
      <c r="CF284" s="184">
        <v>29673</v>
      </c>
      <c r="CG284" s="184">
        <v>13582</v>
      </c>
      <c r="CH284" s="184">
        <v>6429</v>
      </c>
      <c r="CI284" s="184">
        <v>5922</v>
      </c>
      <c r="CJ284" s="184">
        <v>2651</v>
      </c>
      <c r="CK284" s="184">
        <v>61732</v>
      </c>
      <c r="CL284" s="184">
        <v>2301</v>
      </c>
      <c r="CM284" s="184">
        <v>3475</v>
      </c>
    </row>
    <row r="285" spans="1:91" ht="24.6">
      <c r="A285" s="120">
        <v>32</v>
      </c>
      <c r="B285" s="220" t="s">
        <v>999</v>
      </c>
      <c r="C285" s="122" t="s">
        <v>570</v>
      </c>
      <c r="D285" s="184"/>
      <c r="E285" s="184">
        <v>120000</v>
      </c>
      <c r="F285" s="184"/>
      <c r="G285" s="184"/>
      <c r="H285" s="184"/>
      <c r="I285" s="184"/>
      <c r="J285" s="184"/>
      <c r="K285" s="184"/>
      <c r="L285" s="184"/>
      <c r="M285" s="184"/>
      <c r="N285" s="184"/>
      <c r="O285" s="184"/>
      <c r="P285" s="184"/>
      <c r="Q285" s="184"/>
      <c r="R285" s="184"/>
      <c r="S285" s="184"/>
      <c r="T285" s="184"/>
      <c r="U285" s="184"/>
      <c r="V285" s="184"/>
      <c r="W285" s="184"/>
      <c r="X285" s="184"/>
      <c r="Y285" s="184"/>
      <c r="Z285" s="184"/>
      <c r="AA285" s="184"/>
      <c r="AB285" s="184"/>
      <c r="AC285" s="184"/>
      <c r="AD285" s="184"/>
      <c r="AE285" s="184"/>
      <c r="AF285" s="184"/>
      <c r="AG285" s="184"/>
      <c r="AH285" s="184"/>
      <c r="AI285" s="184"/>
      <c r="AJ285" s="184"/>
      <c r="AK285" s="184"/>
      <c r="AL285" s="184"/>
      <c r="AM285" s="184"/>
      <c r="AN285" s="184"/>
      <c r="AO285" s="184"/>
      <c r="AP285" s="184"/>
      <c r="AQ285" s="184"/>
      <c r="AR285" s="184"/>
      <c r="AS285" s="184"/>
      <c r="AT285" s="184"/>
      <c r="AU285" s="184"/>
      <c r="AV285" s="184"/>
      <c r="AW285" s="184"/>
      <c r="AX285" s="184"/>
      <c r="AY285" s="184"/>
      <c r="AZ285" s="184"/>
      <c r="BA285" s="184"/>
      <c r="BB285" s="184"/>
      <c r="BC285" s="184"/>
      <c r="BD285" s="184"/>
      <c r="BE285" s="184"/>
      <c r="BF285" s="184"/>
      <c r="BG285" s="184"/>
      <c r="BH285" s="184"/>
      <c r="BI285" s="184"/>
      <c r="BJ285" s="184"/>
      <c r="BK285" s="184"/>
      <c r="BL285" s="184"/>
      <c r="BM285" s="184"/>
      <c r="BN285" s="184"/>
      <c r="BO285" s="184"/>
      <c r="BP285" s="184"/>
      <c r="BQ285" s="184"/>
      <c r="BR285" s="184"/>
      <c r="BS285" s="184"/>
      <c r="BT285" s="184"/>
      <c r="BU285" s="184"/>
      <c r="BV285" s="184"/>
      <c r="BW285" s="184"/>
      <c r="BX285" s="184"/>
      <c r="BY285" s="184"/>
      <c r="BZ285" s="184"/>
      <c r="CA285" s="184"/>
      <c r="CB285" s="184"/>
      <c r="CC285" s="184"/>
      <c r="CD285" s="184"/>
      <c r="CE285" s="184"/>
      <c r="CF285" s="184"/>
      <c r="CG285" s="186">
        <v>18000</v>
      </c>
      <c r="CH285" s="184"/>
      <c r="CI285" s="184"/>
      <c r="CJ285" s="184"/>
      <c r="CK285" s="184"/>
      <c r="CL285" s="184"/>
      <c r="CM285" s="184"/>
    </row>
    <row r="286" spans="1:91" ht="24.6">
      <c r="A286" s="120">
        <v>32</v>
      </c>
      <c r="B286" s="220" t="s">
        <v>1000</v>
      </c>
      <c r="C286" s="122" t="s">
        <v>571</v>
      </c>
      <c r="D286" s="184">
        <v>146315.01</v>
      </c>
      <c r="E286" s="184">
        <v>149309.85</v>
      </c>
      <c r="F286" s="184">
        <v>56275.58</v>
      </c>
      <c r="G286" s="184">
        <v>154069.87</v>
      </c>
      <c r="H286" s="184">
        <v>111261.81</v>
      </c>
      <c r="I286" s="184">
        <v>101762.65</v>
      </c>
      <c r="J286" s="184">
        <v>145029.54</v>
      </c>
      <c r="K286" s="184">
        <v>185778.47</v>
      </c>
      <c r="L286" s="184">
        <v>159435.15</v>
      </c>
      <c r="M286" s="184">
        <v>133542.6</v>
      </c>
      <c r="N286" s="184">
        <v>155995.29999999999</v>
      </c>
      <c r="O286" s="184">
        <v>99011.8</v>
      </c>
      <c r="P286" s="184">
        <v>191572.69</v>
      </c>
      <c r="Q286" s="184">
        <v>186591.78</v>
      </c>
      <c r="R286" s="184">
        <v>209811.92</v>
      </c>
      <c r="S286" s="184">
        <v>175140.59</v>
      </c>
      <c r="T286" s="184">
        <v>199043.79</v>
      </c>
      <c r="U286" s="184">
        <v>193292.55</v>
      </c>
      <c r="V286" s="184">
        <v>132037.99</v>
      </c>
      <c r="W286" s="184">
        <v>94082.76</v>
      </c>
      <c r="X286" s="184">
        <v>394503.87</v>
      </c>
      <c r="Y286" s="184">
        <v>212642.1</v>
      </c>
      <c r="Z286" s="184">
        <v>186717.81</v>
      </c>
      <c r="AA286" s="184">
        <v>153979.42000000001</v>
      </c>
      <c r="AB286" s="184">
        <v>134821.48000000001</v>
      </c>
      <c r="AC286" s="184">
        <v>125829.04</v>
      </c>
      <c r="AD286" s="184">
        <v>102529.54</v>
      </c>
      <c r="AE286" s="184">
        <v>224880.83</v>
      </c>
      <c r="AF286" s="184">
        <v>87749.16</v>
      </c>
      <c r="AG286" s="184">
        <v>108341.84</v>
      </c>
      <c r="AH286" s="184">
        <v>228745.67</v>
      </c>
      <c r="AI286" s="184">
        <v>219193.23</v>
      </c>
      <c r="AJ286" s="184">
        <v>169855.01</v>
      </c>
      <c r="AK286" s="184">
        <v>221558.98</v>
      </c>
      <c r="AL286" s="184">
        <v>600814.31000000006</v>
      </c>
      <c r="AM286" s="184">
        <v>157574.76999999999</v>
      </c>
      <c r="AN286" s="184">
        <v>110291.36</v>
      </c>
      <c r="AO286" s="184">
        <v>128048.86</v>
      </c>
      <c r="AP286" s="184">
        <v>102254.99</v>
      </c>
      <c r="AQ286" s="184">
        <v>211193.4</v>
      </c>
      <c r="AR286" s="184">
        <v>80779.23</v>
      </c>
      <c r="AS286" s="184">
        <v>331520.19</v>
      </c>
      <c r="AT286" s="184">
        <v>178182.44</v>
      </c>
      <c r="AU286" s="184">
        <v>159557.12</v>
      </c>
      <c r="AV286" s="184">
        <v>176728.83</v>
      </c>
      <c r="AW286" s="184">
        <v>121749.49</v>
      </c>
      <c r="AX286" s="184">
        <v>78006.05</v>
      </c>
      <c r="AY286" s="184">
        <v>119255.26</v>
      </c>
      <c r="AZ286" s="184">
        <v>135932.21</v>
      </c>
      <c r="BA286" s="184">
        <v>105943.84</v>
      </c>
      <c r="BB286" s="184">
        <v>218184.9</v>
      </c>
      <c r="BC286" s="184">
        <v>76097.460000000006</v>
      </c>
      <c r="BD286" s="184">
        <v>305922.99</v>
      </c>
      <c r="BE286" s="184"/>
      <c r="BF286" s="184">
        <v>93513.17</v>
      </c>
      <c r="BG286" s="184"/>
      <c r="BH286" s="184">
        <v>169944.86</v>
      </c>
      <c r="BI286" s="184">
        <v>46707.4</v>
      </c>
      <c r="BJ286" s="184">
        <v>84758.15</v>
      </c>
      <c r="BK286" s="184">
        <v>112559.92</v>
      </c>
      <c r="BL286" s="184">
        <v>112556.91</v>
      </c>
      <c r="BM286" s="184">
        <v>324212.14</v>
      </c>
      <c r="BN286" s="184">
        <v>150670.35</v>
      </c>
      <c r="BO286" s="184">
        <v>146116.76</v>
      </c>
      <c r="BP286" s="184">
        <v>182060</v>
      </c>
      <c r="BQ286" s="184">
        <v>180939.47</v>
      </c>
      <c r="BR286" s="184">
        <v>156575.24</v>
      </c>
      <c r="BS286" s="186">
        <v>890307.34</v>
      </c>
      <c r="BT286" s="184"/>
      <c r="BU286" s="184">
        <v>156599.73000000001</v>
      </c>
      <c r="BV286" s="184">
        <v>172231.94</v>
      </c>
      <c r="BW286" s="184">
        <v>87662.23</v>
      </c>
      <c r="BX286" s="184">
        <v>184589.58</v>
      </c>
      <c r="BY286" s="184">
        <v>146057.14000000001</v>
      </c>
      <c r="BZ286" s="184">
        <v>110661.75</v>
      </c>
      <c r="CA286" s="184">
        <v>114148.54</v>
      </c>
      <c r="CB286" s="184">
        <v>120877.31</v>
      </c>
      <c r="CC286" s="184">
        <v>111474.25</v>
      </c>
      <c r="CD286" s="186">
        <v>26620.77</v>
      </c>
      <c r="CE286" s="184">
        <v>176053.95</v>
      </c>
      <c r="CF286" s="184">
        <v>227387.25</v>
      </c>
      <c r="CG286" s="184">
        <v>172840.31</v>
      </c>
      <c r="CH286" s="184">
        <v>67733.740000000005</v>
      </c>
      <c r="CI286" s="184">
        <v>94748.5</v>
      </c>
      <c r="CJ286" s="184">
        <v>100691.31</v>
      </c>
      <c r="CK286" s="184">
        <v>234887.41</v>
      </c>
      <c r="CL286" s="184">
        <v>112866.81</v>
      </c>
      <c r="CM286" s="184">
        <v>48073.94</v>
      </c>
    </row>
    <row r="287" spans="1:91" ht="24.6">
      <c r="A287" s="120">
        <v>25</v>
      </c>
      <c r="B287" s="220" t="s">
        <v>1001</v>
      </c>
      <c r="C287" s="122" t="s">
        <v>11</v>
      </c>
      <c r="D287" s="184">
        <v>181113898.69</v>
      </c>
      <c r="E287" s="184">
        <v>12092808.83</v>
      </c>
      <c r="F287" s="184">
        <v>10090916.050000001</v>
      </c>
      <c r="G287" s="184">
        <v>12113000.060000001</v>
      </c>
      <c r="H287" s="184">
        <v>6993619.4100000001</v>
      </c>
      <c r="I287" s="184">
        <v>19854147.219999999</v>
      </c>
      <c r="J287" s="184">
        <v>16099568.35</v>
      </c>
      <c r="K287" s="184">
        <v>32900536.41</v>
      </c>
      <c r="L287" s="184">
        <v>12712429.289999999</v>
      </c>
      <c r="M287" s="184">
        <v>13412313.57</v>
      </c>
      <c r="N287" s="184">
        <v>42977276.5</v>
      </c>
      <c r="O287" s="184">
        <v>3797521.4</v>
      </c>
      <c r="P287" s="184">
        <v>103960144.05</v>
      </c>
      <c r="Q287" s="184">
        <v>14077247.83</v>
      </c>
      <c r="R287" s="184">
        <v>17458389.760000002</v>
      </c>
      <c r="S287" s="184">
        <v>35275343.439999998</v>
      </c>
      <c r="T287" s="184">
        <v>11438357.16</v>
      </c>
      <c r="U287" s="184">
        <v>14773735.01</v>
      </c>
      <c r="V287" s="184">
        <v>10175027.529999999</v>
      </c>
      <c r="W287" s="184">
        <v>3977006.6</v>
      </c>
      <c r="X287" s="184">
        <v>187263068.21000001</v>
      </c>
      <c r="Y287" s="184">
        <v>8064261.4199999999</v>
      </c>
      <c r="Z287" s="184">
        <v>17182464.02</v>
      </c>
      <c r="AA287" s="184">
        <v>11337070.9</v>
      </c>
      <c r="AB287" s="184">
        <v>4694041.8899999997</v>
      </c>
      <c r="AC287" s="184">
        <v>7313675.0700000003</v>
      </c>
      <c r="AD287" s="184">
        <v>10226845.529999999</v>
      </c>
      <c r="AE287" s="184">
        <v>40083455.579999998</v>
      </c>
      <c r="AF287" s="184">
        <v>6712663.7999999998</v>
      </c>
      <c r="AG287" s="184">
        <v>7863275.8499999996</v>
      </c>
      <c r="AH287" s="184">
        <v>11298038.699999999</v>
      </c>
      <c r="AI287" s="184">
        <v>26323387.030000001</v>
      </c>
      <c r="AJ287" s="184">
        <v>11480029.58</v>
      </c>
      <c r="AK287" s="184">
        <v>7600058.3799999999</v>
      </c>
      <c r="AL287" s="184">
        <v>652201914.00999999</v>
      </c>
      <c r="AM287" s="184">
        <v>11099569.869999999</v>
      </c>
      <c r="AN287" s="184">
        <v>6793685.6799999997</v>
      </c>
      <c r="AO287" s="184">
        <v>40780168.170000002</v>
      </c>
      <c r="AP287" s="184">
        <v>26541465.559999999</v>
      </c>
      <c r="AQ287" s="184">
        <v>13609229.65</v>
      </c>
      <c r="AR287" s="184">
        <v>3759884.23</v>
      </c>
      <c r="AS287" s="184">
        <v>89884857.780000001</v>
      </c>
      <c r="AT287" s="184">
        <v>12339121.9</v>
      </c>
      <c r="AU287" s="184">
        <v>24054527.5</v>
      </c>
      <c r="AV287" s="184">
        <v>24789765.859999999</v>
      </c>
      <c r="AW287" s="184">
        <v>8233610.9000000004</v>
      </c>
      <c r="AX287" s="184">
        <v>5927500.8099999996</v>
      </c>
      <c r="AY287" s="184">
        <v>12723403.890000001</v>
      </c>
      <c r="AZ287" s="184">
        <v>11954589.800000001</v>
      </c>
      <c r="BA287" s="184">
        <v>9187937.2799999993</v>
      </c>
      <c r="BB287" s="184">
        <v>132226730.03</v>
      </c>
      <c r="BC287" s="184">
        <v>9309458.5099999998</v>
      </c>
      <c r="BD287" s="184">
        <v>312674492.31</v>
      </c>
      <c r="BE287" s="184">
        <v>39823784.009999998</v>
      </c>
      <c r="BF287" s="184">
        <v>7562938.5</v>
      </c>
      <c r="BG287" s="184">
        <v>9915188.6899999995</v>
      </c>
      <c r="BH287" s="184">
        <v>106532927.41</v>
      </c>
      <c r="BI287" s="184">
        <v>6511617.6699999999</v>
      </c>
      <c r="BJ287" s="184">
        <v>3737536.14</v>
      </c>
      <c r="BK287" s="184">
        <v>12844179.43</v>
      </c>
      <c r="BL287" s="184">
        <v>9399618.9800000004</v>
      </c>
      <c r="BM287" s="184">
        <v>121913510.12</v>
      </c>
      <c r="BN287" s="184">
        <v>26686863.59</v>
      </c>
      <c r="BO287" s="184">
        <v>16204290.17</v>
      </c>
      <c r="BP287" s="184">
        <v>29850263.789999999</v>
      </c>
      <c r="BQ287" s="184">
        <v>16662554.800000001</v>
      </c>
      <c r="BR287" s="184">
        <v>11465865.609999999</v>
      </c>
      <c r="BS287" s="186">
        <v>1021194472.8200001</v>
      </c>
      <c r="BT287" s="184">
        <v>16194761.48</v>
      </c>
      <c r="BU287" s="186">
        <v>14781332.859999999</v>
      </c>
      <c r="BV287" s="184">
        <v>98226148.069999993</v>
      </c>
      <c r="BW287" s="184">
        <v>2744040.35</v>
      </c>
      <c r="BX287" s="186">
        <v>11677441.369999999</v>
      </c>
      <c r="BY287" s="184">
        <v>53471255.829999998</v>
      </c>
      <c r="BZ287" s="184">
        <v>8628726.4600000009</v>
      </c>
      <c r="CA287" s="184">
        <v>6262823.4699999997</v>
      </c>
      <c r="CB287" s="186">
        <v>11239644.83</v>
      </c>
      <c r="CC287" s="186">
        <v>18182857.800000001</v>
      </c>
      <c r="CD287" s="186">
        <v>43954328.479999997</v>
      </c>
      <c r="CE287" s="184">
        <v>18568534.52</v>
      </c>
      <c r="CF287" s="184">
        <v>36494146.200000003</v>
      </c>
      <c r="CG287" s="184">
        <v>6784378.3099999996</v>
      </c>
      <c r="CH287" s="184">
        <v>5820463.5800000001</v>
      </c>
      <c r="CI287" s="184">
        <v>8679565.8200000003</v>
      </c>
      <c r="CJ287" s="184">
        <v>6985600.1900000004</v>
      </c>
      <c r="CK287" s="184">
        <v>50177932.369999997</v>
      </c>
      <c r="CL287" s="184">
        <v>5217693.8600000003</v>
      </c>
      <c r="CM287" s="184">
        <v>5405648.4699999997</v>
      </c>
    </row>
    <row r="288" spans="1:91" ht="24.6">
      <c r="A288" s="120">
        <v>26</v>
      </c>
      <c r="B288" s="220" t="s">
        <v>1002</v>
      </c>
      <c r="C288" s="141" t="s">
        <v>572</v>
      </c>
      <c r="D288" s="184">
        <v>918873.42</v>
      </c>
      <c r="E288" s="184">
        <v>1085832.6499999999</v>
      </c>
      <c r="F288" s="184">
        <v>302164</v>
      </c>
      <c r="G288" s="184">
        <v>395680</v>
      </c>
      <c r="H288" s="184">
        <v>94650</v>
      </c>
      <c r="I288" s="184">
        <v>4987142.84</v>
      </c>
      <c r="J288" s="184">
        <v>248700</v>
      </c>
      <c r="K288" s="184">
        <v>1265539.04</v>
      </c>
      <c r="L288" s="184">
        <v>187574</v>
      </c>
      <c r="M288" s="184">
        <v>226516</v>
      </c>
      <c r="N288" s="184">
        <v>695922.6</v>
      </c>
      <c r="O288" s="184">
        <v>63529.5</v>
      </c>
      <c r="P288" s="184">
        <v>1349643.08</v>
      </c>
      <c r="Q288" s="184">
        <v>253920</v>
      </c>
      <c r="R288" s="184">
        <v>17192.64</v>
      </c>
      <c r="S288" s="184">
        <v>105737.78</v>
      </c>
      <c r="T288" s="184">
        <v>10405</v>
      </c>
      <c r="U288" s="184">
        <v>269710</v>
      </c>
      <c r="V288" s="184">
        <v>106710</v>
      </c>
      <c r="W288" s="184">
        <v>48220</v>
      </c>
      <c r="X288" s="184">
        <v>2045239.88</v>
      </c>
      <c r="Y288" s="184">
        <v>186340</v>
      </c>
      <c r="Z288" s="184">
        <v>328405</v>
      </c>
      <c r="AA288" s="184">
        <v>322020</v>
      </c>
      <c r="AB288" s="184">
        <v>98332.85</v>
      </c>
      <c r="AC288" s="184">
        <v>214608.8</v>
      </c>
      <c r="AD288" s="184">
        <v>302277.5</v>
      </c>
      <c r="AE288" s="184">
        <v>362436</v>
      </c>
      <c r="AF288" s="184">
        <v>168380</v>
      </c>
      <c r="AG288" s="184">
        <v>217348.5</v>
      </c>
      <c r="AH288" s="184">
        <v>152235</v>
      </c>
      <c r="AI288" s="184">
        <v>408893.36</v>
      </c>
      <c r="AJ288" s="184">
        <v>210171.2</v>
      </c>
      <c r="AK288" s="184">
        <v>141852</v>
      </c>
      <c r="AL288" s="184">
        <v>3366677.77</v>
      </c>
      <c r="AM288" s="184">
        <v>411929</v>
      </c>
      <c r="AN288" s="184">
        <v>220225</v>
      </c>
      <c r="AO288" s="184">
        <v>843641</v>
      </c>
      <c r="AP288" s="184">
        <v>883134.69</v>
      </c>
      <c r="AQ288" s="184">
        <v>210789.82</v>
      </c>
      <c r="AR288" s="184">
        <v>84670.399999999994</v>
      </c>
      <c r="AS288" s="184">
        <v>2308992.62</v>
      </c>
      <c r="AT288" s="184">
        <v>394981</v>
      </c>
      <c r="AU288" s="184">
        <v>747932.5</v>
      </c>
      <c r="AV288" s="184">
        <v>804089.25</v>
      </c>
      <c r="AW288" s="184">
        <v>201440</v>
      </c>
      <c r="AX288" s="184">
        <v>178255</v>
      </c>
      <c r="AY288" s="184">
        <v>385427.57</v>
      </c>
      <c r="AZ288" s="184">
        <v>574713.19999999995</v>
      </c>
      <c r="BA288" s="184">
        <v>281843</v>
      </c>
      <c r="BB288" s="184">
        <v>24220926.600000001</v>
      </c>
      <c r="BC288" s="184">
        <v>269820</v>
      </c>
      <c r="BD288" s="184">
        <v>5813586.8200000003</v>
      </c>
      <c r="BE288" s="184">
        <v>683575</v>
      </c>
      <c r="BF288" s="184">
        <v>147445</v>
      </c>
      <c r="BG288" s="184">
        <v>254686</v>
      </c>
      <c r="BH288" s="184">
        <v>1228253.8999999999</v>
      </c>
      <c r="BI288" s="184">
        <v>151935</v>
      </c>
      <c r="BJ288" s="184">
        <v>78650</v>
      </c>
      <c r="BK288" s="184">
        <v>344062.58</v>
      </c>
      <c r="BL288" s="184">
        <v>3360</v>
      </c>
      <c r="BM288" s="184">
        <v>428040.35</v>
      </c>
      <c r="BN288" s="184">
        <v>554816.07999999996</v>
      </c>
      <c r="BO288" s="184">
        <v>280600.5</v>
      </c>
      <c r="BP288" s="184">
        <v>496649.8</v>
      </c>
      <c r="BQ288" s="184">
        <v>241019.95</v>
      </c>
      <c r="BR288" s="184">
        <v>238868.3</v>
      </c>
      <c r="BS288" s="186">
        <v>1735049.44</v>
      </c>
      <c r="BT288" s="184">
        <v>310452.5</v>
      </c>
      <c r="BU288" s="186">
        <v>633820</v>
      </c>
      <c r="BV288" s="184">
        <v>335752.28</v>
      </c>
      <c r="BW288" s="186">
        <v>182962.08</v>
      </c>
      <c r="BX288" s="184">
        <v>344425</v>
      </c>
      <c r="BY288" s="184">
        <v>2057613.48</v>
      </c>
      <c r="BZ288" s="186">
        <v>261090</v>
      </c>
      <c r="CA288" s="184">
        <v>269020</v>
      </c>
      <c r="CB288" s="184">
        <v>10540</v>
      </c>
      <c r="CC288" s="184">
        <v>341000</v>
      </c>
      <c r="CD288" s="184">
        <v>921135.45</v>
      </c>
      <c r="CE288" s="184">
        <v>257806</v>
      </c>
      <c r="CF288" s="184">
        <v>365507.2</v>
      </c>
      <c r="CG288" s="186">
        <v>181549.65</v>
      </c>
      <c r="CH288" s="186">
        <v>119070</v>
      </c>
      <c r="CI288" s="186">
        <v>218783</v>
      </c>
      <c r="CJ288" s="186">
        <v>126334.62</v>
      </c>
      <c r="CK288" s="186">
        <v>7412735.5499999998</v>
      </c>
      <c r="CL288" s="184">
        <v>117285</v>
      </c>
      <c r="CM288" s="186">
        <v>120403</v>
      </c>
    </row>
    <row r="289" spans="1:91" ht="24.6">
      <c r="A289" s="120">
        <v>26</v>
      </c>
      <c r="B289" s="220" t="s">
        <v>1003</v>
      </c>
      <c r="C289" s="141" t="s">
        <v>573</v>
      </c>
      <c r="D289" s="184">
        <v>83516989.569999993</v>
      </c>
      <c r="E289" s="184">
        <v>4677900.04</v>
      </c>
      <c r="F289" s="184">
        <v>3128289.09</v>
      </c>
      <c r="G289" s="184">
        <v>2669439.09</v>
      </c>
      <c r="H289" s="184">
        <v>2508172.31</v>
      </c>
      <c r="I289" s="184">
        <v>4245987.95</v>
      </c>
      <c r="J289" s="184">
        <v>3867195.35</v>
      </c>
      <c r="K289" s="184">
        <v>8711593.6699999999</v>
      </c>
      <c r="L289" s="184">
        <v>2613864.59</v>
      </c>
      <c r="M289" s="184">
        <v>2504986.9700000002</v>
      </c>
      <c r="N289" s="184">
        <v>23200770.32</v>
      </c>
      <c r="O289" s="184">
        <v>1955788.74</v>
      </c>
      <c r="P289" s="184">
        <v>78710246.189999998</v>
      </c>
      <c r="Q289" s="184">
        <v>5670598.6600000001</v>
      </c>
      <c r="R289" s="184">
        <v>7166688.1200000001</v>
      </c>
      <c r="S289" s="184">
        <v>10675402.02</v>
      </c>
      <c r="T289" s="184">
        <v>3054954.47</v>
      </c>
      <c r="U289" s="184">
        <v>5342101.03</v>
      </c>
      <c r="V289" s="184">
        <v>3856029.05</v>
      </c>
      <c r="W289" s="184">
        <v>1229638.8899999999</v>
      </c>
      <c r="X289" s="184">
        <v>156420263.96000001</v>
      </c>
      <c r="Y289" s="184">
        <v>3076194.18</v>
      </c>
      <c r="Z289" s="184">
        <v>6666778.79</v>
      </c>
      <c r="AA289" s="184">
        <v>5781593.96</v>
      </c>
      <c r="AB289" s="184">
        <v>1194354.8700000001</v>
      </c>
      <c r="AC289" s="184">
        <v>2160059.58</v>
      </c>
      <c r="AD289" s="184">
        <v>3669355.91</v>
      </c>
      <c r="AE289" s="184">
        <v>16619147.710000001</v>
      </c>
      <c r="AF289" s="184">
        <v>3768841.39</v>
      </c>
      <c r="AG289" s="184">
        <v>3247553.15</v>
      </c>
      <c r="AH289" s="184">
        <v>4736842.5999999996</v>
      </c>
      <c r="AI289" s="184">
        <v>8573318.6400000006</v>
      </c>
      <c r="AJ289" s="184">
        <v>4323675.59</v>
      </c>
      <c r="AK289" s="184">
        <v>2897134.16</v>
      </c>
      <c r="AL289" s="184">
        <v>434267007.41000003</v>
      </c>
      <c r="AM289" s="184">
        <v>6937849.0199999996</v>
      </c>
      <c r="AN289" s="184">
        <v>4277896.05</v>
      </c>
      <c r="AO289" s="184">
        <v>12142885.5</v>
      </c>
      <c r="AP289" s="184">
        <v>11554303.16</v>
      </c>
      <c r="AQ289" s="184">
        <v>3715812.7</v>
      </c>
      <c r="AR289" s="184">
        <v>1131928.6200000001</v>
      </c>
      <c r="AS289" s="184">
        <v>45151962.729999997</v>
      </c>
      <c r="AT289" s="184">
        <v>4800617.29</v>
      </c>
      <c r="AU289" s="184">
        <v>10999586.300000001</v>
      </c>
      <c r="AV289" s="184">
        <v>11412708.880000001</v>
      </c>
      <c r="AW289" s="184">
        <v>3450027.34</v>
      </c>
      <c r="AX289" s="184">
        <v>2211912.39</v>
      </c>
      <c r="AY289" s="184">
        <v>3484461.07</v>
      </c>
      <c r="AZ289" s="184">
        <v>5644047.8300000001</v>
      </c>
      <c r="BA289" s="184">
        <v>3767254.14</v>
      </c>
      <c r="BB289" s="184">
        <v>18421546.120000001</v>
      </c>
      <c r="BC289" s="184">
        <v>3890960.49</v>
      </c>
      <c r="BD289" s="184">
        <v>173853388.59999999</v>
      </c>
      <c r="BE289" s="184">
        <v>11158121.85</v>
      </c>
      <c r="BF289" s="184">
        <v>2707719.97</v>
      </c>
      <c r="BG289" s="184">
        <v>3736257.71</v>
      </c>
      <c r="BH289" s="184">
        <v>84281387.069999993</v>
      </c>
      <c r="BI289" s="184">
        <v>2451403.11</v>
      </c>
      <c r="BJ289" s="184">
        <v>1511574.44</v>
      </c>
      <c r="BK289" s="184">
        <v>3738619.44</v>
      </c>
      <c r="BL289" s="184">
        <v>4733374.12</v>
      </c>
      <c r="BM289" s="184">
        <v>106617768.90000001</v>
      </c>
      <c r="BN289" s="184">
        <v>6782296.04</v>
      </c>
      <c r="BO289" s="184">
        <v>6139974.4800000004</v>
      </c>
      <c r="BP289" s="184">
        <v>10970306.59</v>
      </c>
      <c r="BQ289" s="184">
        <v>5530957.2699999996</v>
      </c>
      <c r="BR289" s="184">
        <v>3860300.38</v>
      </c>
      <c r="BS289" s="186">
        <v>649297794.75999999</v>
      </c>
      <c r="BT289" s="184">
        <v>4193488.46</v>
      </c>
      <c r="BU289" s="184">
        <v>5307769.2300000004</v>
      </c>
      <c r="BV289" s="186">
        <v>55488434.920000002</v>
      </c>
      <c r="BW289" s="186">
        <v>840976.63</v>
      </c>
      <c r="BX289" s="186">
        <v>3900122.44</v>
      </c>
      <c r="BY289" s="184">
        <v>27884791.16</v>
      </c>
      <c r="BZ289" s="186">
        <v>2036398.33</v>
      </c>
      <c r="CA289" s="184">
        <v>2661886.06</v>
      </c>
      <c r="CB289" s="186">
        <v>4870020.0599999996</v>
      </c>
      <c r="CC289" s="184">
        <v>5015936.29</v>
      </c>
      <c r="CD289" s="184">
        <v>18208257.989999998</v>
      </c>
      <c r="CE289" s="186">
        <v>5635742.8399999999</v>
      </c>
      <c r="CF289" s="184">
        <v>14015732.41</v>
      </c>
      <c r="CG289" s="186">
        <v>4278646.12</v>
      </c>
      <c r="CH289" s="186">
        <v>2073022.32</v>
      </c>
      <c r="CI289" s="186">
        <v>2335935.4700000002</v>
      </c>
      <c r="CJ289" s="184">
        <v>3207458.06</v>
      </c>
      <c r="CK289" s="186">
        <v>21496962.600000001</v>
      </c>
      <c r="CL289" s="186">
        <v>2216407.2999999998</v>
      </c>
      <c r="CM289" s="186">
        <v>2823883.53</v>
      </c>
    </row>
    <row r="290" spans="1:91" ht="24.6">
      <c r="A290" s="120">
        <v>27</v>
      </c>
      <c r="B290" s="220" t="s">
        <v>1004</v>
      </c>
      <c r="C290" s="125" t="s">
        <v>574</v>
      </c>
      <c r="D290" s="184">
        <v>18427602.57</v>
      </c>
      <c r="E290" s="184">
        <v>4619843.51</v>
      </c>
      <c r="F290" s="184">
        <v>8137679</v>
      </c>
      <c r="G290" s="184">
        <v>7173643.5999999996</v>
      </c>
      <c r="H290" s="184">
        <v>2457115</v>
      </c>
      <c r="I290" s="184">
        <v>5816675.3300000001</v>
      </c>
      <c r="J290" s="184">
        <v>7102008.4000000004</v>
      </c>
      <c r="K290" s="184">
        <v>9787203.5999999996</v>
      </c>
      <c r="L290" s="184">
        <v>5763965</v>
      </c>
      <c r="M290" s="184">
        <v>10107108.41</v>
      </c>
      <c r="N290" s="184">
        <v>17018287.75</v>
      </c>
      <c r="O290" s="184">
        <v>2618878.4</v>
      </c>
      <c r="P290" s="184">
        <v>30651509.449999999</v>
      </c>
      <c r="Q290" s="184">
        <v>4684815.74</v>
      </c>
      <c r="R290" s="184">
        <v>5916385.5</v>
      </c>
      <c r="S290" s="184">
        <v>1805748</v>
      </c>
      <c r="T290" s="184">
        <v>5797330.6299999999</v>
      </c>
      <c r="U290" s="184">
        <v>4538137.25</v>
      </c>
      <c r="V290" s="184">
        <v>4013126</v>
      </c>
      <c r="W290" s="184">
        <v>2851588.42</v>
      </c>
      <c r="X290" s="184">
        <v>12087944</v>
      </c>
      <c r="Y290" s="184">
        <v>4110234.7</v>
      </c>
      <c r="Z290" s="184">
        <v>10148279.74</v>
      </c>
      <c r="AA290" s="184">
        <v>5735835.2999999998</v>
      </c>
      <c r="AB290" s="184">
        <v>3467522.3</v>
      </c>
      <c r="AC290" s="184">
        <v>2824969.73</v>
      </c>
      <c r="AD290" s="184">
        <v>4011359.2</v>
      </c>
      <c r="AE290" s="184">
        <v>15999878.880000001</v>
      </c>
      <c r="AF290" s="184">
        <v>3317238.5</v>
      </c>
      <c r="AG290" s="184">
        <v>3789267.54</v>
      </c>
      <c r="AH290" s="184">
        <v>8352397</v>
      </c>
      <c r="AI290" s="184">
        <v>4824449</v>
      </c>
      <c r="AJ290" s="184">
        <v>4578004.5999999996</v>
      </c>
      <c r="AK290" s="184">
        <v>6365943.2000000002</v>
      </c>
      <c r="AL290" s="184">
        <v>25410459.43</v>
      </c>
      <c r="AM290" s="184">
        <v>3946905.25</v>
      </c>
      <c r="AN290" s="184">
        <v>4040086.4</v>
      </c>
      <c r="AO290" s="184">
        <v>7886144.5</v>
      </c>
      <c r="AP290" s="184">
        <v>11221617.140000001</v>
      </c>
      <c r="AQ290" s="184">
        <v>4621988.12</v>
      </c>
      <c r="AR290" s="184">
        <v>1720568.5</v>
      </c>
      <c r="AS290" s="184">
        <v>26656824.079999998</v>
      </c>
      <c r="AT290" s="184">
        <v>6447902.0999999996</v>
      </c>
      <c r="AU290" s="184">
        <v>7945457</v>
      </c>
      <c r="AV290" s="184">
        <v>10244798.199999999</v>
      </c>
      <c r="AW290" s="184">
        <v>4756305</v>
      </c>
      <c r="AX290" s="184">
        <v>2836722.09</v>
      </c>
      <c r="AY290" s="184">
        <v>5704625.0599999996</v>
      </c>
      <c r="AZ290" s="184">
        <v>5239709</v>
      </c>
      <c r="BA290" s="184">
        <v>4167213.85</v>
      </c>
      <c r="BB290" s="184">
        <v>17571983.579999998</v>
      </c>
      <c r="BC290" s="184">
        <v>4449979</v>
      </c>
      <c r="BD290" s="184">
        <v>10810103.5</v>
      </c>
      <c r="BE290" s="184">
        <v>12856827.5</v>
      </c>
      <c r="BF290" s="184">
        <v>4444652</v>
      </c>
      <c r="BG290" s="184">
        <v>5009570.71</v>
      </c>
      <c r="BH290" s="184">
        <v>7782204.5199999996</v>
      </c>
      <c r="BI290" s="184">
        <v>3718895.39</v>
      </c>
      <c r="BJ290" s="184">
        <v>2391058.34</v>
      </c>
      <c r="BK290" s="184">
        <v>3757329.6</v>
      </c>
      <c r="BL290" s="184">
        <v>4019100.4</v>
      </c>
      <c r="BM290" s="184">
        <v>19497647.629999999</v>
      </c>
      <c r="BN290" s="184">
        <v>6072545.8799999999</v>
      </c>
      <c r="BO290" s="184">
        <v>6386652.1100000003</v>
      </c>
      <c r="BP290" s="184">
        <v>11353479.199999999</v>
      </c>
      <c r="BQ290" s="184">
        <v>7151941.2599999998</v>
      </c>
      <c r="BR290" s="184">
        <v>8392911.2200000007</v>
      </c>
      <c r="BS290" s="186">
        <v>23651237.210000001</v>
      </c>
      <c r="BT290" s="184">
        <v>6132190</v>
      </c>
      <c r="BU290" s="184">
        <v>5345512.26</v>
      </c>
      <c r="BV290" s="184">
        <v>9990990.6400000006</v>
      </c>
      <c r="BW290" s="184">
        <v>19945.2</v>
      </c>
      <c r="BX290" s="184">
        <v>5462964.5800000001</v>
      </c>
      <c r="BY290" s="184">
        <v>15178570.82</v>
      </c>
      <c r="BZ290" s="184">
        <v>2928657.25</v>
      </c>
      <c r="CA290" s="184">
        <v>5126045</v>
      </c>
      <c r="CB290" s="184">
        <v>6111888.9100000001</v>
      </c>
      <c r="CC290" s="184">
        <v>8484191</v>
      </c>
      <c r="CD290" s="184">
        <v>11399876</v>
      </c>
      <c r="CE290" s="184">
        <v>6678793.5800000001</v>
      </c>
      <c r="CF290" s="184">
        <v>7522188.71</v>
      </c>
      <c r="CG290" s="184">
        <v>1282916</v>
      </c>
      <c r="CH290" s="184">
        <v>3285971.77</v>
      </c>
      <c r="CI290" s="184">
        <v>4482004</v>
      </c>
      <c r="CJ290" s="184">
        <v>3179643.6</v>
      </c>
      <c r="CK290" s="184">
        <v>25763147.449999999</v>
      </c>
      <c r="CL290" s="184">
        <v>2815385.5</v>
      </c>
      <c r="CM290" s="184">
        <v>3389652</v>
      </c>
    </row>
    <row r="291" spans="1:91" ht="24.6">
      <c r="A291" s="120">
        <v>28</v>
      </c>
      <c r="B291" s="220" t="s">
        <v>1005</v>
      </c>
      <c r="C291" s="127" t="s">
        <v>575</v>
      </c>
      <c r="D291" s="184">
        <v>13446426.789999999</v>
      </c>
      <c r="E291" s="184">
        <v>1075056.26</v>
      </c>
      <c r="F291" s="184">
        <v>1141579.57</v>
      </c>
      <c r="G291" s="184">
        <v>1084034</v>
      </c>
      <c r="H291" s="184">
        <v>389684.5</v>
      </c>
      <c r="I291" s="184">
        <v>849709.84</v>
      </c>
      <c r="J291" s="184">
        <v>1568353</v>
      </c>
      <c r="K291" s="184">
        <v>1545864.07</v>
      </c>
      <c r="L291" s="184">
        <v>1518712</v>
      </c>
      <c r="M291" s="184">
        <v>1320767</v>
      </c>
      <c r="N291" s="184">
        <v>5825677.8399999999</v>
      </c>
      <c r="O291" s="184">
        <v>341760</v>
      </c>
      <c r="P291" s="184">
        <v>8273429.8700000001</v>
      </c>
      <c r="Q291" s="184">
        <v>1516177</v>
      </c>
      <c r="R291" s="184">
        <v>1988296.5</v>
      </c>
      <c r="S291" s="184">
        <v>2855169.85</v>
      </c>
      <c r="T291" s="184">
        <v>1887619</v>
      </c>
      <c r="U291" s="184">
        <v>872920</v>
      </c>
      <c r="V291" s="184">
        <v>1100708.2</v>
      </c>
      <c r="W291" s="184">
        <v>526425</v>
      </c>
      <c r="X291" s="184">
        <v>12524560.359999999</v>
      </c>
      <c r="Y291" s="184">
        <v>1007153.4</v>
      </c>
      <c r="Z291" s="184">
        <v>2222560.9300000002</v>
      </c>
      <c r="AA291" s="184">
        <v>1187561.3999999999</v>
      </c>
      <c r="AB291" s="184">
        <v>218729</v>
      </c>
      <c r="AC291" s="184">
        <v>871972.15</v>
      </c>
      <c r="AD291" s="184">
        <v>978733.94</v>
      </c>
      <c r="AE291" s="184">
        <v>4251255.8</v>
      </c>
      <c r="AF291" s="184">
        <v>1637410</v>
      </c>
      <c r="AG291" s="184">
        <v>1425034.22</v>
      </c>
      <c r="AH291" s="184">
        <v>2330861</v>
      </c>
      <c r="AI291" s="184">
        <v>1294211.24</v>
      </c>
      <c r="AJ291" s="184">
        <v>729221.89</v>
      </c>
      <c r="AK291" s="184">
        <v>1152116.1399999999</v>
      </c>
      <c r="AL291" s="184">
        <v>25270475.600000001</v>
      </c>
      <c r="AM291" s="184">
        <v>686140</v>
      </c>
      <c r="AN291" s="184">
        <v>726812</v>
      </c>
      <c r="AO291" s="184">
        <v>1473600</v>
      </c>
      <c r="AP291" s="184">
        <v>2674277.59</v>
      </c>
      <c r="AQ291" s="184">
        <v>1297300</v>
      </c>
      <c r="AR291" s="184">
        <v>367447.75</v>
      </c>
      <c r="AS291" s="184">
        <v>6404599.7599999998</v>
      </c>
      <c r="AT291" s="184">
        <v>1242784.98</v>
      </c>
      <c r="AU291" s="184">
        <v>1502341</v>
      </c>
      <c r="AV291" s="184">
        <v>2552668</v>
      </c>
      <c r="AW291" s="184">
        <v>720621</v>
      </c>
      <c r="AX291" s="184">
        <v>768282.67</v>
      </c>
      <c r="AY291" s="184">
        <v>868690.92</v>
      </c>
      <c r="AZ291" s="184">
        <v>695880</v>
      </c>
      <c r="BA291" s="184">
        <v>906072.15</v>
      </c>
      <c r="BB291" s="184">
        <v>4135348.2</v>
      </c>
      <c r="BC291" s="184">
        <v>843164.6</v>
      </c>
      <c r="BD291" s="184">
        <v>10904870.76</v>
      </c>
      <c r="BE291" s="184">
        <v>1996247.6</v>
      </c>
      <c r="BF291" s="184">
        <v>46100</v>
      </c>
      <c r="BG291" s="184">
        <v>1377200</v>
      </c>
      <c r="BH291" s="184">
        <v>6541745.04</v>
      </c>
      <c r="BI291" s="184">
        <v>519088.38</v>
      </c>
      <c r="BJ291" s="184">
        <v>1413</v>
      </c>
      <c r="BK291" s="184">
        <v>18410</v>
      </c>
      <c r="BL291" s="184">
        <v>40987</v>
      </c>
      <c r="BM291" s="184">
        <v>6823601.2999999998</v>
      </c>
      <c r="BN291" s="184">
        <v>2244431.4</v>
      </c>
      <c r="BO291" s="184">
        <v>1175777.6000000001</v>
      </c>
      <c r="BP291" s="184">
        <v>2999256.08</v>
      </c>
      <c r="BQ291" s="184">
        <v>2857033</v>
      </c>
      <c r="BR291" s="184">
        <v>920576.6</v>
      </c>
      <c r="BS291" s="184">
        <v>42058379.649999999</v>
      </c>
      <c r="BT291" s="184">
        <v>1686173.8</v>
      </c>
      <c r="BU291" s="184">
        <v>1070187.5</v>
      </c>
      <c r="BV291" s="184">
        <v>4507058.82</v>
      </c>
      <c r="BW291" s="184"/>
      <c r="BX291" s="184">
        <v>867602.6</v>
      </c>
      <c r="BY291" s="184">
        <v>5051613.08</v>
      </c>
      <c r="BZ291" s="184">
        <v>695134</v>
      </c>
      <c r="CA291" s="184">
        <v>617867</v>
      </c>
      <c r="CB291" s="184">
        <v>672548</v>
      </c>
      <c r="CC291" s="184">
        <v>1508860</v>
      </c>
      <c r="CD291" s="184">
        <v>1084143.6000000001</v>
      </c>
      <c r="CE291" s="184">
        <v>2311992</v>
      </c>
      <c r="CF291" s="184">
        <v>2665152.21</v>
      </c>
      <c r="CG291" s="184">
        <v>386198</v>
      </c>
      <c r="CH291" s="184">
        <v>432760</v>
      </c>
      <c r="CI291" s="184">
        <v>1355950</v>
      </c>
      <c r="CJ291" s="184">
        <v>872205</v>
      </c>
      <c r="CK291" s="184">
        <v>4371187</v>
      </c>
      <c r="CL291" s="184">
        <v>57320</v>
      </c>
      <c r="CM291" s="184">
        <v>466355.1</v>
      </c>
    </row>
    <row r="292" spans="1:91" ht="24.6">
      <c r="A292" s="120">
        <v>28</v>
      </c>
      <c r="B292" s="220" t="s">
        <v>1006</v>
      </c>
      <c r="C292" s="127" t="s">
        <v>576</v>
      </c>
      <c r="D292" s="184">
        <v>575195</v>
      </c>
      <c r="E292" s="184">
        <v>218288</v>
      </c>
      <c r="F292" s="184"/>
      <c r="G292" s="184">
        <v>186800</v>
      </c>
      <c r="H292" s="184"/>
      <c r="I292" s="184"/>
      <c r="J292" s="184">
        <v>52200</v>
      </c>
      <c r="K292" s="184">
        <v>469000</v>
      </c>
      <c r="L292" s="184">
        <v>246300</v>
      </c>
      <c r="M292" s="184">
        <v>189800</v>
      </c>
      <c r="N292" s="184">
        <v>399125</v>
      </c>
      <c r="O292" s="184"/>
      <c r="P292" s="184"/>
      <c r="Q292" s="184">
        <v>419784</v>
      </c>
      <c r="R292" s="184"/>
      <c r="S292" s="184">
        <v>384087</v>
      </c>
      <c r="T292" s="184">
        <v>559985</v>
      </c>
      <c r="U292" s="184">
        <v>69900</v>
      </c>
      <c r="V292" s="184">
        <v>3720</v>
      </c>
      <c r="W292" s="184"/>
      <c r="X292" s="184">
        <v>3104652</v>
      </c>
      <c r="Y292" s="184">
        <v>163300</v>
      </c>
      <c r="Z292" s="184"/>
      <c r="AA292" s="184">
        <v>72750</v>
      </c>
      <c r="AB292" s="184">
        <v>38360</v>
      </c>
      <c r="AC292" s="184">
        <v>101250</v>
      </c>
      <c r="AD292" s="184">
        <v>21000</v>
      </c>
      <c r="AE292" s="184">
        <v>511180</v>
      </c>
      <c r="AF292" s="184">
        <v>352000</v>
      </c>
      <c r="AG292" s="184">
        <v>626650</v>
      </c>
      <c r="AH292" s="184">
        <v>297000</v>
      </c>
      <c r="AI292" s="184"/>
      <c r="AJ292" s="184"/>
      <c r="AK292" s="184">
        <v>171000</v>
      </c>
      <c r="AL292" s="184">
        <v>5673560</v>
      </c>
      <c r="AM292" s="184">
        <v>509112</v>
      </c>
      <c r="AN292" s="184">
        <v>91730</v>
      </c>
      <c r="AO292" s="184">
        <v>30000</v>
      </c>
      <c r="AP292" s="184">
        <v>280062.59999999998</v>
      </c>
      <c r="AQ292" s="184">
        <v>94195</v>
      </c>
      <c r="AR292" s="184">
        <v>49850</v>
      </c>
      <c r="AS292" s="184">
        <v>730310</v>
      </c>
      <c r="AT292" s="184">
        <v>254039</v>
      </c>
      <c r="AU292" s="184">
        <v>177950</v>
      </c>
      <c r="AV292" s="184">
        <v>1473400</v>
      </c>
      <c r="AW292" s="184">
        <v>376780</v>
      </c>
      <c r="AX292" s="184">
        <v>117500</v>
      </c>
      <c r="AY292" s="184"/>
      <c r="AZ292" s="184">
        <v>573175</v>
      </c>
      <c r="BA292" s="184"/>
      <c r="BB292" s="184">
        <v>2619450</v>
      </c>
      <c r="BC292" s="184">
        <v>440725</v>
      </c>
      <c r="BD292" s="184">
        <v>247214</v>
      </c>
      <c r="BE292" s="184"/>
      <c r="BF292" s="184"/>
      <c r="BG292" s="184"/>
      <c r="BH292" s="184">
        <v>442400</v>
      </c>
      <c r="BI292" s="184"/>
      <c r="BJ292" s="184"/>
      <c r="BK292" s="184">
        <v>203420</v>
      </c>
      <c r="BL292" s="184">
        <v>120330</v>
      </c>
      <c r="BM292" s="184">
        <v>3966090</v>
      </c>
      <c r="BN292" s="184">
        <v>81360</v>
      </c>
      <c r="BO292" s="184">
        <v>147884</v>
      </c>
      <c r="BP292" s="184">
        <v>250400</v>
      </c>
      <c r="BQ292" s="184">
        <v>63370</v>
      </c>
      <c r="BR292" s="184">
        <v>61175</v>
      </c>
      <c r="BS292" s="184">
        <v>7181715</v>
      </c>
      <c r="BT292" s="184">
        <v>27000</v>
      </c>
      <c r="BU292" s="184">
        <v>222600</v>
      </c>
      <c r="BV292" s="184">
        <v>1800</v>
      </c>
      <c r="BW292" s="184">
        <v>137950</v>
      </c>
      <c r="BX292" s="184">
        <v>112050</v>
      </c>
      <c r="BY292" s="184">
        <v>658000</v>
      </c>
      <c r="BZ292" s="184">
        <v>93090</v>
      </c>
      <c r="CA292" s="184">
        <v>278950</v>
      </c>
      <c r="CB292" s="184">
        <v>61150</v>
      </c>
      <c r="CC292" s="184">
        <v>1827950</v>
      </c>
      <c r="CD292" s="184">
        <v>419000</v>
      </c>
      <c r="CE292" s="184">
        <v>423959</v>
      </c>
      <c r="CF292" s="184">
        <v>408860</v>
      </c>
      <c r="CG292" s="184">
        <v>28000</v>
      </c>
      <c r="CH292" s="184"/>
      <c r="CI292" s="184">
        <v>290454</v>
      </c>
      <c r="CJ292" s="184">
        <v>18000</v>
      </c>
      <c r="CK292" s="184">
        <v>232870</v>
      </c>
      <c r="CL292" s="184">
        <v>25250</v>
      </c>
      <c r="CM292" s="184"/>
    </row>
    <row r="293" spans="1:91" ht="24.6">
      <c r="A293" s="120">
        <v>26</v>
      </c>
      <c r="B293" s="220" t="s">
        <v>1007</v>
      </c>
      <c r="C293" s="122" t="s">
        <v>577</v>
      </c>
      <c r="D293" s="184">
        <v>2488315.7999999998</v>
      </c>
      <c r="E293" s="184">
        <v>711318.3</v>
      </c>
      <c r="F293" s="184">
        <v>527028.99</v>
      </c>
      <c r="G293" s="184">
        <v>411468</v>
      </c>
      <c r="H293" s="184">
        <v>330552.09999999998</v>
      </c>
      <c r="I293" s="184">
        <v>1010547.87</v>
      </c>
      <c r="J293" s="184">
        <v>936719.95</v>
      </c>
      <c r="K293" s="184">
        <v>689209.41</v>
      </c>
      <c r="L293" s="184">
        <v>679067.35</v>
      </c>
      <c r="M293" s="184">
        <v>386534.68</v>
      </c>
      <c r="N293" s="184">
        <v>2016191.33</v>
      </c>
      <c r="O293" s="184">
        <v>441360.03</v>
      </c>
      <c r="P293" s="184">
        <v>2077642.56</v>
      </c>
      <c r="Q293" s="184">
        <v>1129012.3400000001</v>
      </c>
      <c r="R293" s="184">
        <v>433485.2</v>
      </c>
      <c r="S293" s="184">
        <v>391680.8</v>
      </c>
      <c r="T293" s="184">
        <v>654136.80000000005</v>
      </c>
      <c r="U293" s="184">
        <v>1334323.7</v>
      </c>
      <c r="V293" s="184">
        <v>453984.06</v>
      </c>
      <c r="W293" s="184">
        <v>186140</v>
      </c>
      <c r="X293" s="184">
        <v>1458063.7</v>
      </c>
      <c r="Y293" s="184">
        <v>335161.03999999998</v>
      </c>
      <c r="Z293" s="184">
        <v>1172383.79</v>
      </c>
      <c r="AA293" s="184">
        <v>416160.19</v>
      </c>
      <c r="AB293" s="184">
        <v>393755.79</v>
      </c>
      <c r="AC293" s="184">
        <v>304168.48</v>
      </c>
      <c r="AD293" s="184">
        <v>325141.28000000003</v>
      </c>
      <c r="AE293" s="184">
        <v>898534.14</v>
      </c>
      <c r="AF293" s="184">
        <v>454295.05</v>
      </c>
      <c r="AG293" s="184">
        <v>297404.37</v>
      </c>
      <c r="AH293" s="184">
        <v>408956</v>
      </c>
      <c r="AI293" s="184">
        <v>696207.34</v>
      </c>
      <c r="AJ293" s="184">
        <v>677728.03</v>
      </c>
      <c r="AK293" s="184">
        <v>467557.5</v>
      </c>
      <c r="AL293" s="184">
        <v>3541029.44</v>
      </c>
      <c r="AM293" s="184">
        <v>320063.3</v>
      </c>
      <c r="AN293" s="184">
        <v>227272.8</v>
      </c>
      <c r="AO293" s="184">
        <v>1183525.6200000001</v>
      </c>
      <c r="AP293" s="184">
        <v>627260</v>
      </c>
      <c r="AQ293" s="184">
        <v>467595.85</v>
      </c>
      <c r="AR293" s="184">
        <v>276895</v>
      </c>
      <c r="AS293" s="184">
        <v>767595.75</v>
      </c>
      <c r="AT293" s="184">
        <v>479560.3</v>
      </c>
      <c r="AU293" s="184">
        <v>864731.76</v>
      </c>
      <c r="AV293" s="184">
        <v>1029340.95</v>
      </c>
      <c r="AW293" s="184">
        <v>858854.14</v>
      </c>
      <c r="AX293" s="184">
        <v>567654.29</v>
      </c>
      <c r="AY293" s="184">
        <v>408197.7</v>
      </c>
      <c r="AZ293" s="184">
        <v>445537.56</v>
      </c>
      <c r="BA293" s="184">
        <v>414624.99</v>
      </c>
      <c r="BB293" s="184">
        <v>1190530.3999999999</v>
      </c>
      <c r="BC293" s="184">
        <v>485505.66</v>
      </c>
      <c r="BD293" s="184">
        <v>1629539.1</v>
      </c>
      <c r="BE293" s="184">
        <v>1029849.4</v>
      </c>
      <c r="BF293" s="184">
        <v>199026.5</v>
      </c>
      <c r="BG293" s="184">
        <v>128372</v>
      </c>
      <c r="BH293" s="184">
        <v>1770829.45</v>
      </c>
      <c r="BI293" s="184">
        <v>302116.2</v>
      </c>
      <c r="BJ293" s="184">
        <v>334415.84999999998</v>
      </c>
      <c r="BK293" s="184">
        <v>266711.02</v>
      </c>
      <c r="BL293" s="184">
        <v>373545.5</v>
      </c>
      <c r="BM293" s="184">
        <v>2897385.34</v>
      </c>
      <c r="BN293" s="184">
        <v>862898.34</v>
      </c>
      <c r="BO293" s="184">
        <v>503570.72</v>
      </c>
      <c r="BP293" s="184">
        <v>1255717.1399999999</v>
      </c>
      <c r="BQ293" s="184">
        <v>539743.67000000004</v>
      </c>
      <c r="BR293" s="184">
        <v>467933.2</v>
      </c>
      <c r="BS293" s="184">
        <v>4529970.6100000003</v>
      </c>
      <c r="BT293" s="184">
        <v>406448.52</v>
      </c>
      <c r="BU293" s="184">
        <v>892228.95</v>
      </c>
      <c r="BV293" s="184">
        <v>1295644.8500000001</v>
      </c>
      <c r="BW293" s="184">
        <v>11177.5</v>
      </c>
      <c r="BX293" s="184">
        <v>355979.25</v>
      </c>
      <c r="BY293" s="184">
        <v>1226006.2</v>
      </c>
      <c r="BZ293" s="184">
        <v>498516.86</v>
      </c>
      <c r="CA293" s="184">
        <v>554500.99</v>
      </c>
      <c r="CB293" s="184">
        <v>465135.2</v>
      </c>
      <c r="CC293" s="184">
        <v>799133.96</v>
      </c>
      <c r="CD293" s="184">
        <v>1099700.99</v>
      </c>
      <c r="CE293" s="184">
        <v>569043.9</v>
      </c>
      <c r="CF293" s="184">
        <v>1245386.5900000001</v>
      </c>
      <c r="CG293" s="184">
        <v>194801.15</v>
      </c>
      <c r="CH293" s="184">
        <v>424359.44</v>
      </c>
      <c r="CI293" s="184">
        <v>206648</v>
      </c>
      <c r="CJ293" s="184">
        <v>278642.05</v>
      </c>
      <c r="CK293" s="184">
        <v>999430.81</v>
      </c>
      <c r="CL293" s="184">
        <v>181018</v>
      </c>
      <c r="CM293" s="184">
        <v>163792.6</v>
      </c>
    </row>
    <row r="294" spans="1:91" ht="24.6">
      <c r="A294" s="120">
        <v>26</v>
      </c>
      <c r="B294" s="220" t="s">
        <v>1008</v>
      </c>
      <c r="C294" s="123" t="s">
        <v>578</v>
      </c>
      <c r="D294" s="184"/>
      <c r="E294" s="184"/>
      <c r="F294" s="184"/>
      <c r="G294" s="184"/>
      <c r="H294" s="184"/>
      <c r="I294" s="184"/>
      <c r="J294" s="184"/>
      <c r="K294" s="184"/>
      <c r="L294" s="184"/>
      <c r="M294" s="184"/>
      <c r="N294" s="184"/>
      <c r="O294" s="184"/>
      <c r="P294" s="184"/>
      <c r="Q294" s="184"/>
      <c r="R294" s="184"/>
      <c r="S294" s="184"/>
      <c r="T294" s="184"/>
      <c r="U294" s="184"/>
      <c r="V294" s="184"/>
      <c r="W294" s="184"/>
      <c r="X294" s="184"/>
      <c r="Y294" s="184"/>
      <c r="Z294" s="184"/>
      <c r="AA294" s="184"/>
      <c r="AB294" s="184"/>
      <c r="AC294" s="184"/>
      <c r="AD294" s="184"/>
      <c r="AE294" s="184"/>
      <c r="AF294" s="184"/>
      <c r="AG294" s="184"/>
      <c r="AH294" s="184"/>
      <c r="AI294" s="184"/>
      <c r="AJ294" s="184"/>
      <c r="AK294" s="184"/>
      <c r="AL294" s="184"/>
      <c r="AM294" s="184"/>
      <c r="AN294" s="184"/>
      <c r="AO294" s="184"/>
      <c r="AP294" s="184"/>
      <c r="AQ294" s="184"/>
      <c r="AR294" s="184"/>
      <c r="AS294" s="184"/>
      <c r="AT294" s="184"/>
      <c r="AU294" s="184"/>
      <c r="AV294" s="184"/>
      <c r="AW294" s="184"/>
      <c r="AX294" s="184"/>
      <c r="AY294" s="184"/>
      <c r="AZ294" s="184"/>
      <c r="BA294" s="184"/>
      <c r="BB294" s="184">
        <v>4494</v>
      </c>
      <c r="BC294" s="184">
        <v>8500</v>
      </c>
      <c r="BD294" s="184"/>
      <c r="BE294" s="184"/>
      <c r="BF294" s="184"/>
      <c r="BG294" s="184"/>
      <c r="BH294" s="184"/>
      <c r="BI294" s="184"/>
      <c r="BJ294" s="184"/>
      <c r="BK294" s="184">
        <v>25000</v>
      </c>
      <c r="BL294" s="184"/>
      <c r="BM294" s="184"/>
      <c r="BN294" s="184"/>
      <c r="BO294" s="184"/>
      <c r="BP294" s="184"/>
      <c r="BQ294" s="184"/>
      <c r="BR294" s="184"/>
      <c r="BS294" s="184"/>
      <c r="BT294" s="184"/>
      <c r="BU294" s="184"/>
      <c r="BV294" s="184">
        <v>36579</v>
      </c>
      <c r="BW294" s="184"/>
      <c r="BX294" s="184"/>
      <c r="BY294" s="184"/>
      <c r="BZ294" s="184"/>
      <c r="CA294" s="184"/>
      <c r="CB294" s="184"/>
      <c r="CC294" s="184"/>
      <c r="CD294" s="184"/>
      <c r="CE294" s="184">
        <v>35820</v>
      </c>
      <c r="CF294" s="184"/>
      <c r="CG294" s="184"/>
      <c r="CH294" s="184"/>
      <c r="CI294" s="184"/>
      <c r="CJ294" s="184"/>
      <c r="CK294" s="184"/>
      <c r="CL294" s="184"/>
      <c r="CM294" s="184"/>
    </row>
    <row r="295" spans="1:91" ht="24.6">
      <c r="A295" s="120">
        <v>28</v>
      </c>
      <c r="B295" s="220" t="s">
        <v>1009</v>
      </c>
      <c r="C295" s="123" t="s">
        <v>579</v>
      </c>
      <c r="D295" s="184">
        <v>927800</v>
      </c>
      <c r="E295" s="184">
        <v>567464</v>
      </c>
      <c r="F295" s="184">
        <v>408040</v>
      </c>
      <c r="G295" s="184">
        <v>334518</v>
      </c>
      <c r="H295" s="184">
        <v>672050</v>
      </c>
      <c r="I295" s="184">
        <v>556254</v>
      </c>
      <c r="J295" s="184">
        <v>416280</v>
      </c>
      <c r="K295" s="184">
        <v>247955</v>
      </c>
      <c r="L295" s="184">
        <v>826139</v>
      </c>
      <c r="M295" s="184">
        <v>287184</v>
      </c>
      <c r="N295" s="184">
        <v>1168697</v>
      </c>
      <c r="O295" s="184">
        <v>89011</v>
      </c>
      <c r="P295" s="184">
        <v>4863622</v>
      </c>
      <c r="Q295" s="184">
        <v>684000</v>
      </c>
      <c r="R295" s="184">
        <v>365947</v>
      </c>
      <c r="S295" s="184">
        <v>506404.96</v>
      </c>
      <c r="T295" s="184">
        <v>94985</v>
      </c>
      <c r="U295" s="184">
        <v>684641.25</v>
      </c>
      <c r="V295" s="184">
        <v>512762.16</v>
      </c>
      <c r="W295" s="184">
        <v>127368</v>
      </c>
      <c r="X295" s="184">
        <v>3928678</v>
      </c>
      <c r="Y295" s="184">
        <v>263430</v>
      </c>
      <c r="Z295" s="184">
        <v>352238</v>
      </c>
      <c r="AA295" s="184">
        <v>971201</v>
      </c>
      <c r="AB295" s="184">
        <v>106047</v>
      </c>
      <c r="AC295" s="184">
        <v>169800</v>
      </c>
      <c r="AD295" s="184">
        <v>323535</v>
      </c>
      <c r="AE295" s="184">
        <v>665837</v>
      </c>
      <c r="AF295" s="184">
        <v>536042.5</v>
      </c>
      <c r="AG295" s="184">
        <v>623521</v>
      </c>
      <c r="AH295" s="184">
        <v>413096</v>
      </c>
      <c r="AI295" s="184">
        <v>122400</v>
      </c>
      <c r="AJ295" s="184">
        <v>237590</v>
      </c>
      <c r="AK295" s="184">
        <v>714524.25</v>
      </c>
      <c r="AL295" s="184">
        <v>2049097.67</v>
      </c>
      <c r="AM295" s="184">
        <v>220337</v>
      </c>
      <c r="AN295" s="184">
        <v>630111.6</v>
      </c>
      <c r="AO295" s="184">
        <v>816435</v>
      </c>
      <c r="AP295" s="184">
        <v>368268</v>
      </c>
      <c r="AQ295" s="184">
        <v>753305</v>
      </c>
      <c r="AR295" s="184">
        <v>219534</v>
      </c>
      <c r="AS295" s="184">
        <v>1578566.35</v>
      </c>
      <c r="AT295" s="184">
        <v>695442.63</v>
      </c>
      <c r="AU295" s="184">
        <v>1723160</v>
      </c>
      <c r="AV295" s="184">
        <v>731430</v>
      </c>
      <c r="AW295" s="184">
        <v>328636</v>
      </c>
      <c r="AX295" s="184">
        <v>358049</v>
      </c>
      <c r="AY295" s="184">
        <v>939998.93</v>
      </c>
      <c r="AZ295" s="184">
        <v>860146</v>
      </c>
      <c r="BA295" s="184">
        <v>536409</v>
      </c>
      <c r="BB295" s="184">
        <v>2215823</v>
      </c>
      <c r="BC295" s="184">
        <v>207969</v>
      </c>
      <c r="BD295" s="184">
        <v>3042931.8</v>
      </c>
      <c r="BE295" s="184">
        <v>962514.81</v>
      </c>
      <c r="BF295" s="184">
        <v>213370</v>
      </c>
      <c r="BG295" s="184">
        <v>488145</v>
      </c>
      <c r="BH295" s="184">
        <v>840387.9</v>
      </c>
      <c r="BI295" s="184">
        <v>622286.30000000005</v>
      </c>
      <c r="BJ295" s="184">
        <v>410931</v>
      </c>
      <c r="BK295" s="184">
        <v>714249</v>
      </c>
      <c r="BL295" s="184">
        <v>427799</v>
      </c>
      <c r="BM295" s="184">
        <v>2414174.1</v>
      </c>
      <c r="BN295" s="184">
        <v>429480</v>
      </c>
      <c r="BO295" s="184">
        <v>1376846.49</v>
      </c>
      <c r="BP295" s="184">
        <v>418781</v>
      </c>
      <c r="BQ295" s="184">
        <v>420040</v>
      </c>
      <c r="BR295" s="184">
        <v>390509</v>
      </c>
      <c r="BS295" s="186">
        <v>9379297.9800000004</v>
      </c>
      <c r="BT295" s="186">
        <v>682910</v>
      </c>
      <c r="BU295" s="186">
        <v>210403</v>
      </c>
      <c r="BV295" s="186">
        <v>1223641.3999999999</v>
      </c>
      <c r="BW295" s="186">
        <v>524457.6</v>
      </c>
      <c r="BX295" s="186">
        <v>205645</v>
      </c>
      <c r="BY295" s="186">
        <v>1450666</v>
      </c>
      <c r="BZ295" s="186">
        <v>229090</v>
      </c>
      <c r="CA295" s="186">
        <v>204270</v>
      </c>
      <c r="CB295" s="186">
        <v>546635</v>
      </c>
      <c r="CC295" s="186">
        <v>1290320</v>
      </c>
      <c r="CD295" s="186">
        <v>526575</v>
      </c>
      <c r="CE295" s="186">
        <v>322600</v>
      </c>
      <c r="CF295" s="186">
        <v>1584453.86</v>
      </c>
      <c r="CG295" s="186">
        <v>277370</v>
      </c>
      <c r="CH295" s="186">
        <v>113288</v>
      </c>
      <c r="CI295" s="186">
        <v>598553.25</v>
      </c>
      <c r="CJ295" s="186">
        <v>479426.97</v>
      </c>
      <c r="CK295" s="186">
        <v>1064642</v>
      </c>
      <c r="CL295" s="186">
        <v>21650</v>
      </c>
      <c r="CM295" s="186">
        <v>149248.79999999999</v>
      </c>
    </row>
    <row r="296" spans="1:91" ht="24.6">
      <c r="A296" s="120">
        <v>32</v>
      </c>
      <c r="B296" s="220" t="s">
        <v>1010</v>
      </c>
      <c r="C296" s="127" t="s">
        <v>580</v>
      </c>
      <c r="D296" s="184"/>
      <c r="E296" s="184"/>
      <c r="F296" s="184">
        <v>11275</v>
      </c>
      <c r="G296" s="184"/>
      <c r="H296" s="184"/>
      <c r="I296" s="184"/>
      <c r="J296" s="184"/>
      <c r="K296" s="184"/>
      <c r="L296" s="184"/>
      <c r="M296" s="184"/>
      <c r="N296" s="184"/>
      <c r="O296" s="184">
        <v>3040</v>
      </c>
      <c r="P296" s="184"/>
      <c r="Q296" s="184"/>
      <c r="R296" s="184">
        <v>12080</v>
      </c>
      <c r="S296" s="184"/>
      <c r="T296" s="184"/>
      <c r="U296" s="184"/>
      <c r="V296" s="184">
        <v>22700</v>
      </c>
      <c r="W296" s="184"/>
      <c r="X296" s="184"/>
      <c r="Y296" s="184">
        <v>70455</v>
      </c>
      <c r="Z296" s="184"/>
      <c r="AA296" s="184">
        <v>3450</v>
      </c>
      <c r="AB296" s="184">
        <v>37550</v>
      </c>
      <c r="AC296" s="184">
        <v>6450</v>
      </c>
      <c r="AD296" s="184">
        <v>172634</v>
      </c>
      <c r="AE296" s="184">
        <v>1050</v>
      </c>
      <c r="AF296" s="184">
        <v>5000</v>
      </c>
      <c r="AG296" s="184">
        <v>148669</v>
      </c>
      <c r="AH296" s="184">
        <v>122555</v>
      </c>
      <c r="AI296" s="184">
        <v>64070</v>
      </c>
      <c r="AJ296" s="184">
        <v>123851</v>
      </c>
      <c r="AK296" s="184">
        <v>210788</v>
      </c>
      <c r="AL296" s="184"/>
      <c r="AM296" s="184">
        <v>29645</v>
      </c>
      <c r="AN296" s="184">
        <v>805</v>
      </c>
      <c r="AO296" s="184">
        <v>16825</v>
      </c>
      <c r="AP296" s="184"/>
      <c r="AQ296" s="184"/>
      <c r="AR296" s="184"/>
      <c r="AS296" s="184"/>
      <c r="AT296" s="184"/>
      <c r="AU296" s="184"/>
      <c r="AV296" s="184"/>
      <c r="AW296" s="184"/>
      <c r="AX296" s="184"/>
      <c r="AY296" s="184"/>
      <c r="AZ296" s="184">
        <v>28000</v>
      </c>
      <c r="BA296" s="184"/>
      <c r="BB296" s="184"/>
      <c r="BC296" s="184"/>
      <c r="BD296" s="184"/>
      <c r="BE296" s="184"/>
      <c r="BF296" s="184"/>
      <c r="BG296" s="184"/>
      <c r="BH296" s="184"/>
      <c r="BI296" s="184"/>
      <c r="BJ296" s="184"/>
      <c r="BK296" s="184"/>
      <c r="BL296" s="184"/>
      <c r="BM296" s="184"/>
      <c r="BN296" s="184"/>
      <c r="BO296" s="184"/>
      <c r="BP296" s="184"/>
      <c r="BQ296" s="184"/>
      <c r="BR296" s="184"/>
      <c r="BS296" s="186">
        <v>761895</v>
      </c>
      <c r="BT296" s="186">
        <v>68356</v>
      </c>
      <c r="BU296" s="186"/>
      <c r="BV296" s="186">
        <v>197442.11</v>
      </c>
      <c r="BW296" s="184"/>
      <c r="BX296" s="186">
        <v>52780</v>
      </c>
      <c r="BY296" s="186"/>
      <c r="BZ296" s="186"/>
      <c r="CA296" s="186">
        <v>24750</v>
      </c>
      <c r="CB296" s="184"/>
      <c r="CC296" s="186"/>
      <c r="CD296" s="186"/>
      <c r="CE296" s="186"/>
      <c r="CF296" s="186"/>
      <c r="CG296" s="186"/>
      <c r="CH296" s="186">
        <v>56530</v>
      </c>
      <c r="CI296" s="186"/>
      <c r="CJ296" s="186"/>
      <c r="CK296" s="186">
        <v>7500</v>
      </c>
      <c r="CL296" s="186"/>
      <c r="CM296" s="186"/>
    </row>
    <row r="297" spans="1:91" ht="24.6">
      <c r="A297" s="120">
        <v>32</v>
      </c>
      <c r="B297" s="220" t="s">
        <v>1011</v>
      </c>
      <c r="C297" s="127" t="s">
        <v>581</v>
      </c>
      <c r="D297" s="184"/>
      <c r="E297" s="184"/>
      <c r="F297" s="184"/>
      <c r="G297" s="184">
        <v>10000</v>
      </c>
      <c r="H297" s="184"/>
      <c r="I297" s="184">
        <v>3885</v>
      </c>
      <c r="J297" s="184"/>
      <c r="K297" s="184"/>
      <c r="L297" s="184"/>
      <c r="M297" s="184"/>
      <c r="N297" s="184"/>
      <c r="O297" s="184"/>
      <c r="P297" s="184"/>
      <c r="Q297" s="184"/>
      <c r="R297" s="184"/>
      <c r="S297" s="184"/>
      <c r="T297" s="184"/>
      <c r="U297" s="184"/>
      <c r="V297" s="184"/>
      <c r="W297" s="184"/>
      <c r="X297" s="184"/>
      <c r="Y297" s="184"/>
      <c r="Z297" s="184"/>
      <c r="AA297" s="184">
        <v>19945</v>
      </c>
      <c r="AB297" s="184"/>
      <c r="AC297" s="184"/>
      <c r="AD297" s="184"/>
      <c r="AE297" s="184"/>
      <c r="AF297" s="184"/>
      <c r="AG297" s="184"/>
      <c r="AH297" s="184"/>
      <c r="AI297" s="184"/>
      <c r="AJ297" s="184"/>
      <c r="AK297" s="184"/>
      <c r="AL297" s="184"/>
      <c r="AM297" s="184"/>
      <c r="AN297" s="184"/>
      <c r="AO297" s="184"/>
      <c r="AP297" s="184"/>
      <c r="AQ297" s="184"/>
      <c r="AR297" s="184"/>
      <c r="AS297" s="184"/>
      <c r="AT297" s="184"/>
      <c r="AU297" s="184"/>
      <c r="AV297" s="184"/>
      <c r="AW297" s="184"/>
      <c r="AX297" s="184"/>
      <c r="AY297" s="184"/>
      <c r="AZ297" s="184"/>
      <c r="BA297" s="184"/>
      <c r="BB297" s="184"/>
      <c r="BC297" s="184"/>
      <c r="BD297" s="184"/>
      <c r="BE297" s="184"/>
      <c r="BF297" s="184"/>
      <c r="BG297" s="184"/>
      <c r="BH297" s="184"/>
      <c r="BI297" s="184"/>
      <c r="BJ297" s="184"/>
      <c r="BK297" s="184"/>
      <c r="BL297" s="184"/>
      <c r="BM297" s="184"/>
      <c r="BN297" s="184"/>
      <c r="BO297" s="184"/>
      <c r="BP297" s="184"/>
      <c r="BQ297" s="184"/>
      <c r="BR297" s="184"/>
      <c r="BS297" s="184"/>
      <c r="BT297" s="184"/>
      <c r="BU297" s="184"/>
      <c r="BV297" s="184"/>
      <c r="BW297" s="184"/>
      <c r="BX297" s="184"/>
      <c r="BY297" s="184"/>
      <c r="BZ297" s="184"/>
      <c r="CA297" s="184"/>
      <c r="CB297" s="184"/>
      <c r="CC297" s="184"/>
      <c r="CD297" s="184"/>
      <c r="CE297" s="184"/>
      <c r="CF297" s="184"/>
      <c r="CG297" s="184">
        <v>2780</v>
      </c>
      <c r="CH297" s="184"/>
      <c r="CI297" s="184"/>
      <c r="CJ297" s="184"/>
      <c r="CK297" s="184"/>
      <c r="CL297" s="184"/>
      <c r="CM297" s="184"/>
    </row>
    <row r="298" spans="1:91" ht="24.6">
      <c r="A298" s="120">
        <v>32</v>
      </c>
      <c r="B298" s="220" t="s">
        <v>1012</v>
      </c>
      <c r="C298" s="123" t="s">
        <v>1349</v>
      </c>
      <c r="D298" s="184"/>
      <c r="E298" s="184"/>
      <c r="F298" s="184"/>
      <c r="G298" s="184"/>
      <c r="H298" s="184"/>
      <c r="I298" s="184"/>
      <c r="J298" s="184"/>
      <c r="K298" s="184"/>
      <c r="L298" s="184"/>
      <c r="M298" s="184"/>
      <c r="N298" s="184"/>
      <c r="O298" s="184"/>
      <c r="P298" s="184"/>
      <c r="Q298" s="184"/>
      <c r="R298" s="184"/>
      <c r="S298" s="184"/>
      <c r="T298" s="184"/>
      <c r="U298" s="184"/>
      <c r="V298" s="184"/>
      <c r="W298" s="184"/>
      <c r="X298" s="184"/>
      <c r="Y298" s="184"/>
      <c r="Z298" s="184"/>
      <c r="AA298" s="184"/>
      <c r="AB298" s="184"/>
      <c r="AC298" s="184"/>
      <c r="AD298" s="184"/>
      <c r="AE298" s="184"/>
      <c r="AF298" s="184"/>
      <c r="AG298" s="184"/>
      <c r="AH298" s="184"/>
      <c r="AI298" s="184"/>
      <c r="AJ298" s="184"/>
      <c r="AK298" s="184"/>
      <c r="AL298" s="184"/>
      <c r="AM298" s="184"/>
      <c r="AN298" s="184"/>
      <c r="AO298" s="184"/>
      <c r="AP298" s="184"/>
      <c r="AQ298" s="184"/>
      <c r="AR298" s="184"/>
      <c r="AS298" s="184"/>
      <c r="AT298" s="184"/>
      <c r="AU298" s="184"/>
      <c r="AV298" s="184"/>
      <c r="AW298" s="184"/>
      <c r="AX298" s="184"/>
      <c r="AY298" s="184"/>
      <c r="AZ298" s="184"/>
      <c r="BA298" s="184"/>
      <c r="BB298" s="184"/>
      <c r="BC298" s="184"/>
      <c r="BD298" s="184"/>
      <c r="BE298" s="184"/>
      <c r="BF298" s="184"/>
      <c r="BG298" s="184"/>
      <c r="BH298" s="184"/>
      <c r="BI298" s="184"/>
      <c r="BJ298" s="184"/>
      <c r="BK298" s="184"/>
      <c r="BL298" s="184"/>
      <c r="BM298" s="184"/>
      <c r="BN298" s="184"/>
      <c r="BO298" s="184"/>
      <c r="BP298" s="184"/>
      <c r="BQ298" s="184"/>
      <c r="BR298" s="184"/>
      <c r="BS298" s="184">
        <v>985600</v>
      </c>
      <c r="BT298" s="184"/>
      <c r="BU298" s="184"/>
      <c r="BV298" s="184">
        <v>360000</v>
      </c>
      <c r="BW298" s="184"/>
      <c r="BX298" s="184"/>
      <c r="BY298" s="184"/>
      <c r="BZ298" s="184"/>
      <c r="CA298" s="184"/>
      <c r="CB298" s="184"/>
      <c r="CC298" s="184"/>
      <c r="CD298" s="184"/>
      <c r="CE298" s="184"/>
      <c r="CF298" s="184"/>
      <c r="CG298" s="184"/>
      <c r="CH298" s="184"/>
      <c r="CI298" s="184"/>
      <c r="CJ298" s="184"/>
      <c r="CK298" s="184"/>
      <c r="CL298" s="184"/>
      <c r="CM298" s="184"/>
    </row>
    <row r="299" spans="1:91" ht="24.6">
      <c r="A299" s="120">
        <v>32</v>
      </c>
      <c r="B299" s="220" t="s">
        <v>1013</v>
      </c>
      <c r="C299" s="141" t="s">
        <v>1350</v>
      </c>
      <c r="D299" s="184">
        <v>22475774.379999999</v>
      </c>
      <c r="E299" s="184"/>
      <c r="F299" s="184"/>
      <c r="G299" s="184">
        <v>374400</v>
      </c>
      <c r="H299" s="184">
        <v>315371.65999999997</v>
      </c>
      <c r="I299" s="184"/>
      <c r="J299" s="184">
        <v>480000</v>
      </c>
      <c r="K299" s="184"/>
      <c r="L299" s="184">
        <v>66768</v>
      </c>
      <c r="M299" s="184">
        <v>77393</v>
      </c>
      <c r="N299" s="184">
        <v>1033914.8</v>
      </c>
      <c r="O299" s="184"/>
      <c r="P299" s="184">
        <v>7308043.79</v>
      </c>
      <c r="Q299" s="184">
        <v>229000</v>
      </c>
      <c r="R299" s="184">
        <v>242105.7</v>
      </c>
      <c r="S299" s="184"/>
      <c r="T299" s="184">
        <v>208000</v>
      </c>
      <c r="U299" s="184">
        <v>105600</v>
      </c>
      <c r="V299" s="184"/>
      <c r="W299" s="184"/>
      <c r="X299" s="184">
        <v>47537110.740000002</v>
      </c>
      <c r="Y299" s="184">
        <v>665719.4</v>
      </c>
      <c r="Z299" s="184">
        <v>9000</v>
      </c>
      <c r="AA299" s="184"/>
      <c r="AB299" s="184">
        <v>465405</v>
      </c>
      <c r="AC299" s="184"/>
      <c r="AD299" s="184"/>
      <c r="AE299" s="184"/>
      <c r="AF299" s="184"/>
      <c r="AG299" s="184">
        <v>92262.2</v>
      </c>
      <c r="AH299" s="184">
        <v>660000</v>
      </c>
      <c r="AI299" s="184">
        <v>4079059.13</v>
      </c>
      <c r="AJ299" s="184">
        <v>704644</v>
      </c>
      <c r="AK299" s="184">
        <v>699544.6</v>
      </c>
      <c r="AL299" s="184"/>
      <c r="AM299" s="184">
        <v>969496</v>
      </c>
      <c r="AN299" s="184"/>
      <c r="AO299" s="184"/>
      <c r="AP299" s="184">
        <v>552602</v>
      </c>
      <c r="AQ299" s="184"/>
      <c r="AR299" s="184"/>
      <c r="AS299" s="184"/>
      <c r="AT299" s="184"/>
      <c r="AU299" s="184"/>
      <c r="AV299" s="184"/>
      <c r="AW299" s="184">
        <v>619200</v>
      </c>
      <c r="AX299" s="184"/>
      <c r="AY299" s="184">
        <v>499200</v>
      </c>
      <c r="AZ299" s="184"/>
      <c r="BA299" s="184">
        <v>291200</v>
      </c>
      <c r="BB299" s="184">
        <v>1587261.67</v>
      </c>
      <c r="BC299" s="184"/>
      <c r="BD299" s="184">
        <v>36684046.799999997</v>
      </c>
      <c r="BE299" s="184">
        <v>1671395</v>
      </c>
      <c r="BF299" s="184"/>
      <c r="BG299" s="184"/>
      <c r="BH299" s="184"/>
      <c r="BI299" s="184"/>
      <c r="BJ299" s="184">
        <v>72000</v>
      </c>
      <c r="BK299" s="184"/>
      <c r="BL299" s="184">
        <v>857948.8</v>
      </c>
      <c r="BM299" s="184">
        <v>2537590</v>
      </c>
      <c r="BN299" s="184">
        <v>456000</v>
      </c>
      <c r="BO299" s="184">
        <v>423000</v>
      </c>
      <c r="BP299" s="184">
        <v>1000254.25</v>
      </c>
      <c r="BQ299" s="184">
        <v>1018483.33</v>
      </c>
      <c r="BR299" s="184">
        <v>1089153.1000000001</v>
      </c>
      <c r="BS299" s="186">
        <v>1964802.06</v>
      </c>
      <c r="BT299" s="184"/>
      <c r="BU299" s="184"/>
      <c r="BV299" s="184">
        <v>1378541.2</v>
      </c>
      <c r="BW299" s="184"/>
      <c r="BX299" s="184"/>
      <c r="BY299" s="186">
        <v>2065953.72</v>
      </c>
      <c r="BZ299" s="184">
        <v>585134.94999999995</v>
      </c>
      <c r="CA299" s="184">
        <v>845744.5</v>
      </c>
      <c r="CB299" s="184"/>
      <c r="CC299" s="184"/>
      <c r="CD299" s="184"/>
      <c r="CE299" s="184"/>
      <c r="CF299" s="184">
        <v>500000</v>
      </c>
      <c r="CG299" s="184">
        <v>21956.400000000001</v>
      </c>
      <c r="CH299" s="184"/>
      <c r="CI299" s="184">
        <v>173654.39999999999</v>
      </c>
      <c r="CJ299" s="184"/>
      <c r="CK299" s="184"/>
      <c r="CL299" s="186">
        <v>979884.04</v>
      </c>
      <c r="CM299" s="184"/>
    </row>
    <row r="300" spans="1:91" ht="24.6">
      <c r="A300" s="120">
        <v>32</v>
      </c>
      <c r="B300" s="220" t="s">
        <v>1014</v>
      </c>
      <c r="C300" s="141" t="s">
        <v>582</v>
      </c>
      <c r="D300" s="184"/>
      <c r="E300" s="184"/>
      <c r="F300" s="184"/>
      <c r="G300" s="184"/>
      <c r="H300" s="184"/>
      <c r="I300" s="184"/>
      <c r="J300" s="184"/>
      <c r="K300" s="184"/>
      <c r="L300" s="184"/>
      <c r="M300" s="184"/>
      <c r="N300" s="184"/>
      <c r="O300" s="184"/>
      <c r="P300" s="184"/>
      <c r="Q300" s="184"/>
      <c r="R300" s="184"/>
      <c r="S300" s="184"/>
      <c r="T300" s="184"/>
      <c r="U300" s="184"/>
      <c r="V300" s="184"/>
      <c r="W300" s="184"/>
      <c r="X300" s="184"/>
      <c r="Y300" s="184"/>
      <c r="Z300" s="184"/>
      <c r="AA300" s="184"/>
      <c r="AB300" s="184"/>
      <c r="AC300" s="184"/>
      <c r="AD300" s="184"/>
      <c r="AE300" s="184"/>
      <c r="AF300" s="184"/>
      <c r="AG300" s="184"/>
      <c r="AH300" s="184"/>
      <c r="AI300" s="184"/>
      <c r="AJ300" s="184"/>
      <c r="AK300" s="184"/>
      <c r="AL300" s="184"/>
      <c r="AM300" s="184"/>
      <c r="AN300" s="184"/>
      <c r="AO300" s="184"/>
      <c r="AP300" s="184"/>
      <c r="AQ300" s="184"/>
      <c r="AR300" s="184"/>
      <c r="AS300" s="184"/>
      <c r="AT300" s="184"/>
      <c r="AU300" s="184"/>
      <c r="AV300" s="184"/>
      <c r="AW300" s="184"/>
      <c r="AX300" s="184"/>
      <c r="AY300" s="184"/>
      <c r="AZ300" s="184"/>
      <c r="BA300" s="184"/>
      <c r="BB300" s="184"/>
      <c r="BC300" s="184"/>
      <c r="BD300" s="184"/>
      <c r="BE300" s="184"/>
      <c r="BF300" s="184"/>
      <c r="BG300" s="184"/>
      <c r="BH300" s="184"/>
      <c r="BI300" s="184"/>
      <c r="BJ300" s="184"/>
      <c r="BK300" s="184"/>
      <c r="BL300" s="184"/>
      <c r="BM300" s="184"/>
      <c r="BN300" s="184"/>
      <c r="BO300" s="184"/>
      <c r="BP300" s="184"/>
      <c r="BQ300" s="184"/>
      <c r="BR300" s="184"/>
      <c r="BS300" s="184"/>
      <c r="BT300" s="186"/>
      <c r="BU300" s="186"/>
      <c r="BV300" s="186"/>
      <c r="BW300" s="186"/>
      <c r="BX300" s="186"/>
      <c r="BY300" s="186"/>
      <c r="BZ300" s="186"/>
      <c r="CA300" s="186"/>
      <c r="CB300" s="186"/>
      <c r="CC300" s="186"/>
      <c r="CD300" s="186"/>
      <c r="CE300" s="186"/>
      <c r="CF300" s="186"/>
      <c r="CG300" s="186"/>
      <c r="CH300" s="186"/>
      <c r="CI300" s="186"/>
      <c r="CJ300" s="186"/>
      <c r="CK300" s="186"/>
      <c r="CL300" s="186"/>
      <c r="CM300" s="186"/>
    </row>
    <row r="301" spans="1:91" ht="24.6">
      <c r="A301" s="120"/>
      <c r="B301" s="220" t="s">
        <v>1015</v>
      </c>
      <c r="C301" s="141" t="s">
        <v>583</v>
      </c>
      <c r="D301" s="184"/>
      <c r="E301" s="184"/>
      <c r="F301" s="184"/>
      <c r="G301" s="184"/>
      <c r="H301" s="184"/>
      <c r="I301" s="184"/>
      <c r="J301" s="184"/>
      <c r="K301" s="184"/>
      <c r="L301" s="184"/>
      <c r="M301" s="184"/>
      <c r="N301" s="184"/>
      <c r="O301" s="184"/>
      <c r="P301" s="184"/>
      <c r="Q301" s="184"/>
      <c r="R301" s="184"/>
      <c r="S301" s="184"/>
      <c r="T301" s="184"/>
      <c r="U301" s="184"/>
      <c r="V301" s="184"/>
      <c r="W301" s="184"/>
      <c r="X301" s="184"/>
      <c r="Y301" s="184"/>
      <c r="Z301" s="184"/>
      <c r="AA301" s="184"/>
      <c r="AB301" s="184"/>
      <c r="AC301" s="184"/>
      <c r="AD301" s="184"/>
      <c r="AE301" s="184"/>
      <c r="AF301" s="184"/>
      <c r="AG301" s="184"/>
      <c r="AH301" s="184"/>
      <c r="AI301" s="184"/>
      <c r="AJ301" s="184"/>
      <c r="AK301" s="184"/>
      <c r="AL301" s="184">
        <v>5315087.01</v>
      </c>
      <c r="AM301" s="184"/>
      <c r="AN301" s="184"/>
      <c r="AO301" s="184"/>
      <c r="AP301" s="184"/>
      <c r="AQ301" s="184"/>
      <c r="AR301" s="184"/>
      <c r="AS301" s="184"/>
      <c r="AT301" s="184"/>
      <c r="AU301" s="184"/>
      <c r="AV301" s="184"/>
      <c r="AW301" s="184"/>
      <c r="AX301" s="184"/>
      <c r="AY301" s="184"/>
      <c r="AZ301" s="184"/>
      <c r="BA301" s="184"/>
      <c r="BB301" s="184"/>
      <c r="BC301" s="184"/>
      <c r="BD301" s="184"/>
      <c r="BE301" s="184"/>
      <c r="BF301" s="184"/>
      <c r="BG301" s="184"/>
      <c r="BH301" s="184"/>
      <c r="BI301" s="184"/>
      <c r="BJ301" s="184"/>
      <c r="BK301" s="184"/>
      <c r="BL301" s="184"/>
      <c r="BM301" s="184"/>
      <c r="BN301" s="184"/>
      <c r="BO301" s="184"/>
      <c r="BP301" s="184"/>
      <c r="BQ301" s="184"/>
      <c r="BR301" s="184"/>
      <c r="BS301" s="184"/>
      <c r="BT301" s="186"/>
      <c r="BU301" s="186"/>
      <c r="BV301" s="186"/>
      <c r="BW301" s="184"/>
      <c r="BX301" s="186"/>
      <c r="BY301" s="186"/>
      <c r="BZ301" s="186"/>
      <c r="CA301" s="186"/>
      <c r="CB301" s="186"/>
      <c r="CC301" s="186"/>
      <c r="CD301" s="186"/>
      <c r="CE301" s="186"/>
      <c r="CF301" s="184"/>
      <c r="CG301" s="184"/>
      <c r="CH301" s="184"/>
      <c r="CI301" s="186"/>
      <c r="CJ301" s="186"/>
      <c r="CK301" s="186"/>
      <c r="CL301" s="186"/>
      <c r="CM301" s="184"/>
    </row>
    <row r="302" spans="1:91" ht="24.6">
      <c r="A302" s="120">
        <v>32</v>
      </c>
      <c r="B302" s="220" t="s">
        <v>1016</v>
      </c>
      <c r="C302" s="141" t="s">
        <v>584</v>
      </c>
      <c r="D302" s="184"/>
      <c r="E302" s="184"/>
      <c r="F302" s="184"/>
      <c r="G302" s="184"/>
      <c r="H302" s="184"/>
      <c r="I302" s="184"/>
      <c r="J302" s="184"/>
      <c r="K302" s="184"/>
      <c r="L302" s="184"/>
      <c r="M302" s="184"/>
      <c r="N302" s="184"/>
      <c r="O302" s="184"/>
      <c r="P302" s="184"/>
      <c r="Q302" s="184"/>
      <c r="R302" s="184"/>
      <c r="S302" s="184"/>
      <c r="T302" s="184"/>
      <c r="U302" s="184"/>
      <c r="V302" s="184"/>
      <c r="W302" s="184"/>
      <c r="X302" s="184"/>
      <c r="Y302" s="184"/>
      <c r="Z302" s="184"/>
      <c r="AA302" s="184"/>
      <c r="AB302" s="184"/>
      <c r="AC302" s="184"/>
      <c r="AD302" s="184"/>
      <c r="AE302" s="184"/>
      <c r="AF302" s="184"/>
      <c r="AG302" s="184"/>
      <c r="AH302" s="184"/>
      <c r="AI302" s="184"/>
      <c r="AJ302" s="184"/>
      <c r="AK302" s="184"/>
      <c r="AL302" s="184"/>
      <c r="AM302" s="184"/>
      <c r="AN302" s="184"/>
      <c r="AO302" s="184"/>
      <c r="AP302" s="184"/>
      <c r="AQ302" s="184"/>
      <c r="AR302" s="184"/>
      <c r="AS302" s="184"/>
      <c r="AT302" s="184"/>
      <c r="AU302" s="184"/>
      <c r="AV302" s="184"/>
      <c r="AW302" s="184"/>
      <c r="AX302" s="184"/>
      <c r="AY302" s="184"/>
      <c r="AZ302" s="184"/>
      <c r="BA302" s="184"/>
      <c r="BB302" s="184"/>
      <c r="BC302" s="184"/>
      <c r="BD302" s="184"/>
      <c r="BE302" s="184"/>
      <c r="BF302" s="184">
        <v>16112</v>
      </c>
      <c r="BG302" s="184"/>
      <c r="BH302" s="184"/>
      <c r="BI302" s="184"/>
      <c r="BJ302" s="184"/>
      <c r="BK302" s="184"/>
      <c r="BL302" s="184"/>
      <c r="BM302" s="184"/>
      <c r="BN302" s="184"/>
      <c r="BO302" s="184"/>
      <c r="BP302" s="184"/>
      <c r="BQ302" s="184"/>
      <c r="BR302" s="184"/>
      <c r="BS302" s="184"/>
      <c r="BT302" s="186"/>
      <c r="BU302" s="186"/>
      <c r="BV302" s="186"/>
      <c r="BW302" s="186"/>
      <c r="BX302" s="186"/>
      <c r="BY302" s="186"/>
      <c r="BZ302" s="186"/>
      <c r="CA302" s="186"/>
      <c r="CB302" s="186"/>
      <c r="CC302" s="186"/>
      <c r="CD302" s="186"/>
      <c r="CE302" s="186"/>
      <c r="CF302" s="186"/>
      <c r="CG302" s="184"/>
      <c r="CH302" s="186"/>
      <c r="CI302" s="186"/>
      <c r="CJ302" s="186"/>
      <c r="CK302" s="186"/>
      <c r="CL302" s="186"/>
      <c r="CM302" s="186"/>
    </row>
    <row r="303" spans="1:91" ht="24.6">
      <c r="A303" s="120">
        <v>32</v>
      </c>
      <c r="B303" s="220" t="s">
        <v>1017</v>
      </c>
      <c r="C303" s="141" t="s">
        <v>585</v>
      </c>
      <c r="D303" s="184"/>
      <c r="E303" s="184"/>
      <c r="F303" s="184"/>
      <c r="G303" s="184"/>
      <c r="H303" s="184"/>
      <c r="I303" s="184"/>
      <c r="J303" s="184"/>
      <c r="K303" s="184"/>
      <c r="L303" s="184"/>
      <c r="M303" s="184"/>
      <c r="N303" s="184"/>
      <c r="O303" s="184"/>
      <c r="P303" s="184"/>
      <c r="Q303" s="184"/>
      <c r="R303" s="184"/>
      <c r="S303" s="184"/>
      <c r="T303" s="184"/>
      <c r="U303" s="184"/>
      <c r="V303" s="184"/>
      <c r="W303" s="184"/>
      <c r="X303" s="184"/>
      <c r="Y303" s="184"/>
      <c r="Z303" s="184"/>
      <c r="AA303" s="184"/>
      <c r="AB303" s="184"/>
      <c r="AC303" s="184"/>
      <c r="AD303" s="184"/>
      <c r="AE303" s="184"/>
      <c r="AF303" s="184"/>
      <c r="AG303" s="184"/>
      <c r="AH303" s="184"/>
      <c r="AI303" s="184"/>
      <c r="AJ303" s="184"/>
      <c r="AK303" s="184"/>
      <c r="AL303" s="184"/>
      <c r="AM303" s="184"/>
      <c r="AN303" s="184"/>
      <c r="AO303" s="184"/>
      <c r="AP303" s="184"/>
      <c r="AQ303" s="184"/>
      <c r="AR303" s="184"/>
      <c r="AS303" s="184"/>
      <c r="AT303" s="184"/>
      <c r="AU303" s="184"/>
      <c r="AV303" s="184"/>
      <c r="AW303" s="184"/>
      <c r="AX303" s="184"/>
      <c r="AY303" s="184"/>
      <c r="AZ303" s="184"/>
      <c r="BA303" s="184"/>
      <c r="BB303" s="184"/>
      <c r="BC303" s="184"/>
      <c r="BD303" s="184"/>
      <c r="BE303" s="184"/>
      <c r="BF303" s="184"/>
      <c r="BG303" s="184"/>
      <c r="BH303" s="184"/>
      <c r="BI303" s="184"/>
      <c r="BJ303" s="184">
        <v>3600</v>
      </c>
      <c r="BK303" s="184"/>
      <c r="BL303" s="184"/>
      <c r="BM303" s="184"/>
      <c r="BN303" s="184"/>
      <c r="BO303" s="184"/>
      <c r="BP303" s="184"/>
      <c r="BQ303" s="184"/>
      <c r="BR303" s="184"/>
      <c r="BS303" s="184"/>
      <c r="BT303" s="184"/>
      <c r="BU303" s="184"/>
      <c r="BV303" s="186"/>
      <c r="BW303" s="184"/>
      <c r="BX303" s="184"/>
      <c r="BY303" s="184"/>
      <c r="BZ303" s="186"/>
      <c r="CA303" s="186"/>
      <c r="CB303" s="184"/>
      <c r="CC303" s="186"/>
      <c r="CD303" s="184"/>
      <c r="CE303" s="186"/>
      <c r="CF303" s="186"/>
      <c r="CG303" s="186"/>
      <c r="CH303" s="186"/>
      <c r="CI303" s="184"/>
      <c r="CJ303" s="184"/>
      <c r="CK303" s="186"/>
      <c r="CL303" s="184"/>
      <c r="CM303" s="184"/>
    </row>
    <row r="304" spans="1:91" ht="24.6">
      <c r="A304" s="144">
        <v>33</v>
      </c>
      <c r="B304" s="222" t="s">
        <v>1018</v>
      </c>
      <c r="C304" s="145" t="s">
        <v>586</v>
      </c>
      <c r="D304" s="184">
        <v>116130</v>
      </c>
      <c r="E304" s="184"/>
      <c r="F304" s="184">
        <v>416430</v>
      </c>
      <c r="G304" s="184"/>
      <c r="H304" s="184"/>
      <c r="I304" s="184">
        <v>177570</v>
      </c>
      <c r="J304" s="184"/>
      <c r="K304" s="184"/>
      <c r="L304" s="184">
        <v>151855</v>
      </c>
      <c r="M304" s="184"/>
      <c r="N304" s="184"/>
      <c r="O304" s="184">
        <v>309860</v>
      </c>
      <c r="P304" s="184">
        <v>233910</v>
      </c>
      <c r="Q304" s="184">
        <v>1244819.6000000001</v>
      </c>
      <c r="R304" s="184">
        <v>1363377.05</v>
      </c>
      <c r="S304" s="184">
        <v>30920</v>
      </c>
      <c r="T304" s="184"/>
      <c r="U304" s="184"/>
      <c r="V304" s="184">
        <v>480401</v>
      </c>
      <c r="W304" s="184"/>
      <c r="X304" s="184">
        <v>166600</v>
      </c>
      <c r="Y304" s="184"/>
      <c r="Z304" s="184">
        <v>11200</v>
      </c>
      <c r="AA304" s="184"/>
      <c r="AB304" s="184">
        <v>29980</v>
      </c>
      <c r="AC304" s="184"/>
      <c r="AD304" s="184">
        <v>31800</v>
      </c>
      <c r="AE304" s="184"/>
      <c r="AF304" s="184"/>
      <c r="AG304" s="184"/>
      <c r="AH304" s="184"/>
      <c r="AI304" s="184"/>
      <c r="AJ304" s="184">
        <v>94968</v>
      </c>
      <c r="AK304" s="184">
        <v>227870</v>
      </c>
      <c r="AL304" s="184"/>
      <c r="AM304" s="184"/>
      <c r="AN304" s="184">
        <v>593280</v>
      </c>
      <c r="AO304" s="184">
        <v>318900</v>
      </c>
      <c r="AP304" s="184"/>
      <c r="AQ304" s="184">
        <v>3534327</v>
      </c>
      <c r="AR304" s="184"/>
      <c r="AS304" s="184"/>
      <c r="AT304" s="184"/>
      <c r="AU304" s="184"/>
      <c r="AV304" s="184"/>
      <c r="AW304" s="184"/>
      <c r="AX304" s="184"/>
      <c r="AY304" s="184"/>
      <c r="AZ304" s="184">
        <v>12300</v>
      </c>
      <c r="BA304" s="184">
        <v>1601173</v>
      </c>
      <c r="BB304" s="184"/>
      <c r="BC304" s="184">
        <v>276900</v>
      </c>
      <c r="BD304" s="184">
        <v>1244762.5</v>
      </c>
      <c r="BE304" s="184">
        <v>471075</v>
      </c>
      <c r="BF304" s="184">
        <v>38640</v>
      </c>
      <c r="BG304" s="184">
        <v>988680.2</v>
      </c>
      <c r="BH304" s="184">
        <v>51870</v>
      </c>
      <c r="BI304" s="184"/>
      <c r="BJ304" s="184"/>
      <c r="BK304" s="184">
        <v>717460</v>
      </c>
      <c r="BL304" s="184"/>
      <c r="BM304" s="184">
        <v>2533986.4900000002</v>
      </c>
      <c r="BN304" s="184">
        <v>1667256</v>
      </c>
      <c r="BO304" s="184">
        <v>1067545</v>
      </c>
      <c r="BP304" s="184">
        <v>405349</v>
      </c>
      <c r="BQ304" s="184">
        <v>570600</v>
      </c>
      <c r="BR304" s="184">
        <v>851680</v>
      </c>
      <c r="BS304" s="186">
        <v>3515286.64</v>
      </c>
      <c r="BT304" s="184"/>
      <c r="BU304" s="184"/>
      <c r="BV304" s="186">
        <v>30864.15</v>
      </c>
      <c r="BW304" s="184"/>
      <c r="BX304" s="186"/>
      <c r="BY304" s="184">
        <v>146995</v>
      </c>
      <c r="BZ304" s="184">
        <v>1999004.5</v>
      </c>
      <c r="CA304" s="184"/>
      <c r="CB304" s="184"/>
      <c r="CC304" s="184"/>
      <c r="CD304" s="184">
        <v>3027008.18</v>
      </c>
      <c r="CE304" s="184">
        <v>14400</v>
      </c>
      <c r="CF304" s="186"/>
      <c r="CG304" s="184"/>
      <c r="CH304" s="186">
        <v>194830</v>
      </c>
      <c r="CI304" s="184">
        <v>308791.59999999998</v>
      </c>
      <c r="CJ304" s="184">
        <v>313620</v>
      </c>
      <c r="CK304" s="184">
        <v>45000</v>
      </c>
      <c r="CL304" s="186">
        <v>89715</v>
      </c>
      <c r="CM304" s="184"/>
    </row>
    <row r="305" spans="1:91" ht="24.6">
      <c r="A305" s="120">
        <v>33</v>
      </c>
      <c r="B305" s="220" t="s">
        <v>1019</v>
      </c>
      <c r="C305" s="141" t="s">
        <v>587</v>
      </c>
      <c r="D305" s="184">
        <v>29400</v>
      </c>
      <c r="E305" s="184"/>
      <c r="F305" s="184"/>
      <c r="G305" s="184">
        <v>1444690.89</v>
      </c>
      <c r="H305" s="184"/>
      <c r="I305" s="184"/>
      <c r="J305" s="184"/>
      <c r="K305" s="184">
        <v>876400</v>
      </c>
      <c r="L305" s="184">
        <v>857904.4</v>
      </c>
      <c r="M305" s="184"/>
      <c r="N305" s="184">
        <v>108900</v>
      </c>
      <c r="O305" s="184"/>
      <c r="P305" s="184">
        <v>42198</v>
      </c>
      <c r="Q305" s="184">
        <v>83346</v>
      </c>
      <c r="R305" s="184">
        <v>178123.68</v>
      </c>
      <c r="S305" s="184">
        <v>777731.36</v>
      </c>
      <c r="T305" s="184"/>
      <c r="U305" s="184">
        <v>55960</v>
      </c>
      <c r="V305" s="184">
        <v>56672</v>
      </c>
      <c r="W305" s="184"/>
      <c r="X305" s="184">
        <v>143400</v>
      </c>
      <c r="Y305" s="184">
        <v>950964.93</v>
      </c>
      <c r="Z305" s="184"/>
      <c r="AA305" s="184">
        <v>18040</v>
      </c>
      <c r="AB305" s="184"/>
      <c r="AC305" s="184">
        <v>14955</v>
      </c>
      <c r="AD305" s="184">
        <v>316054</v>
      </c>
      <c r="AE305" s="184">
        <v>104200</v>
      </c>
      <c r="AF305" s="184"/>
      <c r="AG305" s="184">
        <v>61803.519999999997</v>
      </c>
      <c r="AH305" s="184">
        <v>74769.600000000006</v>
      </c>
      <c r="AI305" s="184">
        <v>257049</v>
      </c>
      <c r="AJ305" s="184">
        <v>323600</v>
      </c>
      <c r="AK305" s="184"/>
      <c r="AL305" s="184"/>
      <c r="AM305" s="184"/>
      <c r="AN305" s="184"/>
      <c r="AO305" s="184">
        <v>120000</v>
      </c>
      <c r="AP305" s="184">
        <v>560</v>
      </c>
      <c r="AQ305" s="184">
        <v>178406.57</v>
      </c>
      <c r="AR305" s="184">
        <v>98040</v>
      </c>
      <c r="AS305" s="184"/>
      <c r="AT305" s="184">
        <v>194388</v>
      </c>
      <c r="AU305" s="184">
        <v>351272.8</v>
      </c>
      <c r="AV305" s="184">
        <v>1181645</v>
      </c>
      <c r="AW305" s="184">
        <v>4800</v>
      </c>
      <c r="AX305" s="184">
        <v>75500</v>
      </c>
      <c r="AY305" s="184">
        <v>71730</v>
      </c>
      <c r="AZ305" s="184">
        <v>9750</v>
      </c>
      <c r="BA305" s="184"/>
      <c r="BB305" s="184">
        <v>209436</v>
      </c>
      <c r="BC305" s="184"/>
      <c r="BD305" s="184"/>
      <c r="BE305" s="184">
        <v>125000</v>
      </c>
      <c r="BF305" s="184">
        <v>532796.9</v>
      </c>
      <c r="BG305" s="184">
        <v>807470</v>
      </c>
      <c r="BH305" s="184">
        <v>399630</v>
      </c>
      <c r="BI305" s="184">
        <v>144800</v>
      </c>
      <c r="BJ305" s="184">
        <v>130200</v>
      </c>
      <c r="BK305" s="184">
        <v>43200</v>
      </c>
      <c r="BL305" s="184">
        <v>15100</v>
      </c>
      <c r="BM305" s="184">
        <v>109136</v>
      </c>
      <c r="BN305" s="184"/>
      <c r="BO305" s="184">
        <v>38000</v>
      </c>
      <c r="BP305" s="184"/>
      <c r="BQ305" s="184">
        <v>73440</v>
      </c>
      <c r="BR305" s="184"/>
      <c r="BS305" s="184"/>
      <c r="BT305" s="184">
        <v>514500</v>
      </c>
      <c r="BU305" s="186"/>
      <c r="BV305" s="184">
        <v>43680</v>
      </c>
      <c r="BW305" s="184">
        <v>4000</v>
      </c>
      <c r="BX305" s="184">
        <v>10000</v>
      </c>
      <c r="BY305" s="186">
        <v>93232.52</v>
      </c>
      <c r="BZ305" s="184">
        <v>435460</v>
      </c>
      <c r="CA305" s="186">
        <v>6640</v>
      </c>
      <c r="CB305" s="186">
        <v>30420</v>
      </c>
      <c r="CC305" s="184">
        <v>7600</v>
      </c>
      <c r="CD305" s="184">
        <v>836630</v>
      </c>
      <c r="CE305" s="184">
        <v>7440</v>
      </c>
      <c r="CF305" s="184">
        <v>8080</v>
      </c>
      <c r="CG305" s="184"/>
      <c r="CH305" s="184">
        <v>23850</v>
      </c>
      <c r="CI305" s="184">
        <v>12400</v>
      </c>
      <c r="CJ305" s="184">
        <v>6640</v>
      </c>
      <c r="CK305" s="186">
        <v>1468650</v>
      </c>
      <c r="CL305" s="184">
        <v>24800</v>
      </c>
      <c r="CM305" s="184">
        <v>6640</v>
      </c>
    </row>
    <row r="306" spans="1:91" ht="24.6">
      <c r="A306" s="146">
        <v>33</v>
      </c>
      <c r="B306" s="223" t="s">
        <v>1020</v>
      </c>
      <c r="C306" s="141" t="s">
        <v>35</v>
      </c>
      <c r="D306" s="184"/>
      <c r="E306" s="184"/>
      <c r="F306" s="184"/>
      <c r="G306" s="184"/>
      <c r="H306" s="184"/>
      <c r="I306" s="184"/>
      <c r="J306" s="184">
        <v>60575</v>
      </c>
      <c r="K306" s="184">
        <v>22850</v>
      </c>
      <c r="L306" s="184">
        <v>64880</v>
      </c>
      <c r="M306" s="184"/>
      <c r="N306" s="184"/>
      <c r="O306" s="184"/>
      <c r="P306" s="184">
        <v>130465</v>
      </c>
      <c r="Q306" s="184">
        <v>33700</v>
      </c>
      <c r="R306" s="184">
        <v>18000</v>
      </c>
      <c r="S306" s="184"/>
      <c r="T306" s="184">
        <v>7500</v>
      </c>
      <c r="U306" s="184">
        <v>149000</v>
      </c>
      <c r="V306" s="184">
        <v>14000</v>
      </c>
      <c r="W306" s="184"/>
      <c r="X306" s="184"/>
      <c r="Y306" s="184">
        <v>101720</v>
      </c>
      <c r="Z306" s="184"/>
      <c r="AA306" s="184"/>
      <c r="AB306" s="184"/>
      <c r="AC306" s="184"/>
      <c r="AD306" s="184"/>
      <c r="AE306" s="184">
        <v>6000</v>
      </c>
      <c r="AF306" s="184">
        <v>167810.55</v>
      </c>
      <c r="AG306" s="184"/>
      <c r="AH306" s="184">
        <v>23600</v>
      </c>
      <c r="AI306" s="184"/>
      <c r="AJ306" s="184">
        <v>160410</v>
      </c>
      <c r="AK306" s="184">
        <v>37805</v>
      </c>
      <c r="AL306" s="184"/>
      <c r="AM306" s="184">
        <v>135927</v>
      </c>
      <c r="AN306" s="184"/>
      <c r="AO306" s="184">
        <v>53609</v>
      </c>
      <c r="AP306" s="184"/>
      <c r="AQ306" s="184">
        <v>93450</v>
      </c>
      <c r="AR306" s="184">
        <v>29986.63</v>
      </c>
      <c r="AS306" s="184"/>
      <c r="AT306" s="184">
        <v>47105.61</v>
      </c>
      <c r="AU306" s="184"/>
      <c r="AV306" s="184">
        <v>113850</v>
      </c>
      <c r="AW306" s="184"/>
      <c r="AX306" s="184"/>
      <c r="AY306" s="184">
        <v>270674</v>
      </c>
      <c r="AZ306" s="184">
        <v>25100</v>
      </c>
      <c r="BA306" s="184">
        <v>54473</v>
      </c>
      <c r="BB306" s="184">
        <v>108000</v>
      </c>
      <c r="BC306" s="184"/>
      <c r="BD306" s="184">
        <v>13050</v>
      </c>
      <c r="BE306" s="184">
        <v>105120</v>
      </c>
      <c r="BF306" s="184"/>
      <c r="BG306" s="184"/>
      <c r="BH306" s="184">
        <v>310367.53999999998</v>
      </c>
      <c r="BI306" s="184">
        <v>8500</v>
      </c>
      <c r="BJ306" s="184"/>
      <c r="BK306" s="184">
        <v>77200</v>
      </c>
      <c r="BL306" s="184">
        <v>410482.84</v>
      </c>
      <c r="BM306" s="184">
        <v>606000</v>
      </c>
      <c r="BN306" s="184">
        <v>11137</v>
      </c>
      <c r="BO306" s="184"/>
      <c r="BP306" s="184">
        <v>52662.62</v>
      </c>
      <c r="BQ306" s="184"/>
      <c r="BR306" s="184">
        <v>800140</v>
      </c>
      <c r="BS306" s="186"/>
      <c r="BT306" s="186">
        <v>9900</v>
      </c>
      <c r="BU306" s="184"/>
      <c r="BV306" s="186"/>
      <c r="BW306" s="186"/>
      <c r="BX306" s="186"/>
      <c r="BY306" s="186">
        <v>28400</v>
      </c>
      <c r="BZ306" s="186">
        <v>24500</v>
      </c>
      <c r="CA306" s="186"/>
      <c r="CB306" s="186"/>
      <c r="CC306" s="186"/>
      <c r="CD306" s="186">
        <v>707594.18</v>
      </c>
      <c r="CE306" s="186">
        <v>20499.939999999999</v>
      </c>
      <c r="CF306" s="186"/>
      <c r="CG306" s="186"/>
      <c r="CH306" s="186"/>
      <c r="CI306" s="186"/>
      <c r="CJ306" s="186"/>
      <c r="CK306" s="186"/>
      <c r="CL306" s="186">
        <v>2385</v>
      </c>
      <c r="CM306" s="186"/>
    </row>
    <row r="307" spans="1:91" ht="24.6">
      <c r="A307" s="120">
        <v>33</v>
      </c>
      <c r="B307" s="220" t="s">
        <v>1021</v>
      </c>
      <c r="C307" s="147" t="s">
        <v>588</v>
      </c>
      <c r="D307" s="184">
        <v>1165125</v>
      </c>
      <c r="E307" s="184">
        <v>887590</v>
      </c>
      <c r="F307" s="184">
        <v>1541076</v>
      </c>
      <c r="G307" s="184">
        <v>1005098</v>
      </c>
      <c r="H307" s="184">
        <v>591910</v>
      </c>
      <c r="I307" s="184">
        <v>1687549</v>
      </c>
      <c r="J307" s="184">
        <v>2320505</v>
      </c>
      <c r="K307" s="184">
        <v>565300</v>
      </c>
      <c r="L307" s="184">
        <v>583455</v>
      </c>
      <c r="M307" s="184">
        <v>1938506</v>
      </c>
      <c r="N307" s="184">
        <v>3195326</v>
      </c>
      <c r="O307" s="184">
        <v>78950</v>
      </c>
      <c r="P307" s="184">
        <v>3273755.02</v>
      </c>
      <c r="Q307" s="184">
        <v>1152984.05</v>
      </c>
      <c r="R307" s="184">
        <v>5238620.3</v>
      </c>
      <c r="S307" s="184">
        <v>1608636.76</v>
      </c>
      <c r="T307" s="184">
        <v>3863654.88</v>
      </c>
      <c r="U307" s="184">
        <v>1285613.3</v>
      </c>
      <c r="V307" s="184">
        <v>961189.5</v>
      </c>
      <c r="W307" s="184">
        <v>921065</v>
      </c>
      <c r="X307" s="184">
        <v>4332976.25</v>
      </c>
      <c r="Y307" s="184">
        <v>402269</v>
      </c>
      <c r="Z307" s="184">
        <v>698629</v>
      </c>
      <c r="AA307" s="184">
        <v>387273</v>
      </c>
      <c r="AB307" s="184">
        <v>276550</v>
      </c>
      <c r="AC307" s="184">
        <v>2199812</v>
      </c>
      <c r="AD307" s="184">
        <v>500919</v>
      </c>
      <c r="AE307" s="184">
        <v>763893</v>
      </c>
      <c r="AF307" s="184">
        <v>904705</v>
      </c>
      <c r="AG307" s="184">
        <v>946029.5</v>
      </c>
      <c r="AH307" s="184">
        <v>531680</v>
      </c>
      <c r="AI307" s="184">
        <v>1843071.5</v>
      </c>
      <c r="AJ307" s="184">
        <v>508197</v>
      </c>
      <c r="AK307" s="184">
        <v>1634727.01</v>
      </c>
      <c r="AL307" s="184">
        <v>7397242.21</v>
      </c>
      <c r="AM307" s="184">
        <v>2817601</v>
      </c>
      <c r="AN307" s="184">
        <v>338500</v>
      </c>
      <c r="AO307" s="184">
        <v>438088</v>
      </c>
      <c r="AP307" s="184">
        <v>4285022.0199999996</v>
      </c>
      <c r="AQ307" s="184">
        <v>1002460</v>
      </c>
      <c r="AR307" s="184">
        <v>746830</v>
      </c>
      <c r="AS307" s="184">
        <v>3841310.96</v>
      </c>
      <c r="AT307" s="184">
        <v>1896506</v>
      </c>
      <c r="AU307" s="184">
        <v>1460510</v>
      </c>
      <c r="AV307" s="184">
        <v>1191979</v>
      </c>
      <c r="AW307" s="184">
        <v>2711419</v>
      </c>
      <c r="AX307" s="184">
        <v>957694</v>
      </c>
      <c r="AY307" s="184">
        <v>2301115</v>
      </c>
      <c r="AZ307" s="184">
        <v>1279829</v>
      </c>
      <c r="BA307" s="184">
        <v>1042586</v>
      </c>
      <c r="BB307" s="184">
        <v>2382706.5499999998</v>
      </c>
      <c r="BC307" s="184">
        <v>213475</v>
      </c>
      <c r="BD307" s="184">
        <v>4726608.2</v>
      </c>
      <c r="BE307" s="184">
        <v>441445</v>
      </c>
      <c r="BF307" s="184">
        <v>1864900</v>
      </c>
      <c r="BG307" s="184">
        <v>2245594</v>
      </c>
      <c r="BH307" s="184">
        <v>4332323.4400000004</v>
      </c>
      <c r="BI307" s="184">
        <v>5129618.4400000004</v>
      </c>
      <c r="BJ307" s="184">
        <v>540692</v>
      </c>
      <c r="BK307" s="184">
        <v>1355324</v>
      </c>
      <c r="BL307" s="184">
        <v>1186507.5</v>
      </c>
      <c r="BM307" s="184">
        <v>2075166.51</v>
      </c>
      <c r="BN307" s="184">
        <v>2665601.5</v>
      </c>
      <c r="BO307" s="184">
        <v>2983066</v>
      </c>
      <c r="BP307" s="184">
        <v>3129572.5</v>
      </c>
      <c r="BQ307" s="184">
        <v>2021700.01</v>
      </c>
      <c r="BR307" s="184">
        <v>1029522</v>
      </c>
      <c r="BS307" s="186">
        <v>12344115.050000001</v>
      </c>
      <c r="BT307" s="184">
        <v>2537700.5</v>
      </c>
      <c r="BU307" s="186">
        <v>2645273.75</v>
      </c>
      <c r="BV307" s="184">
        <v>1637388.18</v>
      </c>
      <c r="BW307" s="184">
        <v>108710</v>
      </c>
      <c r="BX307" s="184">
        <v>683158.5</v>
      </c>
      <c r="BY307" s="186">
        <v>4388396</v>
      </c>
      <c r="BZ307" s="184">
        <v>490007.5</v>
      </c>
      <c r="CA307" s="184">
        <v>162640</v>
      </c>
      <c r="CB307" s="184">
        <v>1411503</v>
      </c>
      <c r="CC307" s="184">
        <v>1443744</v>
      </c>
      <c r="CD307" s="184">
        <v>1020657</v>
      </c>
      <c r="CE307" s="184">
        <v>2579334</v>
      </c>
      <c r="CF307" s="186">
        <v>2829777.9</v>
      </c>
      <c r="CG307" s="184">
        <v>1694091</v>
      </c>
      <c r="CH307" s="186">
        <v>852327</v>
      </c>
      <c r="CI307" s="184">
        <v>3913077.59</v>
      </c>
      <c r="CJ307" s="186">
        <v>327710.56</v>
      </c>
      <c r="CK307" s="186">
        <v>3575146.73</v>
      </c>
      <c r="CL307" s="186">
        <v>1567818.64</v>
      </c>
      <c r="CM307" s="186">
        <v>466281.52</v>
      </c>
    </row>
    <row r="308" spans="1:91" ht="24.6">
      <c r="A308" s="120">
        <v>33</v>
      </c>
      <c r="B308" s="220" t="s">
        <v>1022</v>
      </c>
      <c r="C308" s="147" t="s">
        <v>589</v>
      </c>
      <c r="D308" s="184"/>
      <c r="E308" s="184">
        <v>2948039.93</v>
      </c>
      <c r="F308" s="184">
        <v>4125651.85</v>
      </c>
      <c r="G308" s="184">
        <v>880153.83</v>
      </c>
      <c r="H308" s="184">
        <v>681440.25</v>
      </c>
      <c r="I308" s="184">
        <v>4230786.1500000004</v>
      </c>
      <c r="J308" s="184">
        <v>861121.75</v>
      </c>
      <c r="K308" s="184">
        <v>2598050.75</v>
      </c>
      <c r="L308" s="184">
        <v>3139174.95</v>
      </c>
      <c r="M308" s="184">
        <v>1491764.5</v>
      </c>
      <c r="N308" s="184">
        <v>7790897.7999999998</v>
      </c>
      <c r="O308" s="184">
        <v>1465881.87</v>
      </c>
      <c r="P308" s="184">
        <v>5250346.2300000004</v>
      </c>
      <c r="Q308" s="184">
        <v>11267978.949999999</v>
      </c>
      <c r="R308" s="184">
        <v>11112534.199999999</v>
      </c>
      <c r="S308" s="184">
        <v>2788189.67</v>
      </c>
      <c r="T308" s="184">
        <v>6374034.8600000003</v>
      </c>
      <c r="U308" s="184">
        <v>3988563.45</v>
      </c>
      <c r="V308" s="184">
        <v>7246506.9500000002</v>
      </c>
      <c r="W308" s="184">
        <v>2623699.42</v>
      </c>
      <c r="X308" s="184">
        <v>0</v>
      </c>
      <c r="Y308" s="184">
        <v>1365564.5</v>
      </c>
      <c r="Z308" s="184">
        <v>1685833.75</v>
      </c>
      <c r="AA308" s="184">
        <v>4391189.57</v>
      </c>
      <c r="AB308" s="184">
        <v>203406.25</v>
      </c>
      <c r="AC308" s="184">
        <v>1280414.46</v>
      </c>
      <c r="AD308" s="184">
        <v>347459.75</v>
      </c>
      <c r="AE308" s="184">
        <v>5374889.75</v>
      </c>
      <c r="AF308" s="184">
        <v>2432608.75</v>
      </c>
      <c r="AG308" s="184">
        <v>2042530.49</v>
      </c>
      <c r="AH308" s="184">
        <v>1764659.25</v>
      </c>
      <c r="AI308" s="184">
        <v>2016427.63</v>
      </c>
      <c r="AJ308" s="184">
        <v>2777330.25</v>
      </c>
      <c r="AK308" s="184">
        <v>2757599.25</v>
      </c>
      <c r="AL308" s="184">
        <v>1769193.25</v>
      </c>
      <c r="AM308" s="184">
        <v>2948818.75</v>
      </c>
      <c r="AN308" s="184">
        <v>1551110</v>
      </c>
      <c r="AO308" s="184">
        <v>3155740.75</v>
      </c>
      <c r="AP308" s="184">
        <v>2434999.5</v>
      </c>
      <c r="AQ308" s="184">
        <v>1441029.75</v>
      </c>
      <c r="AR308" s="184">
        <v>334462.90000000002</v>
      </c>
      <c r="AS308" s="184">
        <v>4843519.5</v>
      </c>
      <c r="AT308" s="184">
        <v>4352590.87</v>
      </c>
      <c r="AU308" s="184">
        <v>4492926.04</v>
      </c>
      <c r="AV308" s="184">
        <v>3595979.25</v>
      </c>
      <c r="AW308" s="184">
        <v>1368672.92</v>
      </c>
      <c r="AX308" s="184">
        <v>214472</v>
      </c>
      <c r="AY308" s="184">
        <v>1867859</v>
      </c>
      <c r="AZ308" s="184">
        <v>3241085.5</v>
      </c>
      <c r="BA308" s="184">
        <v>5906006.1600000001</v>
      </c>
      <c r="BB308" s="184">
        <v>454212.5</v>
      </c>
      <c r="BC308" s="184">
        <v>2116705.5</v>
      </c>
      <c r="BD308" s="184">
        <v>375727</v>
      </c>
      <c r="BE308" s="184">
        <v>4867313.62</v>
      </c>
      <c r="BF308" s="184">
        <v>145988.5</v>
      </c>
      <c r="BG308" s="184">
        <v>42617.5</v>
      </c>
      <c r="BH308" s="184">
        <v>341927.75</v>
      </c>
      <c r="BI308" s="184"/>
      <c r="BJ308" s="184">
        <v>38417</v>
      </c>
      <c r="BK308" s="184">
        <v>187163.5</v>
      </c>
      <c r="BL308" s="184">
        <v>221722.75</v>
      </c>
      <c r="BM308" s="184">
        <v>1043501.39</v>
      </c>
      <c r="BN308" s="184">
        <v>3739609.62</v>
      </c>
      <c r="BO308" s="184">
        <v>2332477.9700000002</v>
      </c>
      <c r="BP308" s="184">
        <v>394149.01</v>
      </c>
      <c r="BQ308" s="184">
        <v>443312.47</v>
      </c>
      <c r="BR308" s="184">
        <v>1410602.38</v>
      </c>
      <c r="BS308" s="186">
        <v>375723.18</v>
      </c>
      <c r="BT308" s="186">
        <v>14533493.220000001</v>
      </c>
      <c r="BU308" s="184">
        <v>1407648</v>
      </c>
      <c r="BV308" s="186">
        <v>11474582.859999999</v>
      </c>
      <c r="BW308" s="186">
        <v>892543.68</v>
      </c>
      <c r="BX308" s="186">
        <v>5287894.22</v>
      </c>
      <c r="BY308" s="184">
        <v>13430332.43</v>
      </c>
      <c r="BZ308" s="186">
        <v>9713560.6899999995</v>
      </c>
      <c r="CA308" s="186">
        <v>655423.75</v>
      </c>
      <c r="CB308" s="184">
        <v>8612640.0899999999</v>
      </c>
      <c r="CC308" s="186">
        <v>2641090.58</v>
      </c>
      <c r="CD308" s="186">
        <v>16409465.83</v>
      </c>
      <c r="CE308" s="186">
        <v>4515791.79</v>
      </c>
      <c r="CF308" s="186">
        <v>15912363.550000001</v>
      </c>
      <c r="CG308" s="186">
        <v>3533928.28</v>
      </c>
      <c r="CH308" s="184">
        <v>21245</v>
      </c>
      <c r="CI308" s="186">
        <v>186255.75</v>
      </c>
      <c r="CJ308" s="186">
        <v>5912572.7999999998</v>
      </c>
      <c r="CK308" s="184">
        <v>5778955.6500000004</v>
      </c>
      <c r="CL308" s="186">
        <v>3132750.63</v>
      </c>
      <c r="CM308" s="186">
        <v>4595578.6100000003</v>
      </c>
    </row>
    <row r="309" spans="1:91" ht="24.6">
      <c r="A309" s="120">
        <v>33</v>
      </c>
      <c r="B309" s="220" t="s">
        <v>1023</v>
      </c>
      <c r="C309" s="147" t="s">
        <v>590</v>
      </c>
      <c r="D309" s="184">
        <v>632164</v>
      </c>
      <c r="E309" s="184">
        <v>272897.5</v>
      </c>
      <c r="F309" s="184">
        <v>1513623.16</v>
      </c>
      <c r="G309" s="184">
        <v>342663.35</v>
      </c>
      <c r="H309" s="184">
        <v>517459.5</v>
      </c>
      <c r="I309" s="184">
        <v>1487101.25</v>
      </c>
      <c r="J309" s="184">
        <v>1240963.57</v>
      </c>
      <c r="K309" s="184">
        <v>2065673.5</v>
      </c>
      <c r="L309" s="184">
        <v>899680</v>
      </c>
      <c r="M309" s="184">
        <v>264008</v>
      </c>
      <c r="N309" s="184">
        <v>1437857.02</v>
      </c>
      <c r="O309" s="184">
        <v>209218</v>
      </c>
      <c r="P309" s="184">
        <v>1231411.75</v>
      </c>
      <c r="Q309" s="184">
        <v>586114.75</v>
      </c>
      <c r="R309" s="184">
        <v>1060023</v>
      </c>
      <c r="S309" s="184"/>
      <c r="T309" s="184">
        <v>357272.25</v>
      </c>
      <c r="U309" s="184">
        <v>654397.75</v>
      </c>
      <c r="V309" s="184">
        <v>803342.5</v>
      </c>
      <c r="W309" s="184">
        <v>118993.25</v>
      </c>
      <c r="X309" s="184">
        <v>1158423.6499999999</v>
      </c>
      <c r="Y309" s="184">
        <v>309078.25</v>
      </c>
      <c r="Z309" s="184">
        <v>394796.5</v>
      </c>
      <c r="AA309" s="184">
        <v>96890.5</v>
      </c>
      <c r="AB309" s="184">
        <v>24835</v>
      </c>
      <c r="AC309" s="184">
        <v>232453.25</v>
      </c>
      <c r="AD309" s="184"/>
      <c r="AE309" s="184">
        <v>4041629.3</v>
      </c>
      <c r="AF309" s="184"/>
      <c r="AG309" s="184">
        <v>216557.25</v>
      </c>
      <c r="AH309" s="184">
        <v>717597</v>
      </c>
      <c r="AI309" s="184">
        <v>997010.5</v>
      </c>
      <c r="AJ309" s="184">
        <v>312836.25</v>
      </c>
      <c r="AK309" s="184">
        <v>618359.75</v>
      </c>
      <c r="AL309" s="184">
        <v>285838.59999999998</v>
      </c>
      <c r="AM309" s="184"/>
      <c r="AN309" s="184">
        <v>40527.5</v>
      </c>
      <c r="AO309" s="184">
        <v>238079.47</v>
      </c>
      <c r="AP309" s="184">
        <v>634868</v>
      </c>
      <c r="AQ309" s="184">
        <v>186270.5</v>
      </c>
      <c r="AR309" s="184">
        <v>99378.75</v>
      </c>
      <c r="AS309" s="184">
        <v>604457.5</v>
      </c>
      <c r="AT309" s="184">
        <v>55494.75</v>
      </c>
      <c r="AU309" s="184"/>
      <c r="AV309" s="184">
        <v>638602.88</v>
      </c>
      <c r="AW309" s="184">
        <v>122427.25</v>
      </c>
      <c r="AX309" s="184"/>
      <c r="AY309" s="184">
        <v>32033.5</v>
      </c>
      <c r="AZ309" s="184">
        <v>430</v>
      </c>
      <c r="BA309" s="184">
        <v>132085.75</v>
      </c>
      <c r="BB309" s="184">
        <v>1644618.75</v>
      </c>
      <c r="BC309" s="184">
        <v>205521</v>
      </c>
      <c r="BD309" s="184">
        <v>419843.25</v>
      </c>
      <c r="BE309" s="184">
        <v>627142.68000000005</v>
      </c>
      <c r="BF309" s="184">
        <v>339358.5</v>
      </c>
      <c r="BG309" s="184">
        <v>355347.89</v>
      </c>
      <c r="BH309" s="184">
        <v>1500094.75</v>
      </c>
      <c r="BI309" s="184"/>
      <c r="BJ309" s="184">
        <v>219252.25</v>
      </c>
      <c r="BK309" s="184">
        <v>950830.25</v>
      </c>
      <c r="BL309" s="184">
        <v>433584.75</v>
      </c>
      <c r="BM309" s="184">
        <v>3091028.74</v>
      </c>
      <c r="BN309" s="184">
        <v>1401134.75</v>
      </c>
      <c r="BO309" s="184">
        <v>2131884.17</v>
      </c>
      <c r="BP309" s="184">
        <v>2598154.4</v>
      </c>
      <c r="BQ309" s="184">
        <v>1024656.5</v>
      </c>
      <c r="BR309" s="184">
        <v>760550</v>
      </c>
      <c r="BS309" s="186">
        <v>3481247.11</v>
      </c>
      <c r="BT309" s="186">
        <v>68329.070000000007</v>
      </c>
      <c r="BU309" s="184"/>
      <c r="BV309" s="184">
        <v>961951.11</v>
      </c>
      <c r="BW309" s="184">
        <v>84465.75</v>
      </c>
      <c r="BX309" s="184">
        <v>71984.100000000006</v>
      </c>
      <c r="BY309" s="184">
        <v>567330.56999999995</v>
      </c>
      <c r="BZ309" s="184">
        <v>142228</v>
      </c>
      <c r="CA309" s="186">
        <v>85657</v>
      </c>
      <c r="CB309" s="184">
        <v>472725.25</v>
      </c>
      <c r="CC309" s="184">
        <v>66236.87</v>
      </c>
      <c r="CD309" s="184">
        <v>738111.5</v>
      </c>
      <c r="CE309" s="184">
        <v>135504.99</v>
      </c>
      <c r="CF309" s="184">
        <v>258404.66</v>
      </c>
      <c r="CG309" s="184">
        <v>42839.25</v>
      </c>
      <c r="CH309" s="186">
        <v>51556.3</v>
      </c>
      <c r="CI309" s="184"/>
      <c r="CJ309" s="184">
        <v>214167.87</v>
      </c>
      <c r="CK309" s="184">
        <v>194942.77</v>
      </c>
      <c r="CL309" s="186">
        <v>17886.62</v>
      </c>
      <c r="CM309" s="186">
        <v>151525.9</v>
      </c>
    </row>
    <row r="310" spans="1:91" ht="49.2">
      <c r="A310" s="120"/>
      <c r="B310" s="220" t="s">
        <v>1024</v>
      </c>
      <c r="C310" s="147" t="s">
        <v>591</v>
      </c>
      <c r="D310" s="184"/>
      <c r="E310" s="184"/>
      <c r="F310" s="184"/>
      <c r="G310" s="184"/>
      <c r="H310" s="184"/>
      <c r="I310" s="184"/>
      <c r="J310" s="184"/>
      <c r="K310" s="184"/>
      <c r="L310" s="184"/>
      <c r="M310" s="184"/>
      <c r="N310" s="184"/>
      <c r="O310" s="184"/>
      <c r="P310" s="184"/>
      <c r="Q310" s="184">
        <v>740500</v>
      </c>
      <c r="R310" s="184"/>
      <c r="S310" s="184"/>
      <c r="T310" s="184"/>
      <c r="U310" s="184">
        <v>468700</v>
      </c>
      <c r="V310" s="184"/>
      <c r="W310" s="184"/>
      <c r="X310" s="184"/>
      <c r="Y310" s="184"/>
      <c r="Z310" s="184"/>
      <c r="AA310" s="184"/>
      <c r="AB310" s="184"/>
      <c r="AC310" s="184"/>
      <c r="AD310" s="184"/>
      <c r="AE310" s="184"/>
      <c r="AF310" s="184"/>
      <c r="AG310" s="184"/>
      <c r="AH310" s="184"/>
      <c r="AI310" s="184"/>
      <c r="AJ310" s="184"/>
      <c r="AK310" s="184"/>
      <c r="AL310" s="184"/>
      <c r="AM310" s="184"/>
      <c r="AN310" s="184"/>
      <c r="AO310" s="184"/>
      <c r="AP310" s="184"/>
      <c r="AQ310" s="184"/>
      <c r="AR310" s="184"/>
      <c r="AS310" s="184"/>
      <c r="AT310" s="184">
        <v>63385.5</v>
      </c>
      <c r="AU310" s="184"/>
      <c r="AV310" s="184"/>
      <c r="AW310" s="184"/>
      <c r="AX310" s="184"/>
      <c r="AY310" s="184"/>
      <c r="AZ310" s="184"/>
      <c r="BA310" s="184"/>
      <c r="BB310" s="184"/>
      <c r="BC310" s="184"/>
      <c r="BD310" s="184"/>
      <c r="BE310" s="184"/>
      <c r="BF310" s="184">
        <v>458000</v>
      </c>
      <c r="BG310" s="184"/>
      <c r="BH310" s="184"/>
      <c r="BI310" s="184"/>
      <c r="BJ310" s="184"/>
      <c r="BK310" s="184"/>
      <c r="BL310" s="184"/>
      <c r="BM310" s="184"/>
      <c r="BN310" s="184">
        <v>133000</v>
      </c>
      <c r="BO310" s="184"/>
      <c r="BP310" s="184"/>
      <c r="BQ310" s="184"/>
      <c r="BR310" s="184"/>
      <c r="BS310" s="184">
        <v>8400000</v>
      </c>
      <c r="BT310" s="184">
        <v>290660.96000000002</v>
      </c>
      <c r="BU310" s="184">
        <v>260000</v>
      </c>
      <c r="BV310" s="184"/>
      <c r="BW310" s="184"/>
      <c r="BX310" s="184">
        <v>454422</v>
      </c>
      <c r="BY310" s="184"/>
      <c r="BZ310" s="184"/>
      <c r="CA310" s="184"/>
      <c r="CB310" s="184"/>
      <c r="CC310" s="184"/>
      <c r="CD310" s="184"/>
      <c r="CE310" s="184"/>
      <c r="CF310" s="184"/>
      <c r="CG310" s="184"/>
      <c r="CH310" s="184"/>
      <c r="CI310" s="184">
        <v>612735</v>
      </c>
      <c r="CJ310" s="184"/>
      <c r="CK310" s="184"/>
      <c r="CL310" s="186">
        <v>37899.4</v>
      </c>
      <c r="CM310" s="186"/>
    </row>
    <row r="311" spans="1:91" ht="24.6">
      <c r="A311" s="120">
        <v>33</v>
      </c>
      <c r="B311" s="220" t="s">
        <v>1025</v>
      </c>
      <c r="C311" s="147" t="s">
        <v>592</v>
      </c>
      <c r="D311" s="184"/>
      <c r="E311" s="184"/>
      <c r="F311" s="184"/>
      <c r="G311" s="184">
        <v>33871.4</v>
      </c>
      <c r="H311" s="184"/>
      <c r="I311" s="184">
        <v>22902.400000000001</v>
      </c>
      <c r="J311" s="184"/>
      <c r="K311" s="184"/>
      <c r="L311" s="184"/>
      <c r="M311" s="184">
        <v>67089.100000000006</v>
      </c>
      <c r="N311" s="184">
        <v>17698.8</v>
      </c>
      <c r="O311" s="184"/>
      <c r="P311" s="184"/>
      <c r="Q311" s="184">
        <v>60671.42</v>
      </c>
      <c r="R311" s="184">
        <v>3270</v>
      </c>
      <c r="S311" s="184">
        <v>19171</v>
      </c>
      <c r="T311" s="184"/>
      <c r="U311" s="184">
        <v>29713</v>
      </c>
      <c r="V311" s="184">
        <v>750</v>
      </c>
      <c r="W311" s="184">
        <v>23804.37</v>
      </c>
      <c r="X311" s="184"/>
      <c r="Y311" s="184"/>
      <c r="Z311" s="184"/>
      <c r="AA311" s="184"/>
      <c r="AB311" s="184"/>
      <c r="AC311" s="184">
        <v>48587</v>
      </c>
      <c r="AD311" s="184"/>
      <c r="AE311" s="184"/>
      <c r="AF311" s="184"/>
      <c r="AG311" s="184">
        <v>686</v>
      </c>
      <c r="AH311" s="184"/>
      <c r="AI311" s="184"/>
      <c r="AJ311" s="184"/>
      <c r="AK311" s="184"/>
      <c r="AL311" s="184"/>
      <c r="AM311" s="184"/>
      <c r="AN311" s="184"/>
      <c r="AO311" s="184">
        <v>28901.200000000001</v>
      </c>
      <c r="AP311" s="184"/>
      <c r="AQ311" s="184"/>
      <c r="AR311" s="184"/>
      <c r="AS311" s="184">
        <v>7417.4</v>
      </c>
      <c r="AT311" s="184"/>
      <c r="AU311" s="184">
        <v>14253.9</v>
      </c>
      <c r="AV311" s="184"/>
      <c r="AW311" s="184"/>
      <c r="AX311" s="184"/>
      <c r="AY311" s="184">
        <v>10177.4</v>
      </c>
      <c r="AZ311" s="184"/>
      <c r="BA311" s="184"/>
      <c r="BB311" s="184">
        <v>300</v>
      </c>
      <c r="BC311" s="184"/>
      <c r="BD311" s="184"/>
      <c r="BE311" s="184">
        <v>88147.95</v>
      </c>
      <c r="BF311" s="184">
        <v>244452.84</v>
      </c>
      <c r="BG311" s="184">
        <v>85349.04</v>
      </c>
      <c r="BH311" s="184">
        <v>11002</v>
      </c>
      <c r="BI311" s="184">
        <v>19934.400000000001</v>
      </c>
      <c r="BJ311" s="184"/>
      <c r="BK311" s="184"/>
      <c r="BL311" s="184"/>
      <c r="BM311" s="184"/>
      <c r="BN311" s="184"/>
      <c r="BO311" s="184"/>
      <c r="BP311" s="184"/>
      <c r="BQ311" s="184"/>
      <c r="BR311" s="184"/>
      <c r="BS311" s="184">
        <v>975</v>
      </c>
      <c r="BT311" s="184">
        <v>1861</v>
      </c>
      <c r="BU311" s="184">
        <v>113858.69</v>
      </c>
      <c r="BV311" s="184"/>
      <c r="BW311" s="184"/>
      <c r="BX311" s="184">
        <v>1590</v>
      </c>
      <c r="BY311" s="184"/>
      <c r="BZ311" s="184"/>
      <c r="CA311" s="186"/>
      <c r="CB311" s="184">
        <v>1595</v>
      </c>
      <c r="CC311" s="184"/>
      <c r="CD311" s="186"/>
      <c r="CE311" s="184">
        <v>110840.64</v>
      </c>
      <c r="CF311" s="184"/>
      <c r="CG311" s="184"/>
      <c r="CH311" s="184">
        <v>12440</v>
      </c>
      <c r="CI311" s="184"/>
      <c r="CJ311" s="184"/>
      <c r="CK311" s="186">
        <v>12545</v>
      </c>
      <c r="CL311" s="186"/>
      <c r="CM311" s="186">
        <v>17397.73</v>
      </c>
    </row>
    <row r="312" spans="1:91" ht="24.6">
      <c r="A312" s="120">
        <v>33</v>
      </c>
      <c r="B312" s="220" t="s">
        <v>1026</v>
      </c>
      <c r="C312" s="147" t="s">
        <v>593</v>
      </c>
      <c r="D312" s="184"/>
      <c r="E312" s="184"/>
      <c r="F312" s="184"/>
      <c r="G312" s="184"/>
      <c r="H312" s="184"/>
      <c r="I312" s="184"/>
      <c r="J312" s="184"/>
      <c r="K312" s="184"/>
      <c r="L312" s="184"/>
      <c r="M312" s="184"/>
      <c r="N312" s="184"/>
      <c r="O312" s="184"/>
      <c r="P312" s="184"/>
      <c r="Q312" s="184"/>
      <c r="R312" s="184"/>
      <c r="S312" s="184"/>
      <c r="T312" s="184"/>
      <c r="U312" s="184"/>
      <c r="V312" s="184"/>
      <c r="W312" s="184"/>
      <c r="X312" s="184"/>
      <c r="Y312" s="184"/>
      <c r="Z312" s="184"/>
      <c r="AA312" s="184"/>
      <c r="AB312" s="184"/>
      <c r="AC312" s="184"/>
      <c r="AD312" s="184"/>
      <c r="AE312" s="184"/>
      <c r="AF312" s="184"/>
      <c r="AG312" s="184"/>
      <c r="AH312" s="184"/>
      <c r="AI312" s="184"/>
      <c r="AJ312" s="184"/>
      <c r="AK312" s="184"/>
      <c r="AL312" s="184"/>
      <c r="AM312" s="184"/>
      <c r="AN312" s="184"/>
      <c r="AO312" s="184"/>
      <c r="AP312" s="184"/>
      <c r="AQ312" s="184"/>
      <c r="AR312" s="184"/>
      <c r="AS312" s="184"/>
      <c r="AT312" s="184"/>
      <c r="AU312" s="184"/>
      <c r="AV312" s="184"/>
      <c r="AW312" s="184"/>
      <c r="AX312" s="184"/>
      <c r="AY312" s="184"/>
      <c r="AZ312" s="184"/>
      <c r="BA312" s="184"/>
      <c r="BB312" s="184"/>
      <c r="BC312" s="184"/>
      <c r="BD312" s="184"/>
      <c r="BE312" s="184"/>
      <c r="BF312" s="184"/>
      <c r="BG312" s="184"/>
      <c r="BH312" s="184"/>
      <c r="BI312" s="184"/>
      <c r="BJ312" s="184"/>
      <c r="BK312" s="184"/>
      <c r="BL312" s="184"/>
      <c r="BM312" s="184"/>
      <c r="BN312" s="184"/>
      <c r="BO312" s="184"/>
      <c r="BP312" s="184"/>
      <c r="BQ312" s="184"/>
      <c r="BR312" s="184"/>
      <c r="BS312" s="184"/>
      <c r="BT312" s="184"/>
      <c r="BU312" s="184"/>
      <c r="BV312" s="184"/>
      <c r="BW312" s="184"/>
      <c r="BX312" s="184"/>
      <c r="BY312" s="184"/>
      <c r="BZ312" s="184"/>
      <c r="CA312" s="184"/>
      <c r="CB312" s="184"/>
      <c r="CC312" s="184"/>
      <c r="CD312" s="184"/>
      <c r="CE312" s="184"/>
      <c r="CF312" s="184"/>
      <c r="CG312" s="184"/>
      <c r="CH312" s="184"/>
      <c r="CI312" s="184"/>
      <c r="CJ312" s="184"/>
      <c r="CK312" s="184"/>
      <c r="CL312" s="186"/>
      <c r="CM312" s="186"/>
    </row>
    <row r="313" spans="1:91" ht="42">
      <c r="A313" s="144">
        <v>33</v>
      </c>
      <c r="B313" s="222" t="s">
        <v>1027</v>
      </c>
      <c r="C313" s="148" t="s">
        <v>594</v>
      </c>
      <c r="D313" s="184"/>
      <c r="E313" s="184"/>
      <c r="F313" s="184"/>
      <c r="G313" s="184"/>
      <c r="H313" s="184"/>
      <c r="I313" s="184"/>
      <c r="J313" s="184"/>
      <c r="K313" s="184"/>
      <c r="L313" s="184"/>
      <c r="M313" s="184"/>
      <c r="N313" s="184"/>
      <c r="O313" s="184"/>
      <c r="P313" s="184"/>
      <c r="Q313" s="184"/>
      <c r="R313" s="184"/>
      <c r="S313" s="184"/>
      <c r="T313" s="184"/>
      <c r="U313" s="184"/>
      <c r="V313" s="184"/>
      <c r="W313" s="184"/>
      <c r="X313" s="184"/>
      <c r="Y313" s="184"/>
      <c r="Z313" s="184"/>
      <c r="AA313" s="184"/>
      <c r="AB313" s="184"/>
      <c r="AC313" s="184"/>
      <c r="AD313" s="184"/>
      <c r="AE313" s="184"/>
      <c r="AF313" s="184"/>
      <c r="AG313" s="184"/>
      <c r="AH313" s="184"/>
      <c r="AI313" s="184"/>
      <c r="AJ313" s="184"/>
      <c r="AK313" s="184"/>
      <c r="AL313" s="184"/>
      <c r="AM313" s="184"/>
      <c r="AN313" s="184"/>
      <c r="AO313" s="184"/>
      <c r="AP313" s="184"/>
      <c r="AQ313" s="184"/>
      <c r="AR313" s="184"/>
      <c r="AS313" s="184"/>
      <c r="AT313" s="184"/>
      <c r="AU313" s="184"/>
      <c r="AV313" s="184"/>
      <c r="AW313" s="184"/>
      <c r="AX313" s="184"/>
      <c r="AY313" s="184"/>
      <c r="AZ313" s="184"/>
      <c r="BA313" s="184"/>
      <c r="BB313" s="184"/>
      <c r="BC313" s="184"/>
      <c r="BD313" s="184"/>
      <c r="BE313" s="184"/>
      <c r="BF313" s="184"/>
      <c r="BG313" s="184"/>
      <c r="BH313" s="184"/>
      <c r="BI313" s="184"/>
      <c r="BJ313" s="184"/>
      <c r="BK313" s="184"/>
      <c r="BL313" s="184"/>
      <c r="BM313" s="184"/>
      <c r="BN313" s="184"/>
      <c r="BO313" s="184"/>
      <c r="BP313" s="184"/>
      <c r="BQ313" s="184"/>
      <c r="BR313" s="184"/>
      <c r="BS313" s="184"/>
      <c r="BT313" s="184"/>
      <c r="BU313" s="184"/>
      <c r="BV313" s="184"/>
      <c r="BW313" s="184"/>
      <c r="BX313" s="184"/>
      <c r="BY313" s="184"/>
      <c r="BZ313" s="184"/>
      <c r="CA313" s="184"/>
      <c r="CB313" s="184"/>
      <c r="CC313" s="184"/>
      <c r="CD313" s="184"/>
      <c r="CE313" s="184"/>
      <c r="CF313" s="186"/>
      <c r="CG313" s="184"/>
      <c r="CH313" s="184"/>
      <c r="CI313" s="184"/>
      <c r="CJ313" s="184"/>
      <c r="CK313" s="184"/>
      <c r="CL313" s="184"/>
      <c r="CM313" s="186"/>
    </row>
    <row r="314" spans="1:91" ht="24.6">
      <c r="A314" s="120">
        <v>33</v>
      </c>
      <c r="B314" s="220" t="s">
        <v>1028</v>
      </c>
      <c r="C314" s="147" t="s">
        <v>595</v>
      </c>
      <c r="D314" s="184">
        <v>4490</v>
      </c>
      <c r="E314" s="184"/>
      <c r="F314" s="184">
        <v>47627</v>
      </c>
      <c r="G314" s="184">
        <v>20635.599999999999</v>
      </c>
      <c r="H314" s="184"/>
      <c r="I314" s="184"/>
      <c r="J314" s="184"/>
      <c r="K314" s="184"/>
      <c r="L314" s="184">
        <v>50</v>
      </c>
      <c r="M314" s="184"/>
      <c r="N314" s="184">
        <v>5697</v>
      </c>
      <c r="O314" s="184"/>
      <c r="P314" s="184">
        <v>1160</v>
      </c>
      <c r="Q314" s="184"/>
      <c r="R314" s="184"/>
      <c r="S314" s="184"/>
      <c r="T314" s="184">
        <v>7396</v>
      </c>
      <c r="U314" s="184">
        <v>700</v>
      </c>
      <c r="V314" s="184"/>
      <c r="W314" s="184">
        <v>10748.5</v>
      </c>
      <c r="X314" s="184"/>
      <c r="Y314" s="184"/>
      <c r="Z314" s="184"/>
      <c r="AA314" s="184"/>
      <c r="AB314" s="184"/>
      <c r="AC314" s="184"/>
      <c r="AD314" s="184"/>
      <c r="AE314" s="184"/>
      <c r="AF314" s="184"/>
      <c r="AG314" s="184"/>
      <c r="AH314" s="184"/>
      <c r="AI314" s="184"/>
      <c r="AJ314" s="184"/>
      <c r="AK314" s="184"/>
      <c r="AL314" s="184"/>
      <c r="AM314" s="184"/>
      <c r="AN314" s="184"/>
      <c r="AO314" s="184"/>
      <c r="AP314" s="184"/>
      <c r="AQ314" s="184"/>
      <c r="AR314" s="184"/>
      <c r="AS314" s="184"/>
      <c r="AT314" s="184"/>
      <c r="AU314" s="184"/>
      <c r="AV314" s="184"/>
      <c r="AW314" s="184"/>
      <c r="AX314" s="184"/>
      <c r="AY314" s="184"/>
      <c r="AZ314" s="184"/>
      <c r="BA314" s="184">
        <v>19122.5</v>
      </c>
      <c r="BB314" s="184">
        <v>2880</v>
      </c>
      <c r="BC314" s="184"/>
      <c r="BD314" s="184">
        <v>14584</v>
      </c>
      <c r="BE314" s="184">
        <v>77225</v>
      </c>
      <c r="BF314" s="184">
        <v>57652.85</v>
      </c>
      <c r="BG314" s="184">
        <v>20837</v>
      </c>
      <c r="BH314" s="184">
        <v>18178</v>
      </c>
      <c r="BI314" s="184">
        <v>7033.5</v>
      </c>
      <c r="BJ314" s="184"/>
      <c r="BK314" s="184"/>
      <c r="BL314" s="184"/>
      <c r="BM314" s="184"/>
      <c r="BN314" s="184"/>
      <c r="BO314" s="184"/>
      <c r="BP314" s="184"/>
      <c r="BQ314" s="184"/>
      <c r="BR314" s="184"/>
      <c r="BS314" s="184"/>
      <c r="BT314" s="184"/>
      <c r="BU314" s="184"/>
      <c r="BV314" s="186">
        <v>3000</v>
      </c>
      <c r="BW314" s="184"/>
      <c r="BX314" s="186"/>
      <c r="BY314" s="186"/>
      <c r="BZ314" s="184"/>
      <c r="CA314" s="184"/>
      <c r="CB314" s="186"/>
      <c r="CC314" s="186"/>
      <c r="CD314" s="184"/>
      <c r="CE314" s="184"/>
      <c r="CF314" s="186"/>
      <c r="CG314" s="184"/>
      <c r="CH314" s="184"/>
      <c r="CI314" s="184"/>
      <c r="CJ314" s="184"/>
      <c r="CK314" s="186"/>
      <c r="CL314" s="184"/>
      <c r="CM314" s="186"/>
    </row>
    <row r="315" spans="1:91" ht="49.2">
      <c r="A315" s="120">
        <v>22</v>
      </c>
      <c r="B315" s="220" t="s">
        <v>1029</v>
      </c>
      <c r="C315" s="147" t="s">
        <v>596</v>
      </c>
      <c r="D315" s="184">
        <v>8110000</v>
      </c>
      <c r="E315" s="184">
        <v>400000</v>
      </c>
      <c r="F315" s="184">
        <v>396230</v>
      </c>
      <c r="G315" s="184">
        <v>610000</v>
      </c>
      <c r="H315" s="184">
        <v>480000</v>
      </c>
      <c r="I315" s="184">
        <v>370000</v>
      </c>
      <c r="J315" s="184">
        <v>660000</v>
      </c>
      <c r="K315" s="184">
        <v>1260000</v>
      </c>
      <c r="L315" s="184">
        <v>470000</v>
      </c>
      <c r="M315" s="184">
        <v>560000</v>
      </c>
      <c r="N315" s="184">
        <v>2521073.83</v>
      </c>
      <c r="O315" s="184">
        <v>470000</v>
      </c>
      <c r="P315" s="184">
        <v>2910000</v>
      </c>
      <c r="Q315" s="184">
        <v>630000</v>
      </c>
      <c r="R315" s="184">
        <v>840000</v>
      </c>
      <c r="S315" s="184">
        <v>980000</v>
      </c>
      <c r="T315" s="184">
        <v>440000</v>
      </c>
      <c r="U315" s="184">
        <v>700000</v>
      </c>
      <c r="V315" s="184">
        <v>460000</v>
      </c>
      <c r="W315" s="184">
        <v>310000</v>
      </c>
      <c r="X315" s="184">
        <v>4505000</v>
      </c>
      <c r="Y315" s="184">
        <v>380000</v>
      </c>
      <c r="Z315" s="184">
        <v>990000</v>
      </c>
      <c r="AA315" s="184">
        <v>350000</v>
      </c>
      <c r="AB315" s="184">
        <v>370000</v>
      </c>
      <c r="AC315" s="184">
        <v>240000</v>
      </c>
      <c r="AD315" s="184">
        <v>580000</v>
      </c>
      <c r="AE315" s="184">
        <v>1950000</v>
      </c>
      <c r="AF315" s="184">
        <v>490000</v>
      </c>
      <c r="AG315" s="184">
        <v>460000</v>
      </c>
      <c r="AH315" s="184">
        <v>690000</v>
      </c>
      <c r="AI315" s="184">
        <v>1230000</v>
      </c>
      <c r="AJ315" s="184">
        <v>640000</v>
      </c>
      <c r="AK315" s="184">
        <v>250000</v>
      </c>
      <c r="AL315" s="184">
        <v>10151000</v>
      </c>
      <c r="AM315" s="184">
        <v>500000</v>
      </c>
      <c r="AN315" s="184">
        <v>370000</v>
      </c>
      <c r="AO315" s="184">
        <v>850000</v>
      </c>
      <c r="AP315" s="184">
        <v>870000</v>
      </c>
      <c r="AQ315" s="184">
        <v>820000</v>
      </c>
      <c r="AR315" s="184">
        <v>240000</v>
      </c>
      <c r="AS315" s="184">
        <v>2580000</v>
      </c>
      <c r="AT315" s="184">
        <v>590000</v>
      </c>
      <c r="AU315" s="184">
        <v>710000</v>
      </c>
      <c r="AV315" s="184">
        <v>1290000</v>
      </c>
      <c r="AW315" s="184">
        <v>690000</v>
      </c>
      <c r="AX315" s="184">
        <v>515000</v>
      </c>
      <c r="AY315" s="184">
        <v>460000</v>
      </c>
      <c r="AZ315" s="184">
        <v>440000</v>
      </c>
      <c r="BA315" s="184">
        <v>350000</v>
      </c>
      <c r="BB315" s="184">
        <v>2560000</v>
      </c>
      <c r="BC315" s="184">
        <v>490000</v>
      </c>
      <c r="BD315" s="184">
        <v>4690000</v>
      </c>
      <c r="BE315" s="184">
        <v>1620000</v>
      </c>
      <c r="BF315" s="184">
        <v>330000</v>
      </c>
      <c r="BG315" s="184">
        <v>580000</v>
      </c>
      <c r="BH315" s="184">
        <v>2670000</v>
      </c>
      <c r="BI315" s="184">
        <v>200000</v>
      </c>
      <c r="BJ315" s="184">
        <v>370000</v>
      </c>
      <c r="BK315" s="184">
        <v>460000</v>
      </c>
      <c r="BL315" s="184">
        <v>420000</v>
      </c>
      <c r="BM315" s="184">
        <v>4400000</v>
      </c>
      <c r="BN315" s="184">
        <v>670000</v>
      </c>
      <c r="BO315" s="184">
        <v>310000</v>
      </c>
      <c r="BP315" s="184">
        <v>850000</v>
      </c>
      <c r="BQ315" s="184">
        <v>530000</v>
      </c>
      <c r="BR315" s="184">
        <v>510000</v>
      </c>
      <c r="BS315" s="186">
        <v>19300000</v>
      </c>
      <c r="BT315" s="184">
        <v>710000</v>
      </c>
      <c r="BU315" s="184">
        <v>370000</v>
      </c>
      <c r="BV315" s="184">
        <v>2850000</v>
      </c>
      <c r="BW315" s="184">
        <v>170000</v>
      </c>
      <c r="BX315" s="184">
        <v>660000</v>
      </c>
      <c r="BY315" s="184">
        <v>2430000</v>
      </c>
      <c r="BZ315" s="184">
        <v>480000</v>
      </c>
      <c r="CA315" s="184">
        <v>410000</v>
      </c>
      <c r="CB315" s="184">
        <v>620000</v>
      </c>
      <c r="CC315" s="184">
        <v>676500</v>
      </c>
      <c r="CD315" s="184">
        <v>1910000</v>
      </c>
      <c r="CE315" s="184">
        <v>270000</v>
      </c>
      <c r="CF315" s="184">
        <v>1260000</v>
      </c>
      <c r="CG315" s="184">
        <v>490000</v>
      </c>
      <c r="CH315" s="184">
        <v>460000</v>
      </c>
      <c r="CI315" s="184">
        <v>430000</v>
      </c>
      <c r="CJ315" s="184">
        <v>240000</v>
      </c>
      <c r="CK315" s="184">
        <v>1830000</v>
      </c>
      <c r="CL315" s="184">
        <v>340000</v>
      </c>
      <c r="CM315" s="184">
        <v>500000</v>
      </c>
    </row>
    <row r="316" spans="1:91" ht="49.2">
      <c r="A316" s="120">
        <v>22</v>
      </c>
      <c r="B316" s="220" t="s">
        <v>1030</v>
      </c>
      <c r="C316" s="147" t="s">
        <v>597</v>
      </c>
      <c r="D316" s="184">
        <v>480000</v>
      </c>
      <c r="E316" s="184">
        <v>150000</v>
      </c>
      <c r="F316" s="184">
        <v>240000</v>
      </c>
      <c r="G316" s="184"/>
      <c r="H316" s="184"/>
      <c r="I316" s="184">
        <v>280000</v>
      </c>
      <c r="J316" s="184">
        <v>90000</v>
      </c>
      <c r="K316" s="184">
        <v>280000</v>
      </c>
      <c r="L316" s="184">
        <v>360000</v>
      </c>
      <c r="M316" s="184">
        <v>520000</v>
      </c>
      <c r="N316" s="184">
        <v>160000</v>
      </c>
      <c r="O316" s="184">
        <v>280000</v>
      </c>
      <c r="P316" s="184">
        <v>210000</v>
      </c>
      <c r="Q316" s="184">
        <v>260000</v>
      </c>
      <c r="R316" s="184">
        <v>490000</v>
      </c>
      <c r="S316" s="184">
        <v>110000</v>
      </c>
      <c r="T316" s="184">
        <v>30000</v>
      </c>
      <c r="U316" s="184">
        <v>300000</v>
      </c>
      <c r="V316" s="184">
        <v>90000</v>
      </c>
      <c r="W316" s="184">
        <v>40000</v>
      </c>
      <c r="X316" s="184">
        <v>260000</v>
      </c>
      <c r="Y316" s="184">
        <v>285000</v>
      </c>
      <c r="Z316" s="184">
        <v>40000</v>
      </c>
      <c r="AA316" s="184">
        <v>460000</v>
      </c>
      <c r="AB316" s="184">
        <v>120000</v>
      </c>
      <c r="AC316" s="184">
        <v>120000</v>
      </c>
      <c r="AD316" s="184">
        <v>320000</v>
      </c>
      <c r="AE316" s="184"/>
      <c r="AF316" s="184">
        <v>200000</v>
      </c>
      <c r="AG316" s="184">
        <v>140000</v>
      </c>
      <c r="AH316" s="184">
        <v>270000</v>
      </c>
      <c r="AI316" s="184">
        <v>480000</v>
      </c>
      <c r="AJ316" s="184"/>
      <c r="AK316" s="184">
        <v>110000</v>
      </c>
      <c r="AL316" s="184">
        <v>630000</v>
      </c>
      <c r="AM316" s="184">
        <v>390000</v>
      </c>
      <c r="AN316" s="184">
        <v>140000</v>
      </c>
      <c r="AO316" s="184">
        <v>120000</v>
      </c>
      <c r="AP316" s="184">
        <v>250000</v>
      </c>
      <c r="AQ316" s="184"/>
      <c r="AR316" s="184"/>
      <c r="AS316" s="184">
        <v>460000</v>
      </c>
      <c r="AT316" s="184">
        <v>220000</v>
      </c>
      <c r="AU316" s="184">
        <v>600000</v>
      </c>
      <c r="AV316" s="184">
        <v>360000</v>
      </c>
      <c r="AW316" s="184">
        <v>80000</v>
      </c>
      <c r="AX316" s="184"/>
      <c r="AY316" s="184"/>
      <c r="AZ316" s="184">
        <v>300000</v>
      </c>
      <c r="BA316" s="184">
        <v>240000</v>
      </c>
      <c r="BB316" s="184">
        <v>280000</v>
      </c>
      <c r="BC316" s="184">
        <v>120000</v>
      </c>
      <c r="BD316" s="184">
        <v>610000</v>
      </c>
      <c r="BE316" s="184">
        <v>220000</v>
      </c>
      <c r="BF316" s="184"/>
      <c r="BG316" s="184"/>
      <c r="BH316" s="184">
        <v>130000</v>
      </c>
      <c r="BI316" s="184">
        <v>120000</v>
      </c>
      <c r="BJ316" s="184">
        <v>240000</v>
      </c>
      <c r="BK316" s="184">
        <v>270000</v>
      </c>
      <c r="BL316" s="184">
        <v>160000</v>
      </c>
      <c r="BM316" s="184">
        <v>40000</v>
      </c>
      <c r="BN316" s="184">
        <v>330000</v>
      </c>
      <c r="BO316" s="184">
        <v>190000</v>
      </c>
      <c r="BP316" s="184">
        <v>180000</v>
      </c>
      <c r="BQ316" s="184">
        <v>720000</v>
      </c>
      <c r="BR316" s="184">
        <v>310000</v>
      </c>
      <c r="BS316" s="186">
        <v>1010000</v>
      </c>
      <c r="BT316" s="186"/>
      <c r="BU316" s="184">
        <v>350000</v>
      </c>
      <c r="BV316" s="186">
        <v>430000</v>
      </c>
      <c r="BW316" s="186"/>
      <c r="BX316" s="186">
        <v>170000</v>
      </c>
      <c r="BY316" s="184">
        <v>240000</v>
      </c>
      <c r="BZ316" s="186">
        <v>120000</v>
      </c>
      <c r="CA316" s="184"/>
      <c r="CB316" s="186">
        <v>60000</v>
      </c>
      <c r="CC316" s="186">
        <v>250000</v>
      </c>
      <c r="CD316" s="186">
        <v>50000</v>
      </c>
      <c r="CE316" s="186">
        <v>240000</v>
      </c>
      <c r="CF316" s="186">
        <v>75000</v>
      </c>
      <c r="CG316" s="184">
        <v>20000</v>
      </c>
      <c r="CH316" s="184">
        <v>135000</v>
      </c>
      <c r="CI316" s="184">
        <v>280000</v>
      </c>
      <c r="CJ316" s="186">
        <v>120000</v>
      </c>
      <c r="CK316" s="186">
        <v>40000</v>
      </c>
      <c r="CL316" s="186">
        <v>130000</v>
      </c>
      <c r="CM316" s="186"/>
    </row>
    <row r="317" spans="1:91" ht="24.6">
      <c r="A317" s="120">
        <v>22</v>
      </c>
      <c r="B317" s="220" t="s">
        <v>1031</v>
      </c>
      <c r="C317" s="147" t="s">
        <v>598</v>
      </c>
      <c r="D317" s="184">
        <v>990000</v>
      </c>
      <c r="E317" s="184">
        <v>180000</v>
      </c>
      <c r="F317" s="184"/>
      <c r="G317" s="184">
        <v>100000</v>
      </c>
      <c r="H317" s="184">
        <v>80000</v>
      </c>
      <c r="I317" s="184">
        <v>110000</v>
      </c>
      <c r="J317" s="184">
        <v>115000</v>
      </c>
      <c r="K317" s="184">
        <v>210000</v>
      </c>
      <c r="L317" s="184">
        <v>110000</v>
      </c>
      <c r="M317" s="184">
        <v>270000</v>
      </c>
      <c r="N317" s="184">
        <v>435000</v>
      </c>
      <c r="O317" s="184">
        <v>80000</v>
      </c>
      <c r="P317" s="184">
        <v>680000</v>
      </c>
      <c r="Q317" s="184">
        <v>280000</v>
      </c>
      <c r="R317" s="184">
        <v>280000</v>
      </c>
      <c r="S317" s="184">
        <v>390000</v>
      </c>
      <c r="T317" s="184">
        <v>170000</v>
      </c>
      <c r="U317" s="184">
        <v>175000</v>
      </c>
      <c r="V317" s="184">
        <v>60000</v>
      </c>
      <c r="W317" s="184">
        <v>165000</v>
      </c>
      <c r="X317" s="184">
        <v>1215000</v>
      </c>
      <c r="Y317" s="184">
        <v>70000</v>
      </c>
      <c r="Z317" s="184">
        <v>155000</v>
      </c>
      <c r="AA317" s="184">
        <v>200000</v>
      </c>
      <c r="AB317" s="184">
        <v>180000</v>
      </c>
      <c r="AC317" s="184">
        <v>180000</v>
      </c>
      <c r="AD317" s="184">
        <v>160000</v>
      </c>
      <c r="AE317" s="184">
        <v>350000</v>
      </c>
      <c r="AF317" s="184">
        <v>75000</v>
      </c>
      <c r="AG317" s="184">
        <v>240000</v>
      </c>
      <c r="AH317" s="184">
        <v>165000</v>
      </c>
      <c r="AI317" s="184">
        <v>480000</v>
      </c>
      <c r="AJ317" s="184"/>
      <c r="AK317" s="184">
        <v>80000</v>
      </c>
      <c r="AL317" s="184">
        <v>2205000</v>
      </c>
      <c r="AM317" s="184">
        <v>180000</v>
      </c>
      <c r="AN317" s="184">
        <v>120000</v>
      </c>
      <c r="AO317" s="184">
        <v>410000</v>
      </c>
      <c r="AP317" s="184">
        <v>200000</v>
      </c>
      <c r="AQ317" s="184">
        <v>180000</v>
      </c>
      <c r="AR317" s="184">
        <v>180000</v>
      </c>
      <c r="AS317" s="184">
        <v>290000</v>
      </c>
      <c r="AT317" s="184">
        <v>185000</v>
      </c>
      <c r="AU317" s="184">
        <v>80000</v>
      </c>
      <c r="AV317" s="184">
        <v>80000</v>
      </c>
      <c r="AW317" s="184">
        <v>180000</v>
      </c>
      <c r="AX317" s="184">
        <v>180000</v>
      </c>
      <c r="AY317" s="184">
        <v>120000</v>
      </c>
      <c r="AZ317" s="184">
        <v>180000</v>
      </c>
      <c r="BA317" s="184">
        <v>75000</v>
      </c>
      <c r="BB317" s="184">
        <v>960000</v>
      </c>
      <c r="BC317" s="184">
        <v>60000</v>
      </c>
      <c r="BD317" s="184">
        <v>1010000</v>
      </c>
      <c r="BE317" s="184">
        <v>465000</v>
      </c>
      <c r="BF317" s="184">
        <v>120000</v>
      </c>
      <c r="BG317" s="184">
        <v>240000</v>
      </c>
      <c r="BH317" s="184">
        <v>875000</v>
      </c>
      <c r="BI317" s="184">
        <v>240000</v>
      </c>
      <c r="BJ317" s="184">
        <v>60000</v>
      </c>
      <c r="BK317" s="184">
        <v>95000</v>
      </c>
      <c r="BL317" s="184">
        <v>180000</v>
      </c>
      <c r="BM317" s="184">
        <v>1010000</v>
      </c>
      <c r="BN317" s="184">
        <v>155000</v>
      </c>
      <c r="BO317" s="184">
        <v>125000</v>
      </c>
      <c r="BP317" s="184">
        <v>230000</v>
      </c>
      <c r="BQ317" s="184">
        <v>305000</v>
      </c>
      <c r="BR317" s="184">
        <v>255000</v>
      </c>
      <c r="BS317" s="186">
        <v>4010000</v>
      </c>
      <c r="BT317" s="184">
        <v>400000</v>
      </c>
      <c r="BU317" s="184">
        <v>245000</v>
      </c>
      <c r="BV317" s="184">
        <v>835000</v>
      </c>
      <c r="BW317" s="184">
        <v>140000</v>
      </c>
      <c r="BX317" s="186">
        <v>315000</v>
      </c>
      <c r="BY317" s="184">
        <v>660000</v>
      </c>
      <c r="BZ317" s="186">
        <v>100000</v>
      </c>
      <c r="CA317" s="186">
        <v>180000</v>
      </c>
      <c r="CB317" s="186">
        <v>60000</v>
      </c>
      <c r="CC317" s="184">
        <v>165000</v>
      </c>
      <c r="CD317" s="186">
        <v>245000</v>
      </c>
      <c r="CE317" s="184">
        <v>325000</v>
      </c>
      <c r="CF317" s="184">
        <v>405000</v>
      </c>
      <c r="CG317" s="184">
        <v>60000</v>
      </c>
      <c r="CH317" s="184">
        <v>185000</v>
      </c>
      <c r="CI317" s="186">
        <v>190000</v>
      </c>
      <c r="CJ317" s="184">
        <v>120000</v>
      </c>
      <c r="CK317" s="186">
        <v>510000</v>
      </c>
      <c r="CL317" s="184">
        <v>60000</v>
      </c>
      <c r="CM317" s="184">
        <v>130000</v>
      </c>
    </row>
    <row r="318" spans="1:91" ht="24.6">
      <c r="A318" s="120">
        <v>22</v>
      </c>
      <c r="B318" s="220" t="s">
        <v>1032</v>
      </c>
      <c r="C318" s="126" t="s">
        <v>599</v>
      </c>
      <c r="D318" s="184">
        <v>76961481.75</v>
      </c>
      <c r="E318" s="184">
        <v>9022288</v>
      </c>
      <c r="F318" s="184">
        <v>8684959.3000000007</v>
      </c>
      <c r="G318" s="184">
        <v>8530073.5</v>
      </c>
      <c r="H318" s="184">
        <v>7427874.75</v>
      </c>
      <c r="I318" s="184">
        <v>10537167.5</v>
      </c>
      <c r="J318" s="184">
        <v>14062986.25</v>
      </c>
      <c r="K318" s="184">
        <v>22122055.850000001</v>
      </c>
      <c r="L318" s="184">
        <v>11109655.25</v>
      </c>
      <c r="M318" s="184">
        <v>13340601.25</v>
      </c>
      <c r="N318" s="184">
        <v>31489106.940000001</v>
      </c>
      <c r="O318" s="184">
        <v>4974826.25</v>
      </c>
      <c r="P318" s="184">
        <v>66989776.090000004</v>
      </c>
      <c r="Q318" s="184">
        <v>12090758.24</v>
      </c>
      <c r="R318" s="184">
        <v>21204349.170000002</v>
      </c>
      <c r="S318" s="184">
        <v>26373130.25</v>
      </c>
      <c r="T318" s="184">
        <v>10944876.23</v>
      </c>
      <c r="U318" s="184">
        <v>13636017.25</v>
      </c>
      <c r="V318" s="184">
        <v>11022617.5</v>
      </c>
      <c r="W318" s="184">
        <v>6171952.9900000002</v>
      </c>
      <c r="X318" s="184">
        <v>105735139.43000001</v>
      </c>
      <c r="Y318" s="184">
        <v>8823122.75</v>
      </c>
      <c r="Z318" s="184">
        <v>18485192.23</v>
      </c>
      <c r="AA318" s="184">
        <v>15573408.32</v>
      </c>
      <c r="AB318" s="184">
        <v>4600361.25</v>
      </c>
      <c r="AC318" s="184">
        <v>7005203.5499999998</v>
      </c>
      <c r="AD318" s="184">
        <v>9913605.25</v>
      </c>
      <c r="AE318" s="184">
        <v>27804687.620000001</v>
      </c>
      <c r="AF318" s="184">
        <v>11619290</v>
      </c>
      <c r="AG318" s="184">
        <v>8720019.6699999999</v>
      </c>
      <c r="AH318" s="184">
        <v>11507279.789999999</v>
      </c>
      <c r="AI318" s="184">
        <v>10835919.289999999</v>
      </c>
      <c r="AJ318" s="184">
        <v>1200</v>
      </c>
      <c r="AK318" s="184">
        <v>9476195</v>
      </c>
      <c r="AL318" s="184">
        <v>245428694.88</v>
      </c>
      <c r="AM318" s="184">
        <v>10534676.75</v>
      </c>
      <c r="AN318" s="184">
        <v>8194330.25</v>
      </c>
      <c r="AO318" s="184">
        <v>15303673.01</v>
      </c>
      <c r="AP318" s="184">
        <v>26033098.539999999</v>
      </c>
      <c r="AQ318" s="184">
        <v>9485543</v>
      </c>
      <c r="AR318" s="184">
        <v>4525037.5</v>
      </c>
      <c r="AS318" s="184">
        <v>58476272.289999999</v>
      </c>
      <c r="AT318" s="184">
        <v>8489177.75</v>
      </c>
      <c r="AU318" s="184">
        <v>14502160.26</v>
      </c>
      <c r="AV318" s="184">
        <v>15265524.16</v>
      </c>
      <c r="AW318" s="184">
        <v>8035014</v>
      </c>
      <c r="AX318" s="184">
        <v>5827329.4400000004</v>
      </c>
      <c r="AY318" s="184">
        <v>7502710.75</v>
      </c>
      <c r="AZ318" s="184">
        <v>7165056</v>
      </c>
      <c r="BA318" s="184">
        <v>7863038.6699999999</v>
      </c>
      <c r="BB318" s="184">
        <v>48927468.25</v>
      </c>
      <c r="BC318" s="184">
        <v>8716975</v>
      </c>
      <c r="BD318" s="184">
        <v>152916723</v>
      </c>
      <c r="BE318" s="184">
        <v>29867997.5</v>
      </c>
      <c r="BF318" s="184">
        <v>9281197</v>
      </c>
      <c r="BG318" s="184">
        <v>13084792.5</v>
      </c>
      <c r="BH318" s="184">
        <v>72541087.5</v>
      </c>
      <c r="BI318" s="184">
        <v>7361165</v>
      </c>
      <c r="BJ318" s="184">
        <v>8615053</v>
      </c>
      <c r="BK318" s="184">
        <v>8670805</v>
      </c>
      <c r="BL318" s="184">
        <v>9599270</v>
      </c>
      <c r="BM318" s="184">
        <v>81080746.75</v>
      </c>
      <c r="BN318" s="184">
        <v>18903954</v>
      </c>
      <c r="BO318" s="184">
        <v>14018850</v>
      </c>
      <c r="BP318" s="184">
        <v>20145542.489999998</v>
      </c>
      <c r="BQ318" s="184">
        <v>12879621.92</v>
      </c>
      <c r="BR318" s="184">
        <v>11788316.25</v>
      </c>
      <c r="BS318" s="186">
        <v>289997850</v>
      </c>
      <c r="BT318" s="184">
        <v>12809855.449999999</v>
      </c>
      <c r="BU318" s="184">
        <v>10101549.75</v>
      </c>
      <c r="BV318" s="184">
        <v>61517479.630000003</v>
      </c>
      <c r="BW318" s="184">
        <v>2610126</v>
      </c>
      <c r="BX318" s="184">
        <v>9671390.75</v>
      </c>
      <c r="BY318" s="186">
        <v>36313210.450000003</v>
      </c>
      <c r="BZ318" s="184">
        <v>6617566.25</v>
      </c>
      <c r="CA318" s="184">
        <v>7217029</v>
      </c>
      <c r="CB318" s="184">
        <v>8969807.1899999995</v>
      </c>
      <c r="CC318" s="184">
        <v>12086458</v>
      </c>
      <c r="CD318" s="184">
        <v>25763207</v>
      </c>
      <c r="CE318" s="184">
        <v>13482288.5</v>
      </c>
      <c r="CF318" s="184">
        <v>20679661.75</v>
      </c>
      <c r="CG318" s="184">
        <v>10111422.75</v>
      </c>
      <c r="CH318" s="184">
        <v>6645033</v>
      </c>
      <c r="CI318" s="184">
        <v>10635273</v>
      </c>
      <c r="CJ318" s="184">
        <v>6030436.25</v>
      </c>
      <c r="CK318" s="184">
        <v>40294939</v>
      </c>
      <c r="CL318" s="184">
        <v>7411941.25</v>
      </c>
      <c r="CM318" s="184">
        <v>5050933.75</v>
      </c>
    </row>
    <row r="319" spans="1:91" ht="24.6">
      <c r="A319" s="120">
        <v>22</v>
      </c>
      <c r="B319" s="220" t="s">
        <v>1033</v>
      </c>
      <c r="C319" s="126" t="s">
        <v>600</v>
      </c>
      <c r="D319" s="184">
        <v>7681335</v>
      </c>
      <c r="E319" s="184">
        <v>988105</v>
      </c>
      <c r="F319" s="184">
        <v>2721085</v>
      </c>
      <c r="G319" s="184">
        <v>1235194</v>
      </c>
      <c r="H319" s="184">
        <v>145790</v>
      </c>
      <c r="I319" s="184">
        <v>562939.75</v>
      </c>
      <c r="J319" s="184">
        <v>696655</v>
      </c>
      <c r="K319" s="184">
        <v>451230</v>
      </c>
      <c r="L319" s="184">
        <v>840383.75</v>
      </c>
      <c r="M319" s="184">
        <v>1819834.79</v>
      </c>
      <c r="N319" s="184">
        <v>635267.5</v>
      </c>
      <c r="O319" s="184">
        <v>81660</v>
      </c>
      <c r="P319" s="184">
        <v>7380727.4000000004</v>
      </c>
      <c r="Q319" s="184">
        <v>947055</v>
      </c>
      <c r="R319" s="184">
        <v>2908633.33</v>
      </c>
      <c r="S319" s="184">
        <v>2733629.51</v>
      </c>
      <c r="T319" s="184">
        <v>1068512.5</v>
      </c>
      <c r="U319" s="184">
        <v>1056082</v>
      </c>
      <c r="V319" s="184">
        <v>839063</v>
      </c>
      <c r="W319" s="184">
        <v>346107.5</v>
      </c>
      <c r="X319" s="184">
        <v>5312331.3</v>
      </c>
      <c r="Y319" s="184">
        <v>1521530.64</v>
      </c>
      <c r="Z319" s="184">
        <v>2449690</v>
      </c>
      <c r="AA319" s="184">
        <v>315280</v>
      </c>
      <c r="AB319" s="184">
        <v>865073.75</v>
      </c>
      <c r="AC319" s="184">
        <v>78540</v>
      </c>
      <c r="AD319" s="184">
        <v>1231165.75</v>
      </c>
      <c r="AE319" s="184">
        <v>1111838.5</v>
      </c>
      <c r="AF319" s="184"/>
      <c r="AG319" s="184">
        <v>338860</v>
      </c>
      <c r="AH319" s="184">
        <v>3974259</v>
      </c>
      <c r="AI319" s="184">
        <v>437905</v>
      </c>
      <c r="AJ319" s="184">
        <v>1714650</v>
      </c>
      <c r="AK319" s="184">
        <v>1341845.2</v>
      </c>
      <c r="AL319" s="184">
        <v>1093125</v>
      </c>
      <c r="AM319" s="184">
        <v>2224220.75</v>
      </c>
      <c r="AN319" s="184">
        <v>798022.5</v>
      </c>
      <c r="AO319" s="184">
        <v>3958870.01</v>
      </c>
      <c r="AP319" s="184"/>
      <c r="AQ319" s="184">
        <v>81850</v>
      </c>
      <c r="AR319" s="184">
        <v>636974.5</v>
      </c>
      <c r="AS319" s="184">
        <v>3583772.43</v>
      </c>
      <c r="AT319" s="184">
        <v>1339669.25</v>
      </c>
      <c r="AU319" s="184">
        <v>3200381.5</v>
      </c>
      <c r="AV319" s="184"/>
      <c r="AW319" s="184">
        <v>293365</v>
      </c>
      <c r="AX319" s="184">
        <v>949974.39</v>
      </c>
      <c r="AY319" s="184">
        <v>345085</v>
      </c>
      <c r="AZ319" s="184">
        <v>647672.5</v>
      </c>
      <c r="BA319" s="184">
        <v>1342427.5</v>
      </c>
      <c r="BB319" s="184">
        <v>2633504.2400000002</v>
      </c>
      <c r="BC319" s="184">
        <v>457617.5</v>
      </c>
      <c r="BD319" s="184">
        <v>11378354</v>
      </c>
      <c r="BE319" s="184">
        <v>2426528</v>
      </c>
      <c r="BF319" s="184">
        <v>442999</v>
      </c>
      <c r="BG319" s="184">
        <v>1237972.5</v>
      </c>
      <c r="BH319" s="184">
        <v>5057942.0599999996</v>
      </c>
      <c r="BI319" s="184">
        <v>304570</v>
      </c>
      <c r="BJ319" s="184">
        <v>1355665</v>
      </c>
      <c r="BK319" s="184">
        <v>1206800</v>
      </c>
      <c r="BL319" s="184">
        <v>906907</v>
      </c>
      <c r="BM319" s="184">
        <v>11742023</v>
      </c>
      <c r="BN319" s="184">
        <v>3988205.5</v>
      </c>
      <c r="BO319" s="184">
        <v>884757</v>
      </c>
      <c r="BP319" s="184">
        <v>4181146</v>
      </c>
      <c r="BQ319" s="184">
        <v>1321927.5</v>
      </c>
      <c r="BR319" s="184">
        <v>843380</v>
      </c>
      <c r="BS319" s="186">
        <v>56987554.68</v>
      </c>
      <c r="BT319" s="184">
        <v>923601.23</v>
      </c>
      <c r="BU319" s="184">
        <v>773640</v>
      </c>
      <c r="BV319" s="184">
        <v>4902442</v>
      </c>
      <c r="BW319" s="184">
        <v>408036</v>
      </c>
      <c r="BX319" s="184">
        <v>861271.17</v>
      </c>
      <c r="BY319" s="184">
        <v>4590562.5</v>
      </c>
      <c r="BZ319" s="184">
        <v>1265845</v>
      </c>
      <c r="CA319" s="184">
        <v>997507</v>
      </c>
      <c r="CB319" s="184"/>
      <c r="CC319" s="184">
        <v>1596290</v>
      </c>
      <c r="CD319" s="184">
        <v>2270997.75</v>
      </c>
      <c r="CE319" s="184">
        <v>2694893.5</v>
      </c>
      <c r="CF319" s="184">
        <v>3465509.88</v>
      </c>
      <c r="CG319" s="184">
        <v>444743</v>
      </c>
      <c r="CH319" s="184">
        <v>885516</v>
      </c>
      <c r="CI319" s="184">
        <v>1628940</v>
      </c>
      <c r="CJ319" s="184">
        <v>1507326.81</v>
      </c>
      <c r="CK319" s="184">
        <v>1438020</v>
      </c>
      <c r="CL319" s="184">
        <v>1066677.5</v>
      </c>
      <c r="CM319" s="184">
        <v>539546.25</v>
      </c>
    </row>
    <row r="320" spans="1:91" ht="24.6">
      <c r="A320" s="120">
        <v>22</v>
      </c>
      <c r="B320" s="220" t="s">
        <v>1034</v>
      </c>
      <c r="C320" s="126" t="s">
        <v>601</v>
      </c>
      <c r="D320" s="184">
        <v>4571203.63</v>
      </c>
      <c r="E320" s="184"/>
      <c r="F320" s="184"/>
      <c r="G320" s="184"/>
      <c r="H320" s="184"/>
      <c r="I320" s="184"/>
      <c r="J320" s="184"/>
      <c r="K320" s="184"/>
      <c r="L320" s="184"/>
      <c r="M320" s="184"/>
      <c r="N320" s="184">
        <v>532575</v>
      </c>
      <c r="O320" s="184"/>
      <c r="P320" s="184">
        <v>3310365</v>
      </c>
      <c r="Q320" s="184"/>
      <c r="R320" s="184"/>
      <c r="S320" s="184"/>
      <c r="T320" s="184"/>
      <c r="U320" s="184"/>
      <c r="V320" s="184"/>
      <c r="W320" s="184"/>
      <c r="X320" s="184"/>
      <c r="Y320" s="184"/>
      <c r="Z320" s="184"/>
      <c r="AA320" s="184"/>
      <c r="AB320" s="184"/>
      <c r="AC320" s="184"/>
      <c r="AD320" s="184"/>
      <c r="AE320" s="184">
        <v>327735</v>
      </c>
      <c r="AF320" s="184"/>
      <c r="AG320" s="184"/>
      <c r="AH320" s="184"/>
      <c r="AI320" s="184"/>
      <c r="AJ320" s="184"/>
      <c r="AK320" s="184"/>
      <c r="AL320" s="184">
        <v>2936702.73</v>
      </c>
      <c r="AM320" s="184"/>
      <c r="AN320" s="184"/>
      <c r="AO320" s="184">
        <v>90255</v>
      </c>
      <c r="AP320" s="184"/>
      <c r="AQ320" s="184"/>
      <c r="AR320" s="184"/>
      <c r="AS320" s="184">
        <v>769259.13</v>
      </c>
      <c r="AT320" s="184"/>
      <c r="AU320" s="184"/>
      <c r="AV320" s="184"/>
      <c r="AW320" s="184"/>
      <c r="AX320" s="184"/>
      <c r="AY320" s="184"/>
      <c r="AZ320" s="184"/>
      <c r="BA320" s="184"/>
      <c r="BB320" s="184"/>
      <c r="BC320" s="184"/>
      <c r="BD320" s="184"/>
      <c r="BE320" s="184"/>
      <c r="BF320" s="184"/>
      <c r="BG320" s="184"/>
      <c r="BH320" s="184">
        <v>10384905</v>
      </c>
      <c r="BI320" s="184"/>
      <c r="BJ320" s="184"/>
      <c r="BK320" s="184"/>
      <c r="BL320" s="184"/>
      <c r="BM320" s="184">
        <v>1892416</v>
      </c>
      <c r="BN320" s="184"/>
      <c r="BO320" s="184"/>
      <c r="BP320" s="184"/>
      <c r="BQ320" s="184"/>
      <c r="BR320" s="184"/>
      <c r="BS320" s="184">
        <v>55141973.509999998</v>
      </c>
      <c r="BT320" s="184"/>
      <c r="BU320" s="184"/>
      <c r="BV320" s="184"/>
      <c r="BW320" s="184"/>
      <c r="BX320" s="184"/>
      <c r="BY320" s="184"/>
      <c r="BZ320" s="184"/>
      <c r="CA320" s="184"/>
      <c r="CB320" s="184"/>
      <c r="CC320" s="184"/>
      <c r="CD320" s="184"/>
      <c r="CE320" s="184"/>
      <c r="CF320" s="184"/>
      <c r="CG320" s="184"/>
      <c r="CH320" s="184"/>
      <c r="CI320" s="184"/>
      <c r="CJ320" s="184"/>
      <c r="CK320" s="184"/>
      <c r="CL320" s="184"/>
      <c r="CM320" s="184"/>
    </row>
    <row r="321" spans="1:91" ht="49.2">
      <c r="A321" s="120">
        <v>22</v>
      </c>
      <c r="B321" s="220" t="s">
        <v>1035</v>
      </c>
      <c r="C321" s="126" t="s">
        <v>602</v>
      </c>
      <c r="D321" s="184">
        <v>78000</v>
      </c>
      <c r="E321" s="184"/>
      <c r="F321" s="184">
        <v>8400</v>
      </c>
      <c r="G321" s="184">
        <v>42600</v>
      </c>
      <c r="H321" s="184">
        <v>3150</v>
      </c>
      <c r="I321" s="184"/>
      <c r="J321" s="184"/>
      <c r="K321" s="184"/>
      <c r="L321" s="184">
        <v>30150</v>
      </c>
      <c r="M321" s="184">
        <v>6300</v>
      </c>
      <c r="N321" s="184"/>
      <c r="O321" s="184"/>
      <c r="P321" s="184">
        <v>47000</v>
      </c>
      <c r="Q321" s="184">
        <v>6750</v>
      </c>
      <c r="R321" s="184">
        <v>18000</v>
      </c>
      <c r="S321" s="184">
        <v>19050</v>
      </c>
      <c r="T321" s="184">
        <v>9450</v>
      </c>
      <c r="U321" s="184">
        <v>11700</v>
      </c>
      <c r="V321" s="184">
        <v>7950</v>
      </c>
      <c r="W321" s="184">
        <v>6750</v>
      </c>
      <c r="X321" s="184">
        <v>91000</v>
      </c>
      <c r="Y321" s="184"/>
      <c r="Z321" s="184"/>
      <c r="AA321" s="184"/>
      <c r="AB321" s="184"/>
      <c r="AC321" s="184">
        <v>10500</v>
      </c>
      <c r="AD321" s="184"/>
      <c r="AE321" s="184">
        <v>22800</v>
      </c>
      <c r="AF321" s="184">
        <v>7200</v>
      </c>
      <c r="AG321" s="184"/>
      <c r="AH321" s="184">
        <v>13950</v>
      </c>
      <c r="AI321" s="184">
        <v>34050</v>
      </c>
      <c r="AJ321" s="184">
        <v>3600</v>
      </c>
      <c r="AK321" s="184">
        <v>12330</v>
      </c>
      <c r="AL321" s="184">
        <v>131200</v>
      </c>
      <c r="AM321" s="184">
        <v>15900</v>
      </c>
      <c r="AN321" s="184">
        <v>5550</v>
      </c>
      <c r="AO321" s="184">
        <v>16800</v>
      </c>
      <c r="AP321" s="184"/>
      <c r="AQ321" s="184">
        <v>11400</v>
      </c>
      <c r="AR321" s="184">
        <v>4800</v>
      </c>
      <c r="AS321" s="184">
        <v>32000</v>
      </c>
      <c r="AT321" s="184">
        <v>11550</v>
      </c>
      <c r="AU321" s="184">
        <v>39150</v>
      </c>
      <c r="AV321" s="184">
        <v>34200</v>
      </c>
      <c r="AW321" s="184"/>
      <c r="AX321" s="184">
        <v>9900</v>
      </c>
      <c r="AY321" s="184">
        <v>9600</v>
      </c>
      <c r="AZ321" s="184">
        <v>27300</v>
      </c>
      <c r="BA321" s="184"/>
      <c r="BB321" s="184">
        <v>23850</v>
      </c>
      <c r="BC321" s="184">
        <v>12250</v>
      </c>
      <c r="BD321" s="184">
        <v>77000</v>
      </c>
      <c r="BE321" s="184">
        <v>3600</v>
      </c>
      <c r="BF321" s="184">
        <v>13200</v>
      </c>
      <c r="BG321" s="184"/>
      <c r="BH321" s="184"/>
      <c r="BI321" s="184">
        <v>5550</v>
      </c>
      <c r="BJ321" s="184"/>
      <c r="BK321" s="184">
        <v>15150</v>
      </c>
      <c r="BL321" s="184">
        <v>28950</v>
      </c>
      <c r="BM321" s="184">
        <v>79000</v>
      </c>
      <c r="BN321" s="184">
        <v>28600</v>
      </c>
      <c r="BO321" s="184">
        <v>22900</v>
      </c>
      <c r="BP321" s="184">
        <v>17800</v>
      </c>
      <c r="BQ321" s="184">
        <v>43550</v>
      </c>
      <c r="BR321" s="184">
        <v>6150</v>
      </c>
      <c r="BS321" s="186">
        <v>503000</v>
      </c>
      <c r="BT321" s="186"/>
      <c r="BU321" s="184"/>
      <c r="BV321" s="186">
        <v>28000</v>
      </c>
      <c r="BW321" s="184"/>
      <c r="BX321" s="186">
        <v>1500</v>
      </c>
      <c r="BY321" s="186"/>
      <c r="BZ321" s="186"/>
      <c r="CA321" s="186"/>
      <c r="CB321" s="186"/>
      <c r="CC321" s="186">
        <v>18450</v>
      </c>
      <c r="CD321" s="186">
        <v>79500</v>
      </c>
      <c r="CE321" s="186">
        <v>6150</v>
      </c>
      <c r="CF321" s="186"/>
      <c r="CG321" s="186">
        <v>13200</v>
      </c>
      <c r="CH321" s="184">
        <v>12600</v>
      </c>
      <c r="CI321" s="186"/>
      <c r="CJ321" s="184"/>
      <c r="CK321" s="186"/>
      <c r="CL321" s="186"/>
      <c r="CM321" s="186"/>
    </row>
    <row r="322" spans="1:91" ht="49.2">
      <c r="A322" s="120">
        <v>22</v>
      </c>
      <c r="B322" s="220" t="s">
        <v>1036</v>
      </c>
      <c r="C322" s="126" t="s">
        <v>603</v>
      </c>
      <c r="D322" s="184"/>
      <c r="E322" s="184">
        <v>24000</v>
      </c>
      <c r="F322" s="184"/>
      <c r="G322" s="184"/>
      <c r="H322" s="184">
        <v>2400</v>
      </c>
      <c r="I322" s="184"/>
      <c r="J322" s="184">
        <v>31200</v>
      </c>
      <c r="K322" s="184">
        <v>82500</v>
      </c>
      <c r="L322" s="184">
        <v>2400</v>
      </c>
      <c r="M322" s="184">
        <v>10650</v>
      </c>
      <c r="N322" s="184">
        <v>63150</v>
      </c>
      <c r="O322" s="184">
        <v>7200</v>
      </c>
      <c r="P322" s="184">
        <v>70600</v>
      </c>
      <c r="Q322" s="184">
        <v>25200</v>
      </c>
      <c r="R322" s="184">
        <v>42900</v>
      </c>
      <c r="S322" s="184">
        <v>64950</v>
      </c>
      <c r="T322" s="184">
        <v>9450</v>
      </c>
      <c r="U322" s="184">
        <v>22650</v>
      </c>
      <c r="V322" s="184">
        <v>22350</v>
      </c>
      <c r="W322" s="184"/>
      <c r="X322" s="184">
        <v>438425</v>
      </c>
      <c r="Y322" s="184">
        <v>12300</v>
      </c>
      <c r="Z322" s="184">
        <v>7200</v>
      </c>
      <c r="AA322" s="184">
        <v>32400</v>
      </c>
      <c r="AB322" s="184">
        <v>13350</v>
      </c>
      <c r="AC322" s="184">
        <v>12000</v>
      </c>
      <c r="AD322" s="184">
        <v>23850</v>
      </c>
      <c r="AE322" s="184"/>
      <c r="AF322" s="184">
        <v>14400</v>
      </c>
      <c r="AG322" s="184">
        <v>3150</v>
      </c>
      <c r="AH322" s="184">
        <v>16350</v>
      </c>
      <c r="AI322" s="184"/>
      <c r="AJ322" s="184">
        <v>3600</v>
      </c>
      <c r="AK322" s="184">
        <v>21750</v>
      </c>
      <c r="AL322" s="184">
        <v>537300</v>
      </c>
      <c r="AM322" s="184">
        <v>39600</v>
      </c>
      <c r="AN322" s="184">
        <v>16350</v>
      </c>
      <c r="AO322" s="184">
        <v>25800</v>
      </c>
      <c r="AP322" s="184"/>
      <c r="AQ322" s="184">
        <v>31500</v>
      </c>
      <c r="AR322" s="184">
        <v>11850</v>
      </c>
      <c r="AS322" s="184">
        <v>37000</v>
      </c>
      <c r="AT322" s="184">
        <v>4800</v>
      </c>
      <c r="AU322" s="184"/>
      <c r="AV322" s="184">
        <v>38250</v>
      </c>
      <c r="AW322" s="184">
        <v>2400</v>
      </c>
      <c r="AX322" s="184">
        <v>7200</v>
      </c>
      <c r="AY322" s="184">
        <v>16800</v>
      </c>
      <c r="AZ322" s="184"/>
      <c r="BA322" s="184">
        <v>34800</v>
      </c>
      <c r="BB322" s="184">
        <v>13950</v>
      </c>
      <c r="BC322" s="184">
        <v>16400</v>
      </c>
      <c r="BD322" s="184"/>
      <c r="BE322" s="184">
        <v>124000</v>
      </c>
      <c r="BF322" s="184">
        <v>4800</v>
      </c>
      <c r="BG322" s="184">
        <v>18900</v>
      </c>
      <c r="BH322" s="184"/>
      <c r="BI322" s="184"/>
      <c r="BJ322" s="184">
        <v>2400</v>
      </c>
      <c r="BK322" s="184">
        <v>10350</v>
      </c>
      <c r="BL322" s="184">
        <v>7950</v>
      </c>
      <c r="BM322" s="184"/>
      <c r="BN322" s="184">
        <v>21950</v>
      </c>
      <c r="BO322" s="184">
        <v>30950</v>
      </c>
      <c r="BP322" s="184">
        <v>66200</v>
      </c>
      <c r="BQ322" s="184">
        <v>47200</v>
      </c>
      <c r="BR322" s="184">
        <v>18450</v>
      </c>
      <c r="BS322" s="186">
        <v>51550</v>
      </c>
      <c r="BT322" s="184">
        <v>23220</v>
      </c>
      <c r="BU322" s="184">
        <v>46800</v>
      </c>
      <c r="BV322" s="184">
        <v>76550</v>
      </c>
      <c r="BW322" s="184"/>
      <c r="BX322" s="184">
        <v>18600</v>
      </c>
      <c r="BY322" s="184">
        <v>73050</v>
      </c>
      <c r="BZ322" s="184"/>
      <c r="CA322" s="184">
        <v>46500</v>
      </c>
      <c r="CB322" s="184">
        <v>26250</v>
      </c>
      <c r="CC322" s="184"/>
      <c r="CD322" s="184">
        <v>4800</v>
      </c>
      <c r="CE322" s="184"/>
      <c r="CF322" s="184"/>
      <c r="CG322" s="184"/>
      <c r="CH322" s="184">
        <v>16900</v>
      </c>
      <c r="CI322" s="184">
        <v>9600</v>
      </c>
      <c r="CJ322" s="184"/>
      <c r="CK322" s="184">
        <v>28500</v>
      </c>
      <c r="CL322" s="184"/>
      <c r="CM322" s="186">
        <v>7200</v>
      </c>
    </row>
    <row r="323" spans="1:91" ht="24.6">
      <c r="A323" s="120">
        <v>22</v>
      </c>
      <c r="B323" s="220" t="s">
        <v>1037</v>
      </c>
      <c r="C323" s="126" t="s">
        <v>604</v>
      </c>
      <c r="D323" s="184">
        <v>675000</v>
      </c>
      <c r="E323" s="184">
        <v>688170</v>
      </c>
      <c r="F323" s="184">
        <v>60000</v>
      </c>
      <c r="G323" s="184">
        <v>100000</v>
      </c>
      <c r="H323" s="184"/>
      <c r="I323" s="184"/>
      <c r="J323" s="184">
        <v>8000</v>
      </c>
      <c r="K323" s="184">
        <v>275000</v>
      </c>
      <c r="L323" s="184">
        <v>240000</v>
      </c>
      <c r="M323" s="184">
        <v>310000</v>
      </c>
      <c r="N323" s="184">
        <v>155000</v>
      </c>
      <c r="O323" s="184"/>
      <c r="P323" s="184">
        <v>445000</v>
      </c>
      <c r="Q323" s="184">
        <v>40000</v>
      </c>
      <c r="R323" s="184">
        <v>170000</v>
      </c>
      <c r="S323" s="184">
        <v>237867</v>
      </c>
      <c r="T323" s="184">
        <v>105000</v>
      </c>
      <c r="U323" s="184"/>
      <c r="V323" s="184">
        <v>100000</v>
      </c>
      <c r="W323" s="184"/>
      <c r="X323" s="184">
        <v>3525000</v>
      </c>
      <c r="Y323" s="184">
        <v>60000</v>
      </c>
      <c r="Z323" s="184">
        <v>110000</v>
      </c>
      <c r="AA323" s="184">
        <v>120000</v>
      </c>
      <c r="AB323" s="184">
        <v>60000</v>
      </c>
      <c r="AC323" s="184">
        <v>120000</v>
      </c>
      <c r="AD323" s="184">
        <v>120000</v>
      </c>
      <c r="AE323" s="184">
        <v>585000</v>
      </c>
      <c r="AF323" s="184">
        <v>105000</v>
      </c>
      <c r="AG323" s="184">
        <v>60000</v>
      </c>
      <c r="AH323" s="184">
        <v>60000</v>
      </c>
      <c r="AI323" s="184"/>
      <c r="AJ323" s="184">
        <v>120000</v>
      </c>
      <c r="AK323" s="184">
        <v>60000</v>
      </c>
      <c r="AL323" s="184">
        <v>890000</v>
      </c>
      <c r="AM323" s="184">
        <v>120000</v>
      </c>
      <c r="AN323" s="184"/>
      <c r="AO323" s="184"/>
      <c r="AP323" s="184">
        <v>60000</v>
      </c>
      <c r="AQ323" s="184"/>
      <c r="AR323" s="184">
        <v>60000</v>
      </c>
      <c r="AS323" s="184">
        <v>350000</v>
      </c>
      <c r="AT323" s="184">
        <v>71440</v>
      </c>
      <c r="AU323" s="184"/>
      <c r="AV323" s="184">
        <v>60000</v>
      </c>
      <c r="AW323" s="184">
        <v>60000</v>
      </c>
      <c r="AX323" s="184">
        <v>20000</v>
      </c>
      <c r="AY323" s="184">
        <v>75000</v>
      </c>
      <c r="AZ323" s="184">
        <v>120000</v>
      </c>
      <c r="BA323" s="184">
        <v>120000</v>
      </c>
      <c r="BB323" s="184"/>
      <c r="BC323" s="184"/>
      <c r="BD323" s="184">
        <v>80000</v>
      </c>
      <c r="BE323" s="184"/>
      <c r="BF323" s="184"/>
      <c r="BG323" s="184"/>
      <c r="BH323" s="184">
        <v>180000</v>
      </c>
      <c r="BI323" s="184"/>
      <c r="BJ323" s="184"/>
      <c r="BK323" s="184"/>
      <c r="BL323" s="184"/>
      <c r="BM323" s="184">
        <v>540000</v>
      </c>
      <c r="BN323" s="184">
        <v>30000</v>
      </c>
      <c r="BO323" s="184"/>
      <c r="BP323" s="184"/>
      <c r="BQ323" s="184">
        <v>25000</v>
      </c>
      <c r="BR323" s="184">
        <v>55000</v>
      </c>
      <c r="BS323" s="186">
        <v>3551215.06</v>
      </c>
      <c r="BT323" s="184"/>
      <c r="BU323" s="184"/>
      <c r="BV323" s="184"/>
      <c r="BW323" s="184"/>
      <c r="BX323" s="184"/>
      <c r="BY323" s="184">
        <v>300000</v>
      </c>
      <c r="BZ323" s="184"/>
      <c r="CA323" s="184"/>
      <c r="CB323" s="184"/>
      <c r="CC323" s="184">
        <v>50000</v>
      </c>
      <c r="CD323" s="184">
        <v>225000</v>
      </c>
      <c r="CE323" s="184"/>
      <c r="CF323" s="184"/>
      <c r="CG323" s="184"/>
      <c r="CH323" s="184"/>
      <c r="CI323" s="184"/>
      <c r="CJ323" s="184"/>
      <c r="CK323" s="184"/>
      <c r="CL323" s="184"/>
      <c r="CM323" s="184"/>
    </row>
    <row r="324" spans="1:91" ht="49.2">
      <c r="A324" s="120">
        <v>22</v>
      </c>
      <c r="B324" s="220" t="s">
        <v>1038</v>
      </c>
      <c r="C324" s="126" t="s">
        <v>605</v>
      </c>
      <c r="D324" s="184"/>
      <c r="E324" s="184"/>
      <c r="F324" s="184">
        <v>855791.25</v>
      </c>
      <c r="G324" s="184">
        <v>490850</v>
      </c>
      <c r="H324" s="184">
        <v>100000</v>
      </c>
      <c r="I324" s="184"/>
      <c r="J324" s="184">
        <v>2584133.75</v>
      </c>
      <c r="K324" s="184">
        <v>1648284</v>
      </c>
      <c r="L324" s="184"/>
      <c r="M324" s="184">
        <v>1101878.75</v>
      </c>
      <c r="N324" s="184"/>
      <c r="O324" s="184">
        <v>60000</v>
      </c>
      <c r="P324" s="184">
        <v>899614.32</v>
      </c>
      <c r="Q324" s="184">
        <v>485850</v>
      </c>
      <c r="R324" s="184"/>
      <c r="S324" s="184"/>
      <c r="T324" s="184">
        <v>294955</v>
      </c>
      <c r="U324" s="184"/>
      <c r="V324" s="184"/>
      <c r="W324" s="184"/>
      <c r="X324" s="184"/>
      <c r="Y324" s="184">
        <v>649481.28</v>
      </c>
      <c r="Z324" s="184">
        <v>828930</v>
      </c>
      <c r="AA324" s="184">
        <v>683805</v>
      </c>
      <c r="AB324" s="184">
        <v>452720</v>
      </c>
      <c r="AC324" s="184">
        <v>410900</v>
      </c>
      <c r="AD324" s="184"/>
      <c r="AE324" s="184">
        <v>662087.5</v>
      </c>
      <c r="AF324" s="184">
        <v>529234</v>
      </c>
      <c r="AG324" s="184">
        <v>606997.5</v>
      </c>
      <c r="AH324" s="184">
        <v>1369197.5</v>
      </c>
      <c r="AI324" s="184">
        <v>274485</v>
      </c>
      <c r="AJ324" s="184"/>
      <c r="AK324" s="184">
        <v>507720</v>
      </c>
      <c r="AL324" s="184">
        <v>18675</v>
      </c>
      <c r="AM324" s="184">
        <v>516575</v>
      </c>
      <c r="AN324" s="184">
        <v>303133.75</v>
      </c>
      <c r="AO324" s="184">
        <v>387370</v>
      </c>
      <c r="AP324" s="184">
        <v>736755</v>
      </c>
      <c r="AQ324" s="184">
        <v>333645</v>
      </c>
      <c r="AR324" s="184">
        <v>301760</v>
      </c>
      <c r="AS324" s="184"/>
      <c r="AT324" s="184">
        <v>467843.75</v>
      </c>
      <c r="AU324" s="184"/>
      <c r="AV324" s="184">
        <v>427100</v>
      </c>
      <c r="AW324" s="184">
        <v>459090</v>
      </c>
      <c r="AX324" s="184"/>
      <c r="AY324" s="184"/>
      <c r="AZ324" s="184">
        <v>522075</v>
      </c>
      <c r="BA324" s="184">
        <v>225660</v>
      </c>
      <c r="BB324" s="184">
        <v>1189153.75</v>
      </c>
      <c r="BC324" s="184">
        <v>267310</v>
      </c>
      <c r="BD324" s="184">
        <v>1796001</v>
      </c>
      <c r="BE324" s="184">
        <v>576704</v>
      </c>
      <c r="BF324" s="184">
        <v>485000</v>
      </c>
      <c r="BG324" s="184"/>
      <c r="BH324" s="184">
        <v>40325</v>
      </c>
      <c r="BI324" s="184"/>
      <c r="BJ324" s="184"/>
      <c r="BK324" s="184"/>
      <c r="BL324" s="184"/>
      <c r="BM324" s="184"/>
      <c r="BN324" s="184"/>
      <c r="BO324" s="184"/>
      <c r="BP324" s="184">
        <v>250950</v>
      </c>
      <c r="BQ324" s="184">
        <v>200990</v>
      </c>
      <c r="BR324" s="184">
        <v>0</v>
      </c>
      <c r="BS324" s="186"/>
      <c r="BT324" s="186">
        <v>365218.76</v>
      </c>
      <c r="BU324" s="184"/>
      <c r="BV324" s="184">
        <v>1062462.75</v>
      </c>
      <c r="BW324" s="186"/>
      <c r="BX324" s="184"/>
      <c r="BY324" s="184"/>
      <c r="BZ324" s="186">
        <v>17280</v>
      </c>
      <c r="CA324" s="184">
        <v>680724</v>
      </c>
      <c r="CB324" s="184">
        <v>888757.5</v>
      </c>
      <c r="CC324" s="184">
        <v>1938159</v>
      </c>
      <c r="CD324" s="184"/>
      <c r="CE324" s="184">
        <v>575512.5</v>
      </c>
      <c r="CF324" s="184">
        <v>336290</v>
      </c>
      <c r="CG324" s="184">
        <v>558591.25</v>
      </c>
      <c r="CH324" s="184">
        <v>450855</v>
      </c>
      <c r="CI324" s="184"/>
      <c r="CJ324" s="184">
        <v>27607.5</v>
      </c>
      <c r="CK324" s="184">
        <v>930220</v>
      </c>
      <c r="CL324" s="184">
        <v>4800</v>
      </c>
      <c r="CM324" s="184"/>
    </row>
    <row r="325" spans="1:91" ht="49.2">
      <c r="A325" s="120">
        <v>22</v>
      </c>
      <c r="B325" s="220" t="s">
        <v>1039</v>
      </c>
      <c r="C325" s="126" t="s">
        <v>606</v>
      </c>
      <c r="D325" s="184"/>
      <c r="E325" s="184">
        <v>1891700</v>
      </c>
      <c r="F325" s="184">
        <v>568800</v>
      </c>
      <c r="G325" s="184">
        <v>1507674</v>
      </c>
      <c r="H325" s="184">
        <v>636066</v>
      </c>
      <c r="I325" s="184">
        <v>1113023</v>
      </c>
      <c r="J325" s="184">
        <v>5005534</v>
      </c>
      <c r="K325" s="184">
        <v>3204100</v>
      </c>
      <c r="L325" s="184">
        <v>1786800</v>
      </c>
      <c r="M325" s="184">
        <v>1226503</v>
      </c>
      <c r="N325" s="184">
        <v>1936900</v>
      </c>
      <c r="O325" s="184">
        <v>861500</v>
      </c>
      <c r="P325" s="184">
        <v>4514480.4000000004</v>
      </c>
      <c r="Q325" s="184">
        <v>2486100</v>
      </c>
      <c r="R325" s="184">
        <v>2805300</v>
      </c>
      <c r="S325" s="184">
        <v>6307600</v>
      </c>
      <c r="T325" s="184">
        <v>350200</v>
      </c>
      <c r="U325" s="184">
        <v>2988600</v>
      </c>
      <c r="V325" s="184">
        <v>1504700</v>
      </c>
      <c r="W325" s="184">
        <v>1291500</v>
      </c>
      <c r="X325" s="184"/>
      <c r="Y325" s="184">
        <v>1592370</v>
      </c>
      <c r="Z325" s="184">
        <v>5290400</v>
      </c>
      <c r="AA325" s="184">
        <v>5204952</v>
      </c>
      <c r="AB325" s="184">
        <v>2050727</v>
      </c>
      <c r="AC325" s="184">
        <v>1022356</v>
      </c>
      <c r="AD325" s="184">
        <v>2353641</v>
      </c>
      <c r="AE325" s="184">
        <v>5325802</v>
      </c>
      <c r="AF325" s="184">
        <v>1387694</v>
      </c>
      <c r="AG325" s="184">
        <v>1911924</v>
      </c>
      <c r="AH325" s="184">
        <v>3158044</v>
      </c>
      <c r="AI325" s="184">
        <v>6277389.7999999998</v>
      </c>
      <c r="AJ325" s="184">
        <v>1459288</v>
      </c>
      <c r="AK325" s="184">
        <v>2600499</v>
      </c>
      <c r="AL325" s="184"/>
      <c r="AM325" s="184">
        <v>2037583</v>
      </c>
      <c r="AN325" s="184">
        <v>853281</v>
      </c>
      <c r="AO325" s="184">
        <v>1766937</v>
      </c>
      <c r="AP325" s="184">
        <v>1721532</v>
      </c>
      <c r="AQ325" s="184">
        <v>1112600</v>
      </c>
      <c r="AR325" s="184">
        <v>529983</v>
      </c>
      <c r="AS325" s="184">
        <v>2940051</v>
      </c>
      <c r="AT325" s="184">
        <v>886303</v>
      </c>
      <c r="AU325" s="184"/>
      <c r="AV325" s="184">
        <v>1878031</v>
      </c>
      <c r="AW325" s="184"/>
      <c r="AX325" s="184">
        <v>585120</v>
      </c>
      <c r="AY325" s="184">
        <v>842362</v>
      </c>
      <c r="AZ325" s="184">
        <v>993102</v>
      </c>
      <c r="BA325" s="184">
        <v>793903</v>
      </c>
      <c r="BB325" s="184">
        <v>3161201</v>
      </c>
      <c r="BC325" s="184">
        <v>889692</v>
      </c>
      <c r="BD325" s="184"/>
      <c r="BE325" s="184"/>
      <c r="BF325" s="184">
        <v>570200</v>
      </c>
      <c r="BG325" s="184">
        <v>2470500</v>
      </c>
      <c r="BH325" s="184">
        <v>4244000</v>
      </c>
      <c r="BI325" s="184"/>
      <c r="BJ325" s="184">
        <v>1250000</v>
      </c>
      <c r="BK325" s="184">
        <v>2053500</v>
      </c>
      <c r="BL325" s="184">
        <v>1555800</v>
      </c>
      <c r="BM325" s="184"/>
      <c r="BN325" s="184">
        <v>1171630</v>
      </c>
      <c r="BO325" s="184">
        <v>1283800</v>
      </c>
      <c r="BP325" s="184">
        <v>1845600</v>
      </c>
      <c r="BQ325" s="184">
        <v>1628530</v>
      </c>
      <c r="BR325" s="184">
        <v>889100</v>
      </c>
      <c r="BS325" s="184"/>
      <c r="BT325" s="184">
        <v>2522615</v>
      </c>
      <c r="BU325" s="184">
        <v>1987293</v>
      </c>
      <c r="BV325" s="184">
        <v>7076855</v>
      </c>
      <c r="BW325" s="184"/>
      <c r="BX325" s="184">
        <v>2503800</v>
      </c>
      <c r="BY325" s="184">
        <v>4423953</v>
      </c>
      <c r="BZ325" s="184">
        <v>1596484</v>
      </c>
      <c r="CA325" s="184">
        <v>1237900</v>
      </c>
      <c r="CB325" s="184">
        <v>2132257</v>
      </c>
      <c r="CC325" s="184">
        <v>2298152</v>
      </c>
      <c r="CD325" s="184">
        <v>4423749</v>
      </c>
      <c r="CE325" s="184">
        <v>2670615</v>
      </c>
      <c r="CF325" s="184">
        <v>4000752</v>
      </c>
      <c r="CG325" s="184">
        <v>1051801</v>
      </c>
      <c r="CH325" s="184">
        <v>955336</v>
      </c>
      <c r="CI325" s="184">
        <v>2750764</v>
      </c>
      <c r="CJ325" s="184">
        <v>1396305</v>
      </c>
      <c r="CK325" s="184">
        <v>3285951</v>
      </c>
      <c r="CL325" s="184"/>
      <c r="CM325" s="184">
        <v>1235220</v>
      </c>
    </row>
    <row r="326" spans="1:91" ht="49.2">
      <c r="A326" s="120">
        <v>22</v>
      </c>
      <c r="B326" s="220" t="s">
        <v>1040</v>
      </c>
      <c r="C326" s="126" t="s">
        <v>607</v>
      </c>
      <c r="D326" s="184"/>
      <c r="E326" s="184"/>
      <c r="F326" s="184">
        <v>275200</v>
      </c>
      <c r="G326" s="184"/>
      <c r="H326" s="184"/>
      <c r="I326" s="184"/>
      <c r="J326" s="184">
        <v>113000</v>
      </c>
      <c r="K326" s="184"/>
      <c r="L326" s="184">
        <v>164200</v>
      </c>
      <c r="M326" s="184"/>
      <c r="N326" s="184">
        <v>83000</v>
      </c>
      <c r="O326" s="184"/>
      <c r="P326" s="184"/>
      <c r="Q326" s="184"/>
      <c r="R326" s="184"/>
      <c r="S326" s="184"/>
      <c r="T326" s="184"/>
      <c r="U326" s="184"/>
      <c r="V326" s="184"/>
      <c r="W326" s="184"/>
      <c r="X326" s="184"/>
      <c r="Y326" s="184"/>
      <c r="Z326" s="184"/>
      <c r="AA326" s="184"/>
      <c r="AB326" s="184"/>
      <c r="AC326" s="184"/>
      <c r="AD326" s="184"/>
      <c r="AE326" s="184"/>
      <c r="AF326" s="184"/>
      <c r="AG326" s="184"/>
      <c r="AH326" s="184"/>
      <c r="AI326" s="184"/>
      <c r="AJ326" s="184"/>
      <c r="AK326" s="184"/>
      <c r="AL326" s="184"/>
      <c r="AM326" s="184"/>
      <c r="AN326" s="184"/>
      <c r="AO326" s="184"/>
      <c r="AP326" s="184"/>
      <c r="AQ326" s="184"/>
      <c r="AR326" s="184"/>
      <c r="AS326" s="184"/>
      <c r="AT326" s="184"/>
      <c r="AU326" s="184"/>
      <c r="AV326" s="184"/>
      <c r="AW326" s="184"/>
      <c r="AX326" s="184"/>
      <c r="AY326" s="184"/>
      <c r="AZ326" s="184"/>
      <c r="BA326" s="184"/>
      <c r="BB326" s="184">
        <v>134401</v>
      </c>
      <c r="BC326" s="184"/>
      <c r="BD326" s="184"/>
      <c r="BE326" s="184"/>
      <c r="BF326" s="184"/>
      <c r="BG326" s="184"/>
      <c r="BH326" s="184"/>
      <c r="BI326" s="184"/>
      <c r="BJ326" s="184"/>
      <c r="BK326" s="184"/>
      <c r="BL326" s="184"/>
      <c r="BM326" s="184"/>
      <c r="BN326" s="184"/>
      <c r="BO326" s="184"/>
      <c r="BP326" s="184"/>
      <c r="BQ326" s="184"/>
      <c r="BR326" s="184"/>
      <c r="BS326" s="184"/>
      <c r="BT326" s="184"/>
      <c r="BU326" s="184"/>
      <c r="BV326" s="184"/>
      <c r="BW326" s="184"/>
      <c r="BX326" s="184"/>
      <c r="BY326" s="184"/>
      <c r="BZ326" s="184"/>
      <c r="CA326" s="184"/>
      <c r="CB326" s="184"/>
      <c r="CC326" s="184"/>
      <c r="CD326" s="184"/>
      <c r="CE326" s="184"/>
      <c r="CF326" s="184"/>
      <c r="CG326" s="184"/>
      <c r="CH326" s="184"/>
      <c r="CI326" s="184"/>
      <c r="CJ326" s="184"/>
      <c r="CK326" s="184"/>
      <c r="CL326" s="184"/>
      <c r="CM326" s="184"/>
    </row>
    <row r="327" spans="1:91" ht="49.2">
      <c r="A327" s="120">
        <v>22</v>
      </c>
      <c r="B327" s="220" t="s">
        <v>1041</v>
      </c>
      <c r="C327" s="126" t="s">
        <v>608</v>
      </c>
      <c r="D327" s="184"/>
      <c r="E327" s="184">
        <v>3977200</v>
      </c>
      <c r="F327" s="184">
        <v>2226500</v>
      </c>
      <c r="G327" s="184">
        <v>4143863</v>
      </c>
      <c r="H327" s="184">
        <v>3208094</v>
      </c>
      <c r="I327" s="184">
        <v>7708077</v>
      </c>
      <c r="J327" s="184">
        <v>4322066</v>
      </c>
      <c r="K327" s="184">
        <v>7770700</v>
      </c>
      <c r="L327" s="184">
        <v>3912300</v>
      </c>
      <c r="M327" s="184">
        <v>5156594</v>
      </c>
      <c r="N327" s="184">
        <v>10728100</v>
      </c>
      <c r="O327" s="184">
        <v>2533500</v>
      </c>
      <c r="P327" s="184">
        <v>18554919.600000001</v>
      </c>
      <c r="Q327" s="184">
        <v>3198700</v>
      </c>
      <c r="R327" s="184">
        <v>4619800</v>
      </c>
      <c r="S327" s="184">
        <v>7762562.5999999996</v>
      </c>
      <c r="T327" s="184">
        <v>3858000</v>
      </c>
      <c r="U327" s="184">
        <v>4102300</v>
      </c>
      <c r="V327" s="184">
        <v>3797700</v>
      </c>
      <c r="W327" s="184">
        <v>3595300</v>
      </c>
      <c r="X327" s="184"/>
      <c r="Y327" s="184">
        <v>2794730</v>
      </c>
      <c r="Z327" s="184">
        <v>2450600</v>
      </c>
      <c r="AA327" s="184">
        <v>1551748</v>
      </c>
      <c r="AB327" s="184">
        <v>2961473</v>
      </c>
      <c r="AC327" s="184">
        <v>3392444</v>
      </c>
      <c r="AD327" s="184">
        <v>2429859</v>
      </c>
      <c r="AE327" s="184">
        <v>11353398</v>
      </c>
      <c r="AF327" s="184">
        <v>2442006</v>
      </c>
      <c r="AG327" s="184">
        <v>4641476</v>
      </c>
      <c r="AH327" s="184">
        <v>3782356</v>
      </c>
      <c r="AI327" s="184">
        <v>8119710.2000000002</v>
      </c>
      <c r="AJ327" s="184">
        <v>3061712</v>
      </c>
      <c r="AK327" s="184">
        <v>2632801</v>
      </c>
      <c r="AL327" s="184"/>
      <c r="AM327" s="184">
        <v>3593482</v>
      </c>
      <c r="AN327" s="184">
        <v>2555219</v>
      </c>
      <c r="AO327" s="184">
        <v>10224163</v>
      </c>
      <c r="AP327" s="184">
        <v>8021568</v>
      </c>
      <c r="AQ327" s="184">
        <v>7178800</v>
      </c>
      <c r="AR327" s="184">
        <v>3703417</v>
      </c>
      <c r="AS327" s="184">
        <v>11378049</v>
      </c>
      <c r="AT327" s="184">
        <v>3721697</v>
      </c>
      <c r="AU327" s="184">
        <v>9658300</v>
      </c>
      <c r="AV327" s="184">
        <v>7525769</v>
      </c>
      <c r="AW327" s="184">
        <v>5280300</v>
      </c>
      <c r="AX327" s="184">
        <v>4137100</v>
      </c>
      <c r="AY327" s="184">
        <v>5722438</v>
      </c>
      <c r="AZ327" s="184">
        <v>5580498</v>
      </c>
      <c r="BA327" s="184">
        <v>3965197</v>
      </c>
      <c r="BB327" s="184">
        <v>16326399</v>
      </c>
      <c r="BC327" s="184">
        <v>4766608</v>
      </c>
      <c r="BD327" s="184"/>
      <c r="BE327" s="184">
        <v>11815800</v>
      </c>
      <c r="BF327" s="184">
        <v>4393400</v>
      </c>
      <c r="BG327" s="184">
        <v>5628600</v>
      </c>
      <c r="BH327" s="184">
        <v>17703200</v>
      </c>
      <c r="BI327" s="184">
        <v>5624763</v>
      </c>
      <c r="BJ327" s="184">
        <v>2325000</v>
      </c>
      <c r="BK327" s="184">
        <v>1020300</v>
      </c>
      <c r="BL327" s="184">
        <v>1102600</v>
      </c>
      <c r="BM327" s="184"/>
      <c r="BN327" s="184">
        <v>7204870</v>
      </c>
      <c r="BO327" s="184">
        <v>5746300</v>
      </c>
      <c r="BP327" s="184">
        <v>8785100</v>
      </c>
      <c r="BQ327" s="184">
        <v>7134570</v>
      </c>
      <c r="BR327" s="184">
        <v>4882300</v>
      </c>
      <c r="BS327" s="184"/>
      <c r="BT327" s="184">
        <v>3597885</v>
      </c>
      <c r="BU327" s="184">
        <v>3826490</v>
      </c>
      <c r="BV327" s="184">
        <v>18554773</v>
      </c>
      <c r="BW327" s="184">
        <v>2389900</v>
      </c>
      <c r="BX327" s="184">
        <v>3805530</v>
      </c>
      <c r="BY327" s="184">
        <v>8078747</v>
      </c>
      <c r="BZ327" s="184">
        <v>2228316</v>
      </c>
      <c r="CA327" s="184">
        <v>3138800</v>
      </c>
      <c r="CB327" s="184">
        <v>2459043</v>
      </c>
      <c r="CC327" s="184">
        <v>4759048</v>
      </c>
      <c r="CD327" s="184">
        <v>9787251</v>
      </c>
      <c r="CE327" s="184">
        <v>6828485</v>
      </c>
      <c r="CF327" s="184">
        <v>6336448</v>
      </c>
      <c r="CG327" s="184">
        <v>3163199</v>
      </c>
      <c r="CH327" s="184">
        <v>3769964</v>
      </c>
      <c r="CI327" s="184">
        <v>3626320</v>
      </c>
      <c r="CJ327" s="184">
        <v>2667895</v>
      </c>
      <c r="CK327" s="184">
        <v>9486249</v>
      </c>
      <c r="CL327" s="184">
        <v>4204000</v>
      </c>
      <c r="CM327" s="184">
        <v>2112980</v>
      </c>
    </row>
    <row r="328" spans="1:91" ht="49.2">
      <c r="A328" s="120">
        <v>22</v>
      </c>
      <c r="B328" s="220" t="s">
        <v>1042</v>
      </c>
      <c r="C328" s="126" t="s">
        <v>1273</v>
      </c>
      <c r="D328" s="184"/>
      <c r="E328" s="184">
        <v>666400</v>
      </c>
      <c r="F328" s="184">
        <v>1031900</v>
      </c>
      <c r="G328" s="184">
        <v>221763</v>
      </c>
      <c r="H328" s="184">
        <v>213400</v>
      </c>
      <c r="I328" s="184"/>
      <c r="J328" s="184">
        <v>115200</v>
      </c>
      <c r="K328" s="184"/>
      <c r="L328" s="184">
        <v>434800</v>
      </c>
      <c r="M328" s="184">
        <v>386500</v>
      </c>
      <c r="N328" s="184">
        <v>346600</v>
      </c>
      <c r="O328" s="184">
        <v>114000</v>
      </c>
      <c r="P328" s="184"/>
      <c r="Q328" s="184"/>
      <c r="R328" s="184">
        <v>0</v>
      </c>
      <c r="S328" s="184">
        <v>1174300</v>
      </c>
      <c r="T328" s="184">
        <v>35300</v>
      </c>
      <c r="U328" s="184"/>
      <c r="V328" s="184"/>
      <c r="W328" s="184"/>
      <c r="X328" s="184"/>
      <c r="Y328" s="184">
        <v>992900</v>
      </c>
      <c r="Z328" s="184">
        <v>1815600</v>
      </c>
      <c r="AA328" s="184">
        <v>1621000</v>
      </c>
      <c r="AB328" s="184">
        <v>1264200</v>
      </c>
      <c r="AC328" s="184">
        <v>1008500</v>
      </c>
      <c r="AD328" s="184">
        <v>358700</v>
      </c>
      <c r="AE328" s="184"/>
      <c r="AF328" s="184">
        <v>1049900</v>
      </c>
      <c r="AG328" s="184">
        <v>1375000</v>
      </c>
      <c r="AH328" s="184">
        <v>1500600</v>
      </c>
      <c r="AI328" s="184">
        <v>346400</v>
      </c>
      <c r="AJ328" s="184">
        <v>1200800</v>
      </c>
      <c r="AK328" s="184">
        <v>903200</v>
      </c>
      <c r="AL328" s="184"/>
      <c r="AM328" s="184">
        <v>1424235</v>
      </c>
      <c r="AN328" s="184">
        <v>1047900</v>
      </c>
      <c r="AO328" s="184"/>
      <c r="AP328" s="184"/>
      <c r="AQ328" s="184">
        <v>294800</v>
      </c>
      <c r="AR328" s="184">
        <v>318300</v>
      </c>
      <c r="AS328" s="184">
        <v>2951300</v>
      </c>
      <c r="AT328" s="184">
        <v>1478400</v>
      </c>
      <c r="AU328" s="184">
        <v>1527000</v>
      </c>
      <c r="AV328" s="184">
        <v>550300</v>
      </c>
      <c r="AW328" s="184">
        <v>1341500</v>
      </c>
      <c r="AX328" s="184">
        <v>347040</v>
      </c>
      <c r="AY328" s="184"/>
      <c r="AZ328" s="184">
        <v>665600</v>
      </c>
      <c r="BA328" s="184"/>
      <c r="BB328" s="184">
        <v>490999</v>
      </c>
      <c r="BC328" s="184">
        <v>427400</v>
      </c>
      <c r="BD328" s="184"/>
      <c r="BE328" s="184">
        <v>1068300</v>
      </c>
      <c r="BF328" s="184">
        <v>347700</v>
      </c>
      <c r="BG328" s="184"/>
      <c r="BH328" s="184"/>
      <c r="BI328" s="184">
        <v>812537</v>
      </c>
      <c r="BJ328" s="184"/>
      <c r="BK328" s="184"/>
      <c r="BL328" s="184"/>
      <c r="BM328" s="184"/>
      <c r="BN328" s="184">
        <v>266000</v>
      </c>
      <c r="BO328" s="184">
        <v>598500</v>
      </c>
      <c r="BP328" s="184">
        <v>2392300</v>
      </c>
      <c r="BQ328" s="184">
        <v>1858800</v>
      </c>
      <c r="BR328" s="184">
        <v>361500</v>
      </c>
      <c r="BS328" s="186"/>
      <c r="BT328" s="184">
        <v>1215900</v>
      </c>
      <c r="BU328" s="184">
        <v>354700</v>
      </c>
      <c r="BV328" s="184">
        <v>2709672</v>
      </c>
      <c r="BW328" s="186">
        <v>514000</v>
      </c>
      <c r="BX328" s="184">
        <v>1175400</v>
      </c>
      <c r="BY328" s="184">
        <v>3498600</v>
      </c>
      <c r="BZ328" s="184">
        <v>1125200</v>
      </c>
      <c r="CA328" s="184">
        <v>863600</v>
      </c>
      <c r="CB328" s="184">
        <v>966900</v>
      </c>
      <c r="CC328" s="184"/>
      <c r="CD328" s="184">
        <v>1742200</v>
      </c>
      <c r="CE328" s="184">
        <v>2176300</v>
      </c>
      <c r="CF328" s="184">
        <v>1840200</v>
      </c>
      <c r="CG328" s="186">
        <v>653300</v>
      </c>
      <c r="CH328" s="184">
        <v>799900</v>
      </c>
      <c r="CI328" s="184">
        <v>737700</v>
      </c>
      <c r="CJ328" s="184">
        <v>791200</v>
      </c>
      <c r="CK328" s="184">
        <v>2845100</v>
      </c>
      <c r="CL328" s="184">
        <v>501300</v>
      </c>
      <c r="CM328" s="184">
        <v>578300</v>
      </c>
    </row>
    <row r="329" spans="1:91" ht="49.2">
      <c r="A329" s="120">
        <v>22</v>
      </c>
      <c r="B329" s="220" t="s">
        <v>1043</v>
      </c>
      <c r="C329" s="126" t="s">
        <v>609</v>
      </c>
      <c r="D329" s="184">
        <v>4128320</v>
      </c>
      <c r="E329" s="184"/>
      <c r="F329" s="184"/>
      <c r="G329" s="184"/>
      <c r="H329" s="184"/>
      <c r="I329" s="184"/>
      <c r="J329" s="184"/>
      <c r="K329" s="184"/>
      <c r="L329" s="184"/>
      <c r="M329" s="184"/>
      <c r="N329" s="184"/>
      <c r="O329" s="184"/>
      <c r="P329" s="184"/>
      <c r="Q329" s="184"/>
      <c r="R329" s="184"/>
      <c r="S329" s="184"/>
      <c r="T329" s="184"/>
      <c r="U329" s="184"/>
      <c r="V329" s="184"/>
      <c r="W329" s="184"/>
      <c r="X329" s="184">
        <v>5448543</v>
      </c>
      <c r="Y329" s="184"/>
      <c r="Z329" s="184"/>
      <c r="AA329" s="184"/>
      <c r="AB329" s="184"/>
      <c r="AC329" s="184"/>
      <c r="AD329" s="184"/>
      <c r="AE329" s="184"/>
      <c r="AF329" s="184"/>
      <c r="AG329" s="184"/>
      <c r="AH329" s="184">
        <v>6820</v>
      </c>
      <c r="AI329" s="184"/>
      <c r="AJ329" s="184"/>
      <c r="AK329" s="184"/>
      <c r="AL329" s="184">
        <v>13218153</v>
      </c>
      <c r="AM329" s="184"/>
      <c r="AN329" s="184"/>
      <c r="AO329" s="184"/>
      <c r="AP329" s="184"/>
      <c r="AQ329" s="184"/>
      <c r="AR329" s="184"/>
      <c r="AS329" s="184"/>
      <c r="AT329" s="184">
        <v>3100</v>
      </c>
      <c r="AU329" s="184">
        <v>4000</v>
      </c>
      <c r="AV329" s="184"/>
      <c r="AW329" s="184"/>
      <c r="AX329" s="184"/>
      <c r="AY329" s="184"/>
      <c r="AZ329" s="184"/>
      <c r="BA329" s="184"/>
      <c r="BB329" s="184"/>
      <c r="BC329" s="184"/>
      <c r="BD329" s="184">
        <v>4580845.62</v>
      </c>
      <c r="BE329" s="184"/>
      <c r="BF329" s="184"/>
      <c r="BG329" s="184"/>
      <c r="BH329" s="184"/>
      <c r="BI329" s="184"/>
      <c r="BJ329" s="184"/>
      <c r="BK329" s="184"/>
      <c r="BL329" s="184"/>
      <c r="BM329" s="184">
        <v>3431366</v>
      </c>
      <c r="BN329" s="184"/>
      <c r="BO329" s="184"/>
      <c r="BP329" s="184"/>
      <c r="BQ329" s="184"/>
      <c r="BR329" s="184"/>
      <c r="BS329" s="184">
        <v>12194394</v>
      </c>
      <c r="BT329" s="184"/>
      <c r="BU329" s="184"/>
      <c r="BV329" s="184"/>
      <c r="BW329" s="184"/>
      <c r="BX329" s="184"/>
      <c r="BY329" s="184"/>
      <c r="BZ329" s="184"/>
      <c r="CA329" s="184"/>
      <c r="CB329" s="184"/>
      <c r="CC329" s="184"/>
      <c r="CD329" s="184"/>
      <c r="CE329" s="184"/>
      <c r="CF329" s="184"/>
      <c r="CG329" s="184"/>
      <c r="CH329" s="184"/>
      <c r="CI329" s="184"/>
      <c r="CJ329" s="184"/>
      <c r="CK329" s="184"/>
      <c r="CL329" s="184"/>
      <c r="CM329" s="184"/>
    </row>
    <row r="330" spans="1:91" ht="49.2">
      <c r="A330" s="120">
        <v>22</v>
      </c>
      <c r="B330" s="220" t="s">
        <v>1044</v>
      </c>
      <c r="C330" s="126" t="s">
        <v>610</v>
      </c>
      <c r="D330" s="184"/>
      <c r="E330" s="184"/>
      <c r="F330" s="184"/>
      <c r="G330" s="184"/>
      <c r="H330" s="184"/>
      <c r="I330" s="184"/>
      <c r="J330" s="184"/>
      <c r="K330" s="184"/>
      <c r="L330" s="184"/>
      <c r="M330" s="184"/>
      <c r="N330" s="184"/>
      <c r="O330" s="184"/>
      <c r="P330" s="184">
        <v>220019.6</v>
      </c>
      <c r="Q330" s="184"/>
      <c r="R330" s="184"/>
      <c r="S330" s="184"/>
      <c r="T330" s="184"/>
      <c r="U330" s="184"/>
      <c r="V330" s="184"/>
      <c r="W330" s="184"/>
      <c r="X330" s="184"/>
      <c r="Y330" s="184"/>
      <c r="Z330" s="184"/>
      <c r="AA330" s="184"/>
      <c r="AB330" s="184"/>
      <c r="AC330" s="184"/>
      <c r="AD330" s="184"/>
      <c r="AE330" s="184"/>
      <c r="AF330" s="184"/>
      <c r="AG330" s="184"/>
      <c r="AH330" s="184"/>
      <c r="AI330" s="184"/>
      <c r="AJ330" s="184"/>
      <c r="AK330" s="184"/>
      <c r="AL330" s="184"/>
      <c r="AM330" s="184"/>
      <c r="AN330" s="184"/>
      <c r="AO330" s="184"/>
      <c r="AP330" s="184"/>
      <c r="AQ330" s="184"/>
      <c r="AR330" s="184"/>
      <c r="AS330" s="184"/>
      <c r="AT330" s="184"/>
      <c r="AU330" s="184"/>
      <c r="AV330" s="184"/>
      <c r="AW330" s="184"/>
      <c r="AX330" s="184"/>
      <c r="AY330" s="184"/>
      <c r="AZ330" s="184"/>
      <c r="BA330" s="184"/>
      <c r="BB330" s="184"/>
      <c r="BC330" s="184"/>
      <c r="BD330" s="184"/>
      <c r="BE330" s="184"/>
      <c r="BF330" s="184"/>
      <c r="BG330" s="184"/>
      <c r="BH330" s="184"/>
      <c r="BI330" s="184"/>
      <c r="BJ330" s="184"/>
      <c r="BK330" s="184"/>
      <c r="BL330" s="184"/>
      <c r="BM330" s="184"/>
      <c r="BN330" s="184"/>
      <c r="BO330" s="184"/>
      <c r="BP330" s="184"/>
      <c r="BQ330" s="184"/>
      <c r="BR330" s="184"/>
      <c r="BS330" s="184">
        <v>1227719</v>
      </c>
      <c r="BT330" s="184"/>
      <c r="BU330" s="184"/>
      <c r="BV330" s="184"/>
      <c r="BW330" s="184"/>
      <c r="BX330" s="184"/>
      <c r="BY330" s="184"/>
      <c r="BZ330" s="184"/>
      <c r="CA330" s="184"/>
      <c r="CB330" s="184"/>
      <c r="CC330" s="184"/>
      <c r="CD330" s="184"/>
      <c r="CE330" s="184"/>
      <c r="CF330" s="184"/>
      <c r="CG330" s="184"/>
      <c r="CH330" s="184"/>
      <c r="CI330" s="184"/>
      <c r="CJ330" s="184"/>
      <c r="CK330" s="184"/>
      <c r="CL330" s="184"/>
      <c r="CM330" s="184"/>
    </row>
    <row r="331" spans="1:91" ht="49.2">
      <c r="A331" s="120">
        <v>22</v>
      </c>
      <c r="B331" s="220" t="s">
        <v>1045</v>
      </c>
      <c r="C331" s="126" t="s">
        <v>611</v>
      </c>
      <c r="D331" s="184">
        <v>27356872.25</v>
      </c>
      <c r="E331" s="184"/>
      <c r="F331" s="184"/>
      <c r="G331" s="184"/>
      <c r="H331" s="184"/>
      <c r="I331" s="184"/>
      <c r="J331" s="184"/>
      <c r="K331" s="184"/>
      <c r="L331" s="184"/>
      <c r="M331" s="184"/>
      <c r="N331" s="184"/>
      <c r="O331" s="184"/>
      <c r="P331" s="184">
        <v>357358.28</v>
      </c>
      <c r="Q331" s="184"/>
      <c r="R331" s="184">
        <v>98000</v>
      </c>
      <c r="S331" s="184">
        <v>46700</v>
      </c>
      <c r="T331" s="184"/>
      <c r="U331" s="184"/>
      <c r="V331" s="184"/>
      <c r="W331" s="184"/>
      <c r="X331" s="184">
        <v>34584930</v>
      </c>
      <c r="Y331" s="184"/>
      <c r="Z331" s="184"/>
      <c r="AA331" s="184"/>
      <c r="AB331" s="184"/>
      <c r="AC331" s="184"/>
      <c r="AD331" s="184"/>
      <c r="AE331" s="184"/>
      <c r="AF331" s="184"/>
      <c r="AG331" s="184"/>
      <c r="AH331" s="184"/>
      <c r="AI331" s="184"/>
      <c r="AJ331" s="184"/>
      <c r="AK331" s="184"/>
      <c r="AL331" s="184">
        <v>38125851.560000002</v>
      </c>
      <c r="AM331" s="184"/>
      <c r="AN331" s="184"/>
      <c r="AO331" s="184"/>
      <c r="AP331" s="184">
        <v>611200</v>
      </c>
      <c r="AQ331" s="184"/>
      <c r="AR331" s="184"/>
      <c r="AS331" s="184"/>
      <c r="AT331" s="184">
        <v>835863</v>
      </c>
      <c r="AU331" s="184"/>
      <c r="AV331" s="184"/>
      <c r="AW331" s="184"/>
      <c r="AX331" s="184"/>
      <c r="AY331" s="184"/>
      <c r="AZ331" s="184"/>
      <c r="BA331" s="184"/>
      <c r="BB331" s="184"/>
      <c r="BC331" s="184"/>
      <c r="BD331" s="184">
        <v>25669154.379999999</v>
      </c>
      <c r="BE331" s="184">
        <v>2297700</v>
      </c>
      <c r="BF331" s="184"/>
      <c r="BG331" s="184"/>
      <c r="BH331" s="184">
        <v>2388274.13</v>
      </c>
      <c r="BI331" s="184"/>
      <c r="BJ331" s="184"/>
      <c r="BK331" s="184"/>
      <c r="BL331" s="184"/>
      <c r="BM331" s="184">
        <v>25223943</v>
      </c>
      <c r="BN331" s="184"/>
      <c r="BO331" s="184"/>
      <c r="BP331" s="184"/>
      <c r="BQ331" s="184"/>
      <c r="BR331" s="184"/>
      <c r="BS331" s="184">
        <v>98483501.75</v>
      </c>
      <c r="BT331" s="184"/>
      <c r="BU331" s="184"/>
      <c r="BV331" s="184"/>
      <c r="BW331" s="184"/>
      <c r="BX331" s="186"/>
      <c r="BY331" s="184">
        <v>2999410</v>
      </c>
      <c r="BZ331" s="186"/>
      <c r="CA331" s="184"/>
      <c r="CB331" s="184"/>
      <c r="CC331" s="184"/>
      <c r="CD331" s="184"/>
      <c r="CE331" s="184"/>
      <c r="CF331" s="184"/>
      <c r="CG331" s="184"/>
      <c r="CH331" s="184"/>
      <c r="CI331" s="184"/>
      <c r="CJ331" s="184"/>
      <c r="CK331" s="184"/>
      <c r="CL331" s="186"/>
      <c r="CM331" s="184"/>
    </row>
    <row r="332" spans="1:91" ht="49.2">
      <c r="A332" s="120">
        <v>22</v>
      </c>
      <c r="B332" s="220" t="s">
        <v>1046</v>
      </c>
      <c r="C332" s="126" t="s">
        <v>612</v>
      </c>
      <c r="D332" s="184">
        <v>1200040.06</v>
      </c>
      <c r="E332" s="184"/>
      <c r="F332" s="184"/>
      <c r="G332" s="184"/>
      <c r="H332" s="184"/>
      <c r="I332" s="184"/>
      <c r="J332" s="184"/>
      <c r="K332" s="184"/>
      <c r="L332" s="184"/>
      <c r="M332" s="184"/>
      <c r="N332" s="184"/>
      <c r="O332" s="184"/>
      <c r="P332" s="184">
        <v>2307135.75</v>
      </c>
      <c r="Q332" s="184">
        <v>686000</v>
      </c>
      <c r="R332" s="184">
        <v>337600</v>
      </c>
      <c r="S332" s="184">
        <v>902753.9</v>
      </c>
      <c r="T332" s="184">
        <v>441500</v>
      </c>
      <c r="U332" s="184">
        <v>702800</v>
      </c>
      <c r="V332" s="184">
        <v>387200</v>
      </c>
      <c r="W332" s="184">
        <v>288632</v>
      </c>
      <c r="X332" s="184">
        <v>2523699</v>
      </c>
      <c r="Y332" s="184"/>
      <c r="Z332" s="184"/>
      <c r="AA332" s="184"/>
      <c r="AB332" s="184"/>
      <c r="AC332" s="184"/>
      <c r="AD332" s="184"/>
      <c r="AE332" s="184"/>
      <c r="AF332" s="184"/>
      <c r="AG332" s="184"/>
      <c r="AH332" s="184"/>
      <c r="AI332" s="184"/>
      <c r="AJ332" s="184"/>
      <c r="AK332" s="184"/>
      <c r="AL332" s="184">
        <v>997488.21</v>
      </c>
      <c r="AM332" s="184"/>
      <c r="AN332" s="184"/>
      <c r="AO332" s="184"/>
      <c r="AP332" s="184">
        <v>3230100</v>
      </c>
      <c r="AQ332" s="184"/>
      <c r="AR332" s="184"/>
      <c r="AS332" s="184"/>
      <c r="AT332" s="184">
        <v>247897.5</v>
      </c>
      <c r="AU332" s="184"/>
      <c r="AV332" s="184"/>
      <c r="AW332" s="184"/>
      <c r="AX332" s="184"/>
      <c r="AY332" s="184"/>
      <c r="AZ332" s="184"/>
      <c r="BA332" s="184"/>
      <c r="BB332" s="184"/>
      <c r="BC332" s="184"/>
      <c r="BD332" s="184">
        <v>8186150</v>
      </c>
      <c r="BE332" s="184"/>
      <c r="BF332" s="184"/>
      <c r="BG332" s="184"/>
      <c r="BH332" s="184">
        <v>136669.79999999999</v>
      </c>
      <c r="BI332" s="184"/>
      <c r="BJ332" s="184"/>
      <c r="BK332" s="184">
        <v>825300</v>
      </c>
      <c r="BL332" s="184"/>
      <c r="BM332" s="184">
        <v>4361797</v>
      </c>
      <c r="BN332" s="184"/>
      <c r="BO332" s="184"/>
      <c r="BP332" s="184"/>
      <c r="BQ332" s="184"/>
      <c r="BR332" s="184"/>
      <c r="BS332" s="186">
        <v>22835941.5</v>
      </c>
      <c r="BT332" s="184"/>
      <c r="BU332" s="186"/>
      <c r="BV332" s="184"/>
      <c r="BW332" s="184"/>
      <c r="BX332" s="186"/>
      <c r="BY332" s="186"/>
      <c r="BZ332" s="184"/>
      <c r="CA332" s="186"/>
      <c r="CB332" s="186"/>
      <c r="CC332" s="186">
        <v>13500</v>
      </c>
      <c r="CD332" s="186"/>
      <c r="CE332" s="186"/>
      <c r="CF332" s="186"/>
      <c r="CG332" s="186"/>
      <c r="CH332" s="186"/>
      <c r="CI332" s="186"/>
      <c r="CJ332" s="184"/>
      <c r="CK332" s="186"/>
      <c r="CL332" s="184"/>
      <c r="CM332" s="186"/>
    </row>
    <row r="333" spans="1:91" ht="24.6">
      <c r="A333" s="120">
        <v>22</v>
      </c>
      <c r="B333" s="220" t="s">
        <v>1047</v>
      </c>
      <c r="C333" s="126" t="s">
        <v>1274</v>
      </c>
      <c r="D333" s="184"/>
      <c r="E333" s="184"/>
      <c r="F333" s="184"/>
      <c r="G333" s="184"/>
      <c r="H333" s="184"/>
      <c r="I333" s="184"/>
      <c r="J333" s="184"/>
      <c r="K333" s="184"/>
      <c r="L333" s="184"/>
      <c r="M333" s="184"/>
      <c r="N333" s="184"/>
      <c r="O333" s="184"/>
      <c r="P333" s="184"/>
      <c r="Q333" s="184"/>
      <c r="R333" s="184"/>
      <c r="S333" s="184"/>
      <c r="T333" s="184"/>
      <c r="U333" s="184"/>
      <c r="V333" s="184"/>
      <c r="W333" s="184"/>
      <c r="X333" s="184"/>
      <c r="Y333" s="184"/>
      <c r="Z333" s="184"/>
      <c r="AA333" s="184"/>
      <c r="AB333" s="184"/>
      <c r="AC333" s="184"/>
      <c r="AD333" s="184"/>
      <c r="AE333" s="184"/>
      <c r="AF333" s="184"/>
      <c r="AG333" s="184"/>
      <c r="AH333" s="184">
        <v>5040</v>
      </c>
      <c r="AI333" s="184"/>
      <c r="AJ333" s="184"/>
      <c r="AK333" s="184"/>
      <c r="AL333" s="184"/>
      <c r="AM333" s="184"/>
      <c r="AN333" s="184"/>
      <c r="AO333" s="184">
        <v>4000</v>
      </c>
      <c r="AP333" s="184"/>
      <c r="AQ333" s="184"/>
      <c r="AR333" s="184"/>
      <c r="AS333" s="184">
        <v>161150</v>
      </c>
      <c r="AT333" s="184"/>
      <c r="AU333" s="184"/>
      <c r="AV333" s="184"/>
      <c r="AW333" s="184">
        <v>2750</v>
      </c>
      <c r="AX333" s="184"/>
      <c r="AY333" s="184"/>
      <c r="AZ333" s="184"/>
      <c r="BA333" s="184"/>
      <c r="BB333" s="184"/>
      <c r="BC333" s="184"/>
      <c r="BD333" s="184"/>
      <c r="BE333" s="184"/>
      <c r="BF333" s="184"/>
      <c r="BG333" s="184"/>
      <c r="BH333" s="184"/>
      <c r="BI333" s="184"/>
      <c r="BJ333" s="184"/>
      <c r="BK333" s="184"/>
      <c r="BL333" s="184"/>
      <c r="BM333" s="184"/>
      <c r="BN333" s="184"/>
      <c r="BO333" s="184"/>
      <c r="BP333" s="184"/>
      <c r="BQ333" s="184"/>
      <c r="BR333" s="184"/>
      <c r="BS333" s="186"/>
      <c r="BT333" s="186"/>
      <c r="BU333" s="186"/>
      <c r="BV333" s="184"/>
      <c r="BW333" s="184"/>
      <c r="BX333" s="184"/>
      <c r="BY333" s="186"/>
      <c r="BZ333" s="184"/>
      <c r="CA333" s="186"/>
      <c r="CB333" s="186"/>
      <c r="CC333" s="186"/>
      <c r="CD333" s="184"/>
      <c r="CE333" s="184"/>
      <c r="CF333" s="186"/>
      <c r="CG333" s="186"/>
      <c r="CH333" s="186"/>
      <c r="CI333" s="186"/>
      <c r="CJ333" s="184"/>
      <c r="CK333" s="186"/>
      <c r="CL333" s="184"/>
      <c r="CM333" s="186"/>
    </row>
    <row r="334" spans="1:91" ht="24.6">
      <c r="A334" s="120">
        <v>22</v>
      </c>
      <c r="B334" s="220" t="s">
        <v>1048</v>
      </c>
      <c r="C334" s="126" t="s">
        <v>1275</v>
      </c>
      <c r="D334" s="184"/>
      <c r="E334" s="184">
        <v>15600</v>
      </c>
      <c r="F334" s="184"/>
      <c r="G334" s="184">
        <v>4160</v>
      </c>
      <c r="H334" s="184">
        <v>10000</v>
      </c>
      <c r="I334" s="184"/>
      <c r="J334" s="184"/>
      <c r="K334" s="184">
        <v>94000</v>
      </c>
      <c r="L334" s="184"/>
      <c r="M334" s="184">
        <v>10920</v>
      </c>
      <c r="N334" s="184"/>
      <c r="O334" s="184"/>
      <c r="P334" s="184">
        <v>827550</v>
      </c>
      <c r="Q334" s="184">
        <v>642750</v>
      </c>
      <c r="R334" s="184"/>
      <c r="S334" s="184">
        <v>47100</v>
      </c>
      <c r="T334" s="184"/>
      <c r="U334" s="184"/>
      <c r="V334" s="184">
        <v>3000</v>
      </c>
      <c r="W334" s="184"/>
      <c r="X334" s="184">
        <v>5773280</v>
      </c>
      <c r="Y334" s="184">
        <v>31200</v>
      </c>
      <c r="Z334" s="184"/>
      <c r="AA334" s="184"/>
      <c r="AB334" s="184"/>
      <c r="AC334" s="184"/>
      <c r="AD334" s="184">
        <v>45200</v>
      </c>
      <c r="AE334" s="184"/>
      <c r="AF334" s="184">
        <v>8400</v>
      </c>
      <c r="AG334" s="184"/>
      <c r="AH334" s="184">
        <v>61550</v>
      </c>
      <c r="AI334" s="184"/>
      <c r="AJ334" s="184">
        <v>8438838.75</v>
      </c>
      <c r="AK334" s="184">
        <v>298812</v>
      </c>
      <c r="AL334" s="184">
        <v>115950</v>
      </c>
      <c r="AM334" s="184"/>
      <c r="AN334" s="184">
        <v>5850</v>
      </c>
      <c r="AO334" s="184">
        <v>56400</v>
      </c>
      <c r="AP334" s="184"/>
      <c r="AQ334" s="184"/>
      <c r="AR334" s="184"/>
      <c r="AS334" s="184">
        <v>266810</v>
      </c>
      <c r="AT334" s="184">
        <v>7800</v>
      </c>
      <c r="AU334" s="184"/>
      <c r="AV334" s="184"/>
      <c r="AW334" s="184"/>
      <c r="AX334" s="184"/>
      <c r="AY334" s="184"/>
      <c r="AZ334" s="184"/>
      <c r="BA334" s="184"/>
      <c r="BB334" s="184">
        <v>20400</v>
      </c>
      <c r="BC334" s="184"/>
      <c r="BD334" s="184"/>
      <c r="BE334" s="184"/>
      <c r="BF334" s="184"/>
      <c r="BG334" s="184"/>
      <c r="BH334" s="184"/>
      <c r="BI334" s="184">
        <v>2400</v>
      </c>
      <c r="BJ334" s="184">
        <v>64800</v>
      </c>
      <c r="BK334" s="184">
        <v>31800</v>
      </c>
      <c r="BL334" s="184"/>
      <c r="BM334" s="184">
        <v>36000</v>
      </c>
      <c r="BN334" s="184">
        <v>3500</v>
      </c>
      <c r="BO334" s="184"/>
      <c r="BP334" s="184"/>
      <c r="BQ334" s="184"/>
      <c r="BR334" s="184"/>
      <c r="BS334" s="186">
        <v>4092016</v>
      </c>
      <c r="BT334" s="186">
        <v>16200</v>
      </c>
      <c r="BU334" s="186"/>
      <c r="BV334" s="186"/>
      <c r="BW334" s="186"/>
      <c r="BX334" s="186"/>
      <c r="BY334" s="186">
        <v>33750</v>
      </c>
      <c r="BZ334" s="186"/>
      <c r="CA334" s="186"/>
      <c r="CB334" s="186"/>
      <c r="CC334" s="184">
        <v>566850</v>
      </c>
      <c r="CD334" s="186">
        <v>14400</v>
      </c>
      <c r="CE334" s="186">
        <v>15600</v>
      </c>
      <c r="CF334" s="186"/>
      <c r="CG334" s="186"/>
      <c r="CH334" s="186"/>
      <c r="CI334" s="186">
        <v>1800</v>
      </c>
      <c r="CJ334" s="184"/>
      <c r="CK334" s="184"/>
      <c r="CL334" s="186">
        <v>17400</v>
      </c>
      <c r="CM334" s="186">
        <v>13500</v>
      </c>
    </row>
    <row r="335" spans="1:91" ht="24.6">
      <c r="A335" s="120">
        <v>38</v>
      </c>
      <c r="B335" s="220" t="s">
        <v>1049</v>
      </c>
      <c r="C335" s="126" t="s">
        <v>1276</v>
      </c>
      <c r="D335" s="184">
        <v>1836168.19</v>
      </c>
      <c r="E335" s="184">
        <v>139947.85999999999</v>
      </c>
      <c r="F335" s="184"/>
      <c r="G335" s="184"/>
      <c r="H335" s="184">
        <v>84079.98</v>
      </c>
      <c r="I335" s="184">
        <v>25183.38</v>
      </c>
      <c r="J335" s="184">
        <v>45966.46</v>
      </c>
      <c r="K335" s="184">
        <v>18828.509999999998</v>
      </c>
      <c r="L335" s="184">
        <v>337635.6</v>
      </c>
      <c r="M335" s="184"/>
      <c r="N335" s="184">
        <v>633103.64</v>
      </c>
      <c r="O335" s="184">
        <v>751993.25</v>
      </c>
      <c r="P335" s="184">
        <v>4208497.4000000004</v>
      </c>
      <c r="Q335" s="184"/>
      <c r="R335" s="184">
        <v>16200</v>
      </c>
      <c r="S335" s="184">
        <v>875889.37</v>
      </c>
      <c r="T335" s="184"/>
      <c r="U335" s="184">
        <v>287160</v>
      </c>
      <c r="V335" s="184"/>
      <c r="W335" s="184">
        <v>15033.37</v>
      </c>
      <c r="X335" s="184">
        <v>4521148.6100000003</v>
      </c>
      <c r="Y335" s="184">
        <v>372033.51</v>
      </c>
      <c r="Z335" s="184">
        <v>377034.15</v>
      </c>
      <c r="AA335" s="184">
        <v>673821.21</v>
      </c>
      <c r="AB335" s="184">
        <v>96332.58</v>
      </c>
      <c r="AC335" s="184">
        <v>297307.96000000002</v>
      </c>
      <c r="AD335" s="184">
        <v>419160</v>
      </c>
      <c r="AE335" s="184">
        <v>1773235.17</v>
      </c>
      <c r="AF335" s="184">
        <v>601734.68999999994</v>
      </c>
      <c r="AG335" s="184"/>
      <c r="AH335" s="184">
        <v>433299.06</v>
      </c>
      <c r="AI335" s="184">
        <v>704019.3</v>
      </c>
      <c r="AJ335" s="184">
        <v>783308.62</v>
      </c>
      <c r="AK335" s="184">
        <v>4235880.75</v>
      </c>
      <c r="AL335" s="184">
        <v>7854793.9500000002</v>
      </c>
      <c r="AM335" s="184">
        <v>337576.59</v>
      </c>
      <c r="AN335" s="184">
        <v>239828</v>
      </c>
      <c r="AO335" s="184">
        <v>559379.07999999996</v>
      </c>
      <c r="AP335" s="184">
        <v>818428.08</v>
      </c>
      <c r="AQ335" s="184">
        <v>961682.07</v>
      </c>
      <c r="AR335" s="184">
        <v>305204.03999999998</v>
      </c>
      <c r="AS335" s="184">
        <v>3443239.38</v>
      </c>
      <c r="AT335" s="184">
        <v>283380</v>
      </c>
      <c r="AU335" s="184">
        <v>116339.98</v>
      </c>
      <c r="AV335" s="184">
        <v>1290862.3</v>
      </c>
      <c r="AW335" s="184">
        <v>340245.53</v>
      </c>
      <c r="AX335" s="184">
        <v>239828</v>
      </c>
      <c r="AY335" s="184">
        <v>371041.01</v>
      </c>
      <c r="AZ335" s="184">
        <v>117562.76</v>
      </c>
      <c r="BA335" s="184">
        <v>347681.36</v>
      </c>
      <c r="BB335" s="184">
        <v>7062590.2699999996</v>
      </c>
      <c r="BC335" s="184"/>
      <c r="BD335" s="184">
        <v>3113588.64</v>
      </c>
      <c r="BE335" s="184">
        <v>214480</v>
      </c>
      <c r="BF335" s="184">
        <v>154253.35999999999</v>
      </c>
      <c r="BG335" s="184">
        <v>53133.34</v>
      </c>
      <c r="BH335" s="184">
        <v>3074589.28</v>
      </c>
      <c r="BI335" s="184"/>
      <c r="BJ335" s="184">
        <v>408274.56</v>
      </c>
      <c r="BK335" s="184">
        <v>363246</v>
      </c>
      <c r="BL335" s="184">
        <v>658968</v>
      </c>
      <c r="BM335" s="184">
        <v>1298235.48</v>
      </c>
      <c r="BN335" s="184">
        <v>304661.40000000002</v>
      </c>
      <c r="BO335" s="184">
        <v>444239.04</v>
      </c>
      <c r="BP335" s="184">
        <v>1050828.72</v>
      </c>
      <c r="BQ335" s="184">
        <v>510771</v>
      </c>
      <c r="BR335" s="184">
        <v>846411.12</v>
      </c>
      <c r="BS335" s="186">
        <v>2350068.08</v>
      </c>
      <c r="BT335" s="186">
        <v>310100.03999999998</v>
      </c>
      <c r="BU335" s="184"/>
      <c r="BV335" s="184">
        <v>4387310.7</v>
      </c>
      <c r="BW335" s="184">
        <v>407556</v>
      </c>
      <c r="BX335" s="184">
        <v>557014.19999999995</v>
      </c>
      <c r="BY335" s="186">
        <v>246840.12</v>
      </c>
      <c r="BZ335" s="186">
        <v>762696.84</v>
      </c>
      <c r="CA335" s="186">
        <v>337188</v>
      </c>
      <c r="CB335" s="184">
        <v>234668.04</v>
      </c>
      <c r="CC335" s="186">
        <v>882200.04</v>
      </c>
      <c r="CD335" s="186">
        <v>1887600</v>
      </c>
      <c r="CE335" s="184">
        <v>14496.99</v>
      </c>
      <c r="CF335" s="186">
        <v>774352.2</v>
      </c>
      <c r="CG335" s="186">
        <v>240633.35</v>
      </c>
      <c r="CH335" s="184">
        <v>510681.56</v>
      </c>
      <c r="CI335" s="184">
        <v>203799.96</v>
      </c>
      <c r="CJ335" s="184">
        <v>70398.960000000006</v>
      </c>
      <c r="CK335" s="184">
        <v>2681505.2400000002</v>
      </c>
      <c r="CL335" s="186">
        <v>766239.96</v>
      </c>
      <c r="CM335" s="186">
        <v>730068</v>
      </c>
    </row>
    <row r="336" spans="1:91" ht="24.6">
      <c r="A336" s="120">
        <v>38</v>
      </c>
      <c r="B336" s="220" t="s">
        <v>1050</v>
      </c>
      <c r="C336" s="126" t="s">
        <v>613</v>
      </c>
      <c r="D336" s="184">
        <v>37079876.030000001</v>
      </c>
      <c r="E336" s="184"/>
      <c r="F336" s="184">
        <v>350787.97</v>
      </c>
      <c r="G336" s="184"/>
      <c r="H336" s="184">
        <v>6759.96</v>
      </c>
      <c r="I336" s="184">
        <v>734310.74</v>
      </c>
      <c r="J336" s="184">
        <v>53564.74</v>
      </c>
      <c r="K336" s="184">
        <v>388276.23</v>
      </c>
      <c r="L336" s="184"/>
      <c r="M336" s="184">
        <v>2267508.9900000002</v>
      </c>
      <c r="N336" s="184">
        <v>2375263.6</v>
      </c>
      <c r="O336" s="184">
        <v>732627.2</v>
      </c>
      <c r="P336" s="184">
        <v>26155028.390000001</v>
      </c>
      <c r="Q336" s="184"/>
      <c r="R336" s="184">
        <v>1059487.68</v>
      </c>
      <c r="S336" s="184">
        <v>4988862.38</v>
      </c>
      <c r="T336" s="184">
        <v>42455.13</v>
      </c>
      <c r="U336" s="184">
        <v>86648</v>
      </c>
      <c r="V336" s="184"/>
      <c r="W336" s="184">
        <v>51026.879999999997</v>
      </c>
      <c r="X336" s="184">
        <v>37455398.659999996</v>
      </c>
      <c r="Y336" s="184">
        <v>161554.84</v>
      </c>
      <c r="Z336" s="184">
        <v>2580845.0099999998</v>
      </c>
      <c r="AA336" s="184">
        <v>124240.11</v>
      </c>
      <c r="AB336" s="184"/>
      <c r="AC336" s="184">
        <v>14001.26</v>
      </c>
      <c r="AD336" s="184">
        <v>376789.47</v>
      </c>
      <c r="AE336" s="184">
        <v>3509894.97</v>
      </c>
      <c r="AF336" s="184"/>
      <c r="AG336" s="184">
        <v>402739.79</v>
      </c>
      <c r="AH336" s="184">
        <v>536778.65</v>
      </c>
      <c r="AI336" s="184">
        <v>401697.1</v>
      </c>
      <c r="AJ336" s="184">
        <v>920105.89</v>
      </c>
      <c r="AK336" s="184">
        <v>4346004.4000000004</v>
      </c>
      <c r="AL336" s="184">
        <v>56256316.770000003</v>
      </c>
      <c r="AM336" s="184"/>
      <c r="AN336" s="184">
        <v>187040</v>
      </c>
      <c r="AO336" s="184">
        <v>1440702.36</v>
      </c>
      <c r="AP336" s="184">
        <v>673160.04</v>
      </c>
      <c r="AQ336" s="184"/>
      <c r="AR336" s="184"/>
      <c r="AS336" s="184">
        <v>10096393.17</v>
      </c>
      <c r="AT336" s="184"/>
      <c r="AU336" s="184">
        <v>285472.26</v>
      </c>
      <c r="AV336" s="184">
        <v>671716</v>
      </c>
      <c r="AW336" s="184">
        <v>23646.959999999999</v>
      </c>
      <c r="AX336" s="184">
        <v>642564.02</v>
      </c>
      <c r="AY336" s="184">
        <v>188760</v>
      </c>
      <c r="AZ336" s="184">
        <v>135438.03</v>
      </c>
      <c r="BA336" s="184">
        <v>149820.56</v>
      </c>
      <c r="BB336" s="184">
        <v>23227838.93</v>
      </c>
      <c r="BC336" s="184"/>
      <c r="BD336" s="184">
        <v>19346417.399999999</v>
      </c>
      <c r="BE336" s="184">
        <v>3587137.99</v>
      </c>
      <c r="BF336" s="184">
        <v>56399.96</v>
      </c>
      <c r="BG336" s="184">
        <v>399228</v>
      </c>
      <c r="BH336" s="184">
        <v>4439043.0199999996</v>
      </c>
      <c r="BI336" s="184">
        <v>279884.74</v>
      </c>
      <c r="BJ336" s="184">
        <v>863574.02</v>
      </c>
      <c r="BK336" s="184">
        <v>846733.25</v>
      </c>
      <c r="BL336" s="184">
        <v>916483.56</v>
      </c>
      <c r="BM336" s="184">
        <v>2247518</v>
      </c>
      <c r="BN336" s="184">
        <v>278751</v>
      </c>
      <c r="BO336" s="184">
        <v>1192980</v>
      </c>
      <c r="BP336" s="184">
        <v>1405162.44</v>
      </c>
      <c r="BQ336" s="184">
        <v>895849.88</v>
      </c>
      <c r="BR336" s="184">
        <v>1254509.28</v>
      </c>
      <c r="BS336" s="186">
        <v>30944680.300000001</v>
      </c>
      <c r="BT336" s="184"/>
      <c r="BU336" s="184">
        <v>83332.25</v>
      </c>
      <c r="BV336" s="184">
        <v>16398262.85</v>
      </c>
      <c r="BW336" s="184"/>
      <c r="BX336" s="184"/>
      <c r="BY336" s="186">
        <v>4409113.2</v>
      </c>
      <c r="BZ336" s="186">
        <v>818677.06</v>
      </c>
      <c r="CA336" s="184"/>
      <c r="CB336" s="184"/>
      <c r="CC336" s="184"/>
      <c r="CD336" s="186">
        <v>3179600.01</v>
      </c>
      <c r="CE336" s="184"/>
      <c r="CF336" s="184">
        <v>4939232.88</v>
      </c>
      <c r="CG336" s="186"/>
      <c r="CH336" s="184"/>
      <c r="CI336" s="184"/>
      <c r="CJ336" s="184">
        <v>25920</v>
      </c>
      <c r="CK336" s="184">
        <v>2521446.96</v>
      </c>
      <c r="CL336" s="184">
        <v>632000.04</v>
      </c>
      <c r="CM336" s="186">
        <v>624672</v>
      </c>
    </row>
    <row r="337" spans="1:91" ht="24.6">
      <c r="A337" s="120">
        <v>38</v>
      </c>
      <c r="B337" s="220" t="s">
        <v>1051</v>
      </c>
      <c r="C337" s="126" t="s">
        <v>614</v>
      </c>
      <c r="D337" s="184">
        <v>87343.54</v>
      </c>
      <c r="E337" s="184"/>
      <c r="F337" s="184"/>
      <c r="G337" s="184">
        <v>3070.54</v>
      </c>
      <c r="H337" s="184">
        <v>255852.55</v>
      </c>
      <c r="I337" s="184"/>
      <c r="J337" s="184">
        <v>33529.919999999998</v>
      </c>
      <c r="K337" s="184">
        <v>39703.550000000003</v>
      </c>
      <c r="L337" s="184"/>
      <c r="M337" s="184"/>
      <c r="N337" s="184"/>
      <c r="O337" s="184">
        <v>29318.33</v>
      </c>
      <c r="P337" s="184"/>
      <c r="Q337" s="184">
        <v>2480.04</v>
      </c>
      <c r="R337" s="184">
        <v>355959.96</v>
      </c>
      <c r="S337" s="184">
        <v>15.47</v>
      </c>
      <c r="T337" s="184">
        <v>28800.6</v>
      </c>
      <c r="U337" s="184"/>
      <c r="V337" s="184"/>
      <c r="W337" s="184"/>
      <c r="X337" s="184">
        <v>3319493.97</v>
      </c>
      <c r="Y337" s="184">
        <v>35831.01</v>
      </c>
      <c r="Z337" s="184"/>
      <c r="AA337" s="184"/>
      <c r="AB337" s="184"/>
      <c r="AC337" s="184"/>
      <c r="AD337" s="184">
        <v>345215.13</v>
      </c>
      <c r="AE337" s="184">
        <v>399631.6</v>
      </c>
      <c r="AF337" s="184"/>
      <c r="AG337" s="184">
        <v>84132.9</v>
      </c>
      <c r="AH337" s="184"/>
      <c r="AI337" s="184">
        <v>44582.1</v>
      </c>
      <c r="AJ337" s="184"/>
      <c r="AK337" s="184">
        <v>2363079.87</v>
      </c>
      <c r="AL337" s="184">
        <v>5948085.1299999999</v>
      </c>
      <c r="AM337" s="184">
        <v>17839.919999999998</v>
      </c>
      <c r="AN337" s="184"/>
      <c r="AO337" s="184">
        <v>49883.4</v>
      </c>
      <c r="AP337" s="184">
        <v>23332.6</v>
      </c>
      <c r="AQ337" s="184"/>
      <c r="AR337" s="184">
        <v>82782.36</v>
      </c>
      <c r="AS337" s="184">
        <v>1701967.43</v>
      </c>
      <c r="AT337" s="184"/>
      <c r="AU337" s="184"/>
      <c r="AV337" s="184"/>
      <c r="AW337" s="184"/>
      <c r="AX337" s="184"/>
      <c r="AY337" s="184">
        <v>24397.29</v>
      </c>
      <c r="AZ337" s="184"/>
      <c r="BA337" s="184"/>
      <c r="BB337" s="184">
        <v>1006190.98</v>
      </c>
      <c r="BC337" s="184"/>
      <c r="BD337" s="184">
        <v>264159.96000000002</v>
      </c>
      <c r="BE337" s="184">
        <v>408613.04</v>
      </c>
      <c r="BF337" s="184"/>
      <c r="BG337" s="184"/>
      <c r="BH337" s="184"/>
      <c r="BI337" s="184"/>
      <c r="BJ337" s="184"/>
      <c r="BK337" s="184"/>
      <c r="BL337" s="184">
        <v>266046</v>
      </c>
      <c r="BM337" s="184"/>
      <c r="BN337" s="184">
        <v>392660.04</v>
      </c>
      <c r="BO337" s="184">
        <v>41617.33</v>
      </c>
      <c r="BP337" s="184"/>
      <c r="BQ337" s="184">
        <v>20254.849999999999</v>
      </c>
      <c r="BR337" s="184">
        <v>785851.8</v>
      </c>
      <c r="BS337" s="186">
        <v>10545123.859999999</v>
      </c>
      <c r="BT337" s="184">
        <v>851642.04</v>
      </c>
      <c r="BU337" s="186"/>
      <c r="BV337" s="184">
        <v>42880.800000000003</v>
      </c>
      <c r="BW337" s="184">
        <v>546765.88</v>
      </c>
      <c r="BX337" s="186">
        <v>1204800</v>
      </c>
      <c r="BY337" s="184"/>
      <c r="BZ337" s="184">
        <v>10770.03</v>
      </c>
      <c r="CA337" s="186"/>
      <c r="CB337" s="184"/>
      <c r="CC337" s="184"/>
      <c r="CD337" s="184">
        <v>1974381.15</v>
      </c>
      <c r="CE337" s="184">
        <v>302919.96000000002</v>
      </c>
      <c r="CF337" s="186">
        <v>26636.400000000001</v>
      </c>
      <c r="CG337" s="184">
        <v>17066.650000000001</v>
      </c>
      <c r="CH337" s="184">
        <v>17378.759999999998</v>
      </c>
      <c r="CI337" s="184"/>
      <c r="CJ337" s="184">
        <v>146935.44</v>
      </c>
      <c r="CK337" s="186"/>
      <c r="CL337" s="184">
        <v>190639.24</v>
      </c>
      <c r="CM337" s="186">
        <v>152717.76000000001</v>
      </c>
    </row>
    <row r="338" spans="1:91" ht="24.6">
      <c r="A338" s="120">
        <v>38</v>
      </c>
      <c r="B338" s="220" t="s">
        <v>1052</v>
      </c>
      <c r="C338" s="123" t="s">
        <v>615</v>
      </c>
      <c r="D338" s="184">
        <v>231444.87</v>
      </c>
      <c r="E338" s="184">
        <v>271109.03000000003</v>
      </c>
      <c r="F338" s="184">
        <v>55374.03</v>
      </c>
      <c r="G338" s="184"/>
      <c r="H338" s="184"/>
      <c r="I338" s="184"/>
      <c r="J338" s="184"/>
      <c r="K338" s="184"/>
      <c r="L338" s="184"/>
      <c r="M338" s="184"/>
      <c r="N338" s="184"/>
      <c r="O338" s="184">
        <v>194701.21</v>
      </c>
      <c r="P338" s="184">
        <v>2117369.56</v>
      </c>
      <c r="Q338" s="184"/>
      <c r="R338" s="184"/>
      <c r="S338" s="184">
        <v>1077499.44</v>
      </c>
      <c r="T338" s="184"/>
      <c r="U338" s="184"/>
      <c r="V338" s="184">
        <v>3882.31</v>
      </c>
      <c r="W338" s="184">
        <v>153333.35999999999</v>
      </c>
      <c r="X338" s="184">
        <v>360281.87</v>
      </c>
      <c r="Y338" s="184">
        <v>71414.740000000005</v>
      </c>
      <c r="Z338" s="184">
        <v>914670.21</v>
      </c>
      <c r="AA338" s="184"/>
      <c r="AB338" s="184"/>
      <c r="AC338" s="184"/>
      <c r="AD338" s="184"/>
      <c r="AE338" s="184"/>
      <c r="AF338" s="184"/>
      <c r="AG338" s="184">
        <v>17084.93</v>
      </c>
      <c r="AH338" s="184">
        <v>19492.52</v>
      </c>
      <c r="AI338" s="184"/>
      <c r="AJ338" s="184">
        <v>36620.42</v>
      </c>
      <c r="AK338" s="184">
        <v>586100.1</v>
      </c>
      <c r="AL338" s="184">
        <v>5386445.9100000001</v>
      </c>
      <c r="AM338" s="184"/>
      <c r="AN338" s="184"/>
      <c r="AO338" s="184">
        <v>87266.64</v>
      </c>
      <c r="AP338" s="184">
        <v>20000.04</v>
      </c>
      <c r="AQ338" s="184"/>
      <c r="AR338" s="184"/>
      <c r="AS338" s="184">
        <v>627954.48</v>
      </c>
      <c r="AT338" s="184"/>
      <c r="AU338" s="184"/>
      <c r="AV338" s="184"/>
      <c r="AW338" s="184"/>
      <c r="AX338" s="184"/>
      <c r="AY338" s="184"/>
      <c r="AZ338" s="184"/>
      <c r="BA338" s="184"/>
      <c r="BB338" s="184">
        <v>433519.19</v>
      </c>
      <c r="BC338" s="184"/>
      <c r="BD338" s="184"/>
      <c r="BE338" s="184">
        <v>194878.67</v>
      </c>
      <c r="BF338" s="184"/>
      <c r="BG338" s="184"/>
      <c r="BH338" s="184"/>
      <c r="BI338" s="184"/>
      <c r="BJ338" s="184">
        <v>207600</v>
      </c>
      <c r="BK338" s="184"/>
      <c r="BL338" s="184">
        <v>317646.71999999997</v>
      </c>
      <c r="BM338" s="184">
        <v>580895.97</v>
      </c>
      <c r="BN338" s="184">
        <v>46911</v>
      </c>
      <c r="BO338" s="184">
        <v>32666.639999999999</v>
      </c>
      <c r="BP338" s="184"/>
      <c r="BQ338" s="184">
        <v>174022.22</v>
      </c>
      <c r="BR338" s="184"/>
      <c r="BS338" s="186">
        <v>2787277.09</v>
      </c>
      <c r="BT338" s="184">
        <v>10843.8</v>
      </c>
      <c r="BU338" s="186"/>
      <c r="BV338" s="186">
        <v>272910.71999999997</v>
      </c>
      <c r="BW338" s="184"/>
      <c r="BX338" s="184"/>
      <c r="BY338" s="186"/>
      <c r="BZ338" s="184"/>
      <c r="CA338" s="186"/>
      <c r="CB338" s="184">
        <v>92333.28</v>
      </c>
      <c r="CC338" s="184"/>
      <c r="CD338" s="184">
        <v>1560</v>
      </c>
      <c r="CE338" s="184"/>
      <c r="CF338" s="184"/>
      <c r="CG338" s="184"/>
      <c r="CH338" s="184">
        <v>40794.39</v>
      </c>
      <c r="CI338" s="186"/>
      <c r="CJ338" s="184"/>
      <c r="CK338" s="186"/>
      <c r="CL338" s="184">
        <v>4320</v>
      </c>
      <c r="CM338" s="186"/>
    </row>
    <row r="339" spans="1:91" ht="24.6">
      <c r="A339" s="120">
        <v>38</v>
      </c>
      <c r="B339" s="220" t="s">
        <v>1053</v>
      </c>
      <c r="C339" s="123" t="s">
        <v>1277</v>
      </c>
      <c r="D339" s="184"/>
      <c r="E339" s="184"/>
      <c r="F339" s="184"/>
      <c r="G339" s="184"/>
      <c r="H339" s="184"/>
      <c r="I339" s="184"/>
      <c r="J339" s="184"/>
      <c r="K339" s="184"/>
      <c r="L339" s="184"/>
      <c r="M339" s="184"/>
      <c r="N339" s="184"/>
      <c r="O339" s="184">
        <v>144361.07</v>
      </c>
      <c r="P339" s="184"/>
      <c r="Q339" s="184"/>
      <c r="R339" s="184"/>
      <c r="S339" s="184"/>
      <c r="T339" s="184"/>
      <c r="U339" s="184"/>
      <c r="V339" s="184"/>
      <c r="W339" s="184"/>
      <c r="X339" s="184"/>
      <c r="Y339" s="184"/>
      <c r="Z339" s="184"/>
      <c r="AA339" s="184"/>
      <c r="AB339" s="184"/>
      <c r="AC339" s="184"/>
      <c r="AD339" s="184"/>
      <c r="AE339" s="184"/>
      <c r="AF339" s="184"/>
      <c r="AG339" s="184"/>
      <c r="AH339" s="184"/>
      <c r="AI339" s="184"/>
      <c r="AJ339" s="184"/>
      <c r="AK339" s="184"/>
      <c r="AL339" s="184"/>
      <c r="AM339" s="184"/>
      <c r="AN339" s="184"/>
      <c r="AO339" s="184"/>
      <c r="AP339" s="184"/>
      <c r="AQ339" s="184"/>
      <c r="AR339" s="184"/>
      <c r="AS339" s="184"/>
      <c r="AT339" s="184"/>
      <c r="AU339" s="184"/>
      <c r="AV339" s="184"/>
      <c r="AW339" s="184"/>
      <c r="AX339" s="184"/>
      <c r="AY339" s="184"/>
      <c r="AZ339" s="184"/>
      <c r="BA339" s="184"/>
      <c r="BB339" s="184"/>
      <c r="BC339" s="184">
        <v>321933.36</v>
      </c>
      <c r="BD339" s="184"/>
      <c r="BE339" s="184"/>
      <c r="BF339" s="184"/>
      <c r="BG339" s="184"/>
      <c r="BH339" s="184">
        <v>786267.89</v>
      </c>
      <c r="BI339" s="184"/>
      <c r="BJ339" s="184"/>
      <c r="BK339" s="184">
        <v>133333.32</v>
      </c>
      <c r="BL339" s="184">
        <v>176600.04</v>
      </c>
      <c r="BM339" s="184"/>
      <c r="BN339" s="184"/>
      <c r="BO339" s="184"/>
      <c r="BP339" s="184"/>
      <c r="BQ339" s="184"/>
      <c r="BR339" s="184"/>
      <c r="BS339" s="186"/>
      <c r="BT339" s="184"/>
      <c r="BU339" s="186"/>
      <c r="BV339" s="184"/>
      <c r="BW339" s="184"/>
      <c r="BX339" s="184"/>
      <c r="BY339" s="186"/>
      <c r="BZ339" s="184"/>
      <c r="CA339" s="184"/>
      <c r="CB339" s="184"/>
      <c r="CC339" s="184"/>
      <c r="CD339" s="184"/>
      <c r="CE339" s="184"/>
      <c r="CF339" s="184"/>
      <c r="CG339" s="184"/>
      <c r="CH339" s="184"/>
      <c r="CI339" s="184"/>
      <c r="CJ339" s="186"/>
      <c r="CK339" s="186"/>
      <c r="CL339" s="184">
        <v>65799.960000000006</v>
      </c>
      <c r="CM339" s="184"/>
    </row>
    <row r="340" spans="1:91" ht="24.6">
      <c r="A340" s="120">
        <v>38</v>
      </c>
      <c r="B340" s="220" t="s">
        <v>1054</v>
      </c>
      <c r="C340" s="123" t="s">
        <v>616</v>
      </c>
      <c r="D340" s="184"/>
      <c r="E340" s="184"/>
      <c r="F340" s="184"/>
      <c r="G340" s="184">
        <v>24564.83</v>
      </c>
      <c r="H340" s="184"/>
      <c r="I340" s="184"/>
      <c r="J340" s="184"/>
      <c r="K340" s="184"/>
      <c r="L340" s="184"/>
      <c r="M340" s="184"/>
      <c r="N340" s="184"/>
      <c r="O340" s="184"/>
      <c r="P340" s="184"/>
      <c r="Q340" s="184"/>
      <c r="R340" s="184"/>
      <c r="S340" s="184"/>
      <c r="T340" s="184"/>
      <c r="U340" s="184">
        <v>56333.279999999999</v>
      </c>
      <c r="V340" s="184"/>
      <c r="W340" s="184"/>
      <c r="X340" s="184"/>
      <c r="Y340" s="184"/>
      <c r="Z340" s="184"/>
      <c r="AA340" s="184"/>
      <c r="AB340" s="184"/>
      <c r="AC340" s="184"/>
      <c r="AD340" s="184"/>
      <c r="AE340" s="184"/>
      <c r="AF340" s="184"/>
      <c r="AG340" s="184"/>
      <c r="AH340" s="184"/>
      <c r="AI340" s="184"/>
      <c r="AJ340" s="184"/>
      <c r="AK340" s="184"/>
      <c r="AL340" s="184"/>
      <c r="AM340" s="184"/>
      <c r="AN340" s="184"/>
      <c r="AO340" s="184"/>
      <c r="AP340" s="184"/>
      <c r="AQ340" s="184"/>
      <c r="AR340" s="184"/>
      <c r="AS340" s="184"/>
      <c r="AT340" s="184"/>
      <c r="AU340" s="184"/>
      <c r="AV340" s="184"/>
      <c r="AW340" s="184"/>
      <c r="AX340" s="184"/>
      <c r="AY340" s="184"/>
      <c r="AZ340" s="184"/>
      <c r="BA340" s="184"/>
      <c r="BB340" s="184"/>
      <c r="BC340" s="184"/>
      <c r="BD340" s="184">
        <v>3970172.88</v>
      </c>
      <c r="BE340" s="184"/>
      <c r="BF340" s="184"/>
      <c r="BG340" s="184"/>
      <c r="BH340" s="184"/>
      <c r="BI340" s="184"/>
      <c r="BJ340" s="184"/>
      <c r="BK340" s="184"/>
      <c r="BL340" s="184">
        <v>97666.68</v>
      </c>
      <c r="BM340" s="184"/>
      <c r="BN340" s="184"/>
      <c r="BO340" s="184"/>
      <c r="BP340" s="184"/>
      <c r="BQ340" s="184"/>
      <c r="BR340" s="184"/>
      <c r="BS340" s="186"/>
      <c r="BT340" s="186"/>
      <c r="BU340" s="186"/>
      <c r="BV340" s="186"/>
      <c r="BW340" s="186"/>
      <c r="BX340" s="186"/>
      <c r="BY340" s="186"/>
      <c r="BZ340" s="186"/>
      <c r="CA340" s="186"/>
      <c r="CB340" s="184"/>
      <c r="CC340" s="186"/>
      <c r="CD340" s="186">
        <v>114800.04</v>
      </c>
      <c r="CE340" s="184"/>
      <c r="CF340" s="186"/>
      <c r="CG340" s="186"/>
      <c r="CH340" s="184"/>
      <c r="CI340" s="186"/>
      <c r="CJ340" s="184"/>
      <c r="CK340" s="186"/>
      <c r="CL340" s="184">
        <v>41199.96</v>
      </c>
      <c r="CM340" s="186">
        <v>9410.5</v>
      </c>
    </row>
    <row r="341" spans="1:91" ht="24.6">
      <c r="A341" s="120">
        <v>38</v>
      </c>
      <c r="B341" s="220" t="s">
        <v>1055</v>
      </c>
      <c r="C341" s="123" t="s">
        <v>617</v>
      </c>
      <c r="D341" s="184"/>
      <c r="E341" s="184"/>
      <c r="F341" s="184"/>
      <c r="G341" s="184">
        <v>6231.5</v>
      </c>
      <c r="H341" s="184"/>
      <c r="I341" s="184"/>
      <c r="J341" s="184"/>
      <c r="K341" s="184"/>
      <c r="L341" s="184"/>
      <c r="M341" s="184"/>
      <c r="N341" s="184"/>
      <c r="O341" s="184"/>
      <c r="P341" s="184"/>
      <c r="Q341" s="184">
        <v>88480.61</v>
      </c>
      <c r="R341" s="184"/>
      <c r="S341" s="184"/>
      <c r="T341" s="184"/>
      <c r="U341" s="184"/>
      <c r="V341" s="184"/>
      <c r="W341" s="184"/>
      <c r="X341" s="184"/>
      <c r="Y341" s="184"/>
      <c r="Z341" s="184"/>
      <c r="AA341" s="184"/>
      <c r="AB341" s="184"/>
      <c r="AC341" s="184"/>
      <c r="AD341" s="184"/>
      <c r="AE341" s="184"/>
      <c r="AF341" s="184"/>
      <c r="AG341" s="184"/>
      <c r="AH341" s="184"/>
      <c r="AI341" s="184"/>
      <c r="AJ341" s="184"/>
      <c r="AK341" s="184"/>
      <c r="AL341" s="184"/>
      <c r="AM341" s="184"/>
      <c r="AN341" s="184"/>
      <c r="AO341" s="184"/>
      <c r="AP341" s="184"/>
      <c r="AQ341" s="184"/>
      <c r="AR341" s="184"/>
      <c r="AS341" s="184"/>
      <c r="AT341" s="184"/>
      <c r="AU341" s="184"/>
      <c r="AV341" s="184"/>
      <c r="AW341" s="184">
        <v>7290.09</v>
      </c>
      <c r="AX341" s="184">
        <v>72000</v>
      </c>
      <c r="AY341" s="184"/>
      <c r="AZ341" s="184"/>
      <c r="BA341" s="184"/>
      <c r="BB341" s="184"/>
      <c r="BC341" s="184"/>
      <c r="BD341" s="184"/>
      <c r="BE341" s="184">
        <v>250791.14</v>
      </c>
      <c r="BF341" s="184">
        <v>325999.94</v>
      </c>
      <c r="BG341" s="184"/>
      <c r="BH341" s="184">
        <v>1246003.07</v>
      </c>
      <c r="BI341" s="184"/>
      <c r="BJ341" s="184"/>
      <c r="BK341" s="184">
        <v>162999.96</v>
      </c>
      <c r="BL341" s="184">
        <v>85505.16</v>
      </c>
      <c r="BM341" s="184"/>
      <c r="BN341" s="184"/>
      <c r="BO341" s="184"/>
      <c r="BP341" s="184"/>
      <c r="BQ341" s="184">
        <v>5606.69</v>
      </c>
      <c r="BR341" s="184"/>
      <c r="BS341" s="186"/>
      <c r="BT341" s="186"/>
      <c r="BU341" s="186"/>
      <c r="BV341" s="186"/>
      <c r="BW341" s="184"/>
      <c r="BX341" s="186"/>
      <c r="BY341" s="186"/>
      <c r="BZ341" s="186"/>
      <c r="CA341" s="186"/>
      <c r="CB341" s="186"/>
      <c r="CC341" s="186"/>
      <c r="CD341" s="186"/>
      <c r="CE341" s="186"/>
      <c r="CF341" s="186"/>
      <c r="CG341" s="186"/>
      <c r="CH341" s="186"/>
      <c r="CI341" s="186"/>
      <c r="CJ341" s="186"/>
      <c r="CK341" s="186"/>
      <c r="CL341" s="186">
        <v>47197.08</v>
      </c>
      <c r="CM341" s="186"/>
    </row>
    <row r="342" spans="1:91" ht="24.6">
      <c r="A342" s="120">
        <v>38</v>
      </c>
      <c r="B342" s="220" t="s">
        <v>1056</v>
      </c>
      <c r="C342" s="123" t="s">
        <v>618</v>
      </c>
      <c r="D342" s="184"/>
      <c r="E342" s="184"/>
      <c r="F342" s="184"/>
      <c r="G342" s="184"/>
      <c r="H342" s="184"/>
      <c r="I342" s="184"/>
      <c r="J342" s="184"/>
      <c r="K342" s="184"/>
      <c r="L342" s="184"/>
      <c r="M342" s="184"/>
      <c r="N342" s="184"/>
      <c r="O342" s="184"/>
      <c r="P342" s="184"/>
      <c r="Q342" s="184"/>
      <c r="R342" s="184"/>
      <c r="S342" s="184"/>
      <c r="T342" s="184"/>
      <c r="U342" s="184"/>
      <c r="V342" s="184"/>
      <c r="W342" s="184"/>
      <c r="X342" s="184"/>
      <c r="Y342" s="184"/>
      <c r="Z342" s="184"/>
      <c r="AA342" s="184"/>
      <c r="AB342" s="184"/>
      <c r="AC342" s="184"/>
      <c r="AD342" s="184"/>
      <c r="AE342" s="184"/>
      <c r="AF342" s="184"/>
      <c r="AG342" s="184"/>
      <c r="AH342" s="184"/>
      <c r="AI342" s="184"/>
      <c r="AJ342" s="184"/>
      <c r="AK342" s="184"/>
      <c r="AL342" s="184"/>
      <c r="AM342" s="184"/>
      <c r="AN342" s="184"/>
      <c r="AO342" s="184"/>
      <c r="AP342" s="184"/>
      <c r="AQ342" s="184"/>
      <c r="AR342" s="184"/>
      <c r="AS342" s="184"/>
      <c r="AT342" s="184"/>
      <c r="AU342" s="184"/>
      <c r="AV342" s="184"/>
      <c r="AW342" s="184"/>
      <c r="AX342" s="184"/>
      <c r="AY342" s="184"/>
      <c r="AZ342" s="184"/>
      <c r="BA342" s="184"/>
      <c r="BB342" s="184"/>
      <c r="BC342" s="184"/>
      <c r="BD342" s="184"/>
      <c r="BE342" s="184">
        <v>4729.33</v>
      </c>
      <c r="BF342" s="184"/>
      <c r="BG342" s="184"/>
      <c r="BH342" s="184">
        <v>146577.91</v>
      </c>
      <c r="BI342" s="184"/>
      <c r="BJ342" s="184"/>
      <c r="BK342" s="184"/>
      <c r="BL342" s="184"/>
      <c r="BM342" s="184"/>
      <c r="BN342" s="184"/>
      <c r="BO342" s="184"/>
      <c r="BP342" s="184"/>
      <c r="BQ342" s="184"/>
      <c r="BR342" s="184"/>
      <c r="BS342" s="186"/>
      <c r="BT342" s="186"/>
      <c r="BU342" s="186"/>
      <c r="BV342" s="186"/>
      <c r="BW342" s="186"/>
      <c r="BX342" s="186"/>
      <c r="BY342" s="186"/>
      <c r="BZ342" s="186"/>
      <c r="CA342" s="184"/>
      <c r="CB342" s="186"/>
      <c r="CC342" s="186"/>
      <c r="CD342" s="184"/>
      <c r="CE342" s="186"/>
      <c r="CF342" s="186"/>
      <c r="CG342" s="186"/>
      <c r="CH342" s="184"/>
      <c r="CI342" s="186"/>
      <c r="CJ342" s="186"/>
      <c r="CK342" s="186"/>
      <c r="CL342" s="184"/>
      <c r="CM342" s="186"/>
    </row>
    <row r="343" spans="1:91" ht="24.6">
      <c r="A343" s="120">
        <v>38</v>
      </c>
      <c r="B343" s="220" t="s">
        <v>1057</v>
      </c>
      <c r="C343" s="123" t="s">
        <v>1278</v>
      </c>
      <c r="D343" s="184"/>
      <c r="E343" s="184"/>
      <c r="F343" s="184"/>
      <c r="G343" s="184"/>
      <c r="H343" s="184"/>
      <c r="I343" s="184"/>
      <c r="J343" s="184"/>
      <c r="K343" s="184"/>
      <c r="L343" s="184"/>
      <c r="M343" s="184"/>
      <c r="N343" s="184"/>
      <c r="O343" s="184">
        <v>107852.13</v>
      </c>
      <c r="P343" s="184"/>
      <c r="Q343" s="184">
        <v>1</v>
      </c>
      <c r="R343" s="184">
        <v>1998.38</v>
      </c>
      <c r="S343" s="184"/>
      <c r="T343" s="184">
        <v>21249</v>
      </c>
      <c r="U343" s="184"/>
      <c r="V343" s="184"/>
      <c r="W343" s="184"/>
      <c r="X343" s="184"/>
      <c r="Y343" s="184"/>
      <c r="Z343" s="184"/>
      <c r="AA343" s="184"/>
      <c r="AB343" s="184"/>
      <c r="AC343" s="184"/>
      <c r="AD343" s="184"/>
      <c r="AE343" s="184"/>
      <c r="AF343" s="184"/>
      <c r="AG343" s="184">
        <v>54441.37</v>
      </c>
      <c r="AH343" s="184"/>
      <c r="AI343" s="184"/>
      <c r="AJ343" s="184"/>
      <c r="AK343" s="184"/>
      <c r="AL343" s="184"/>
      <c r="AM343" s="184"/>
      <c r="AN343" s="184"/>
      <c r="AO343" s="184"/>
      <c r="AP343" s="184"/>
      <c r="AQ343" s="184"/>
      <c r="AR343" s="184"/>
      <c r="AS343" s="184"/>
      <c r="AT343" s="184"/>
      <c r="AU343" s="184"/>
      <c r="AV343" s="184"/>
      <c r="AW343" s="184"/>
      <c r="AX343" s="184"/>
      <c r="AY343" s="184"/>
      <c r="AZ343" s="184"/>
      <c r="BA343" s="184"/>
      <c r="BB343" s="184"/>
      <c r="BC343" s="184"/>
      <c r="BD343" s="184"/>
      <c r="BE343" s="184"/>
      <c r="BF343" s="184"/>
      <c r="BG343" s="184">
        <v>11900.04</v>
      </c>
      <c r="BH343" s="184">
        <v>0.12</v>
      </c>
      <c r="BI343" s="184"/>
      <c r="BJ343" s="184"/>
      <c r="BK343" s="184">
        <v>60000</v>
      </c>
      <c r="BL343" s="184"/>
      <c r="BM343" s="184"/>
      <c r="BN343" s="184"/>
      <c r="BO343" s="184">
        <v>12146.2</v>
      </c>
      <c r="BP343" s="184">
        <v>44120.04</v>
      </c>
      <c r="BQ343" s="184"/>
      <c r="BR343" s="184"/>
      <c r="BS343" s="186"/>
      <c r="BT343" s="186"/>
      <c r="BU343" s="186"/>
      <c r="BV343" s="186"/>
      <c r="BW343" s="186"/>
      <c r="BX343" s="186">
        <v>29450.400000000001</v>
      </c>
      <c r="BY343" s="186">
        <v>183333.34</v>
      </c>
      <c r="BZ343" s="186"/>
      <c r="CA343" s="186"/>
      <c r="CB343" s="186"/>
      <c r="CC343" s="186"/>
      <c r="CD343" s="186"/>
      <c r="CE343" s="186"/>
      <c r="CF343" s="186"/>
      <c r="CG343" s="186"/>
      <c r="CH343" s="186"/>
      <c r="CI343" s="186"/>
      <c r="CJ343" s="186"/>
      <c r="CK343" s="186"/>
      <c r="CL343" s="186"/>
      <c r="CM343" s="186"/>
    </row>
    <row r="344" spans="1:91" ht="24.6">
      <c r="A344" s="120">
        <v>38</v>
      </c>
      <c r="B344" s="220" t="s">
        <v>1058</v>
      </c>
      <c r="C344" s="123" t="s">
        <v>1279</v>
      </c>
      <c r="D344" s="184">
        <v>347850.13</v>
      </c>
      <c r="E344" s="184"/>
      <c r="F344" s="184"/>
      <c r="G344" s="184"/>
      <c r="H344" s="184"/>
      <c r="I344" s="184"/>
      <c r="J344" s="184"/>
      <c r="K344" s="184"/>
      <c r="L344" s="184"/>
      <c r="M344" s="184"/>
      <c r="N344" s="184"/>
      <c r="O344" s="184"/>
      <c r="P344" s="184">
        <v>480185.96</v>
      </c>
      <c r="Q344" s="184"/>
      <c r="R344" s="184"/>
      <c r="S344" s="184"/>
      <c r="T344" s="184"/>
      <c r="U344" s="184"/>
      <c r="V344" s="184"/>
      <c r="W344" s="184"/>
      <c r="X344" s="184">
        <v>10127014.75</v>
      </c>
      <c r="Y344" s="184">
        <v>3533.81</v>
      </c>
      <c r="Z344" s="184">
        <v>382933.78</v>
      </c>
      <c r="AA344" s="184"/>
      <c r="AB344" s="184"/>
      <c r="AC344" s="184"/>
      <c r="AD344" s="184"/>
      <c r="AE344" s="184"/>
      <c r="AF344" s="184"/>
      <c r="AG344" s="184">
        <v>15939</v>
      </c>
      <c r="AH344" s="184">
        <v>3448.85</v>
      </c>
      <c r="AI344" s="184"/>
      <c r="AJ344" s="184">
        <v>1206.26</v>
      </c>
      <c r="AK344" s="184">
        <v>13498</v>
      </c>
      <c r="AL344" s="184">
        <v>4643064.87</v>
      </c>
      <c r="AM344" s="184"/>
      <c r="AN344" s="184"/>
      <c r="AO344" s="184"/>
      <c r="AP344" s="184"/>
      <c r="AQ344" s="184"/>
      <c r="AR344" s="184"/>
      <c r="AS344" s="184">
        <v>15742397.779999999</v>
      </c>
      <c r="AT344" s="184"/>
      <c r="AU344" s="184"/>
      <c r="AV344" s="184"/>
      <c r="AW344" s="184"/>
      <c r="AX344" s="184"/>
      <c r="AY344" s="184"/>
      <c r="AZ344" s="184"/>
      <c r="BA344" s="184"/>
      <c r="BB344" s="184">
        <v>1929982.82</v>
      </c>
      <c r="BC344" s="184"/>
      <c r="BD344" s="184">
        <v>470380.44</v>
      </c>
      <c r="BE344" s="184">
        <v>256156.55</v>
      </c>
      <c r="BF344" s="184"/>
      <c r="BG344" s="184"/>
      <c r="BH344" s="184">
        <v>2.23</v>
      </c>
      <c r="BI344" s="184"/>
      <c r="BJ344" s="184">
        <v>19557.05</v>
      </c>
      <c r="BK344" s="184"/>
      <c r="BL344" s="184">
        <v>26300.04</v>
      </c>
      <c r="BM344" s="184">
        <v>567602.5</v>
      </c>
      <c r="BN344" s="184"/>
      <c r="BO344" s="184"/>
      <c r="BP344" s="184"/>
      <c r="BQ344" s="184"/>
      <c r="BR344" s="184"/>
      <c r="BS344" s="186">
        <v>9813274.9299999997</v>
      </c>
      <c r="BT344" s="186"/>
      <c r="BU344" s="186"/>
      <c r="BV344" s="186">
        <v>1196193.56</v>
      </c>
      <c r="BW344" s="186">
        <v>118000</v>
      </c>
      <c r="BX344" s="186">
        <v>6500.04</v>
      </c>
      <c r="BY344" s="186"/>
      <c r="BZ344" s="186"/>
      <c r="CA344" s="186"/>
      <c r="CB344" s="186"/>
      <c r="CC344" s="184"/>
      <c r="CD344" s="186"/>
      <c r="CE344" s="186"/>
      <c r="CF344" s="186"/>
      <c r="CG344" s="186"/>
      <c r="CH344" s="186"/>
      <c r="CI344" s="186"/>
      <c r="CJ344" s="186"/>
      <c r="CK344" s="186"/>
      <c r="CL344" s="186"/>
      <c r="CM344" s="186"/>
    </row>
    <row r="345" spans="1:91" ht="24.6">
      <c r="A345" s="120">
        <v>38</v>
      </c>
      <c r="B345" s="220" t="s">
        <v>1059</v>
      </c>
      <c r="C345" s="123" t="s">
        <v>1280</v>
      </c>
      <c r="D345" s="184">
        <v>845140.98</v>
      </c>
      <c r="E345" s="184"/>
      <c r="F345" s="184"/>
      <c r="G345" s="184"/>
      <c r="H345" s="184">
        <v>499899.99</v>
      </c>
      <c r="I345" s="184"/>
      <c r="J345" s="184"/>
      <c r="K345" s="184"/>
      <c r="L345" s="184">
        <v>23173.25</v>
      </c>
      <c r="M345" s="184"/>
      <c r="N345" s="184">
        <v>999252.08</v>
      </c>
      <c r="O345" s="184"/>
      <c r="P345" s="184">
        <v>3382744.12</v>
      </c>
      <c r="Q345" s="184">
        <v>499599.99</v>
      </c>
      <c r="R345" s="184">
        <v>166533.23000000001</v>
      </c>
      <c r="S345" s="184"/>
      <c r="T345" s="184">
        <v>499599.96</v>
      </c>
      <c r="U345" s="184">
        <v>499599.96</v>
      </c>
      <c r="V345" s="184"/>
      <c r="W345" s="184"/>
      <c r="X345" s="184">
        <v>1398239.46</v>
      </c>
      <c r="Y345" s="184">
        <v>417473.96</v>
      </c>
      <c r="Z345" s="184">
        <v>41259.730000000003</v>
      </c>
      <c r="AA345" s="184"/>
      <c r="AB345" s="184">
        <v>350000</v>
      </c>
      <c r="AC345" s="184"/>
      <c r="AD345" s="184">
        <v>349999</v>
      </c>
      <c r="AE345" s="184">
        <v>377025</v>
      </c>
      <c r="AF345" s="184">
        <v>944999</v>
      </c>
      <c r="AG345" s="184">
        <v>295266.11</v>
      </c>
      <c r="AH345" s="184"/>
      <c r="AI345" s="184">
        <v>1046643.35</v>
      </c>
      <c r="AJ345" s="184">
        <v>821493.82</v>
      </c>
      <c r="AK345" s="184">
        <v>349999</v>
      </c>
      <c r="AL345" s="184">
        <v>3165925.98</v>
      </c>
      <c r="AM345" s="184"/>
      <c r="AN345" s="184">
        <v>985800</v>
      </c>
      <c r="AO345" s="184"/>
      <c r="AP345" s="184"/>
      <c r="AQ345" s="184"/>
      <c r="AR345" s="184"/>
      <c r="AS345" s="184">
        <v>22124006.550000001</v>
      </c>
      <c r="AT345" s="184">
        <v>1799799</v>
      </c>
      <c r="AU345" s="184"/>
      <c r="AV345" s="184"/>
      <c r="AW345" s="184">
        <v>540583.29</v>
      </c>
      <c r="AX345" s="184"/>
      <c r="AY345" s="184"/>
      <c r="AZ345" s="184"/>
      <c r="BA345" s="184">
        <v>499000</v>
      </c>
      <c r="BB345" s="184">
        <v>307515.56</v>
      </c>
      <c r="BC345" s="184"/>
      <c r="BD345" s="184"/>
      <c r="BE345" s="184"/>
      <c r="BF345" s="184"/>
      <c r="BG345" s="184">
        <v>499599.96</v>
      </c>
      <c r="BH345" s="184"/>
      <c r="BI345" s="184"/>
      <c r="BJ345" s="184"/>
      <c r="BK345" s="184"/>
      <c r="BL345" s="184">
        <v>485000.04</v>
      </c>
      <c r="BM345" s="184">
        <v>934604.82</v>
      </c>
      <c r="BN345" s="184">
        <v>498999.96</v>
      </c>
      <c r="BO345" s="184">
        <v>498999.96</v>
      </c>
      <c r="BP345" s="184">
        <v>272100</v>
      </c>
      <c r="BQ345" s="184">
        <v>499000.03</v>
      </c>
      <c r="BR345" s="184"/>
      <c r="BS345" s="184">
        <v>3711847.82</v>
      </c>
      <c r="BT345" s="184">
        <v>420000</v>
      </c>
      <c r="BU345" s="186"/>
      <c r="BV345" s="186">
        <v>2084642.94</v>
      </c>
      <c r="BW345" s="184"/>
      <c r="BX345" s="186">
        <v>499200</v>
      </c>
      <c r="BY345" s="184"/>
      <c r="BZ345" s="186">
        <v>499200</v>
      </c>
      <c r="CA345" s="186">
        <v>499200</v>
      </c>
      <c r="CB345" s="186"/>
      <c r="CC345" s="184"/>
      <c r="CD345" s="186"/>
      <c r="CE345" s="186"/>
      <c r="CF345" s="184">
        <v>466542</v>
      </c>
      <c r="CG345" s="184">
        <v>198399.99</v>
      </c>
      <c r="CH345" s="184"/>
      <c r="CI345" s="186"/>
      <c r="CJ345" s="186"/>
      <c r="CK345" s="184"/>
      <c r="CL345" s="186">
        <v>160399.17000000001</v>
      </c>
      <c r="CM345" s="184"/>
    </row>
    <row r="346" spans="1:91" ht="24.6">
      <c r="A346" s="120">
        <v>38</v>
      </c>
      <c r="B346" s="220" t="s">
        <v>1060</v>
      </c>
      <c r="C346" s="123" t="s">
        <v>1281</v>
      </c>
      <c r="D346" s="184">
        <v>58604.59</v>
      </c>
      <c r="E346" s="184">
        <v>169906.83</v>
      </c>
      <c r="F346" s="184"/>
      <c r="G346" s="184"/>
      <c r="H346" s="184"/>
      <c r="I346" s="184"/>
      <c r="J346" s="184"/>
      <c r="K346" s="184"/>
      <c r="L346" s="184"/>
      <c r="M346" s="184"/>
      <c r="N346" s="184"/>
      <c r="O346" s="184"/>
      <c r="P346" s="184">
        <v>253710.17</v>
      </c>
      <c r="Q346" s="184"/>
      <c r="R346" s="184"/>
      <c r="S346" s="184"/>
      <c r="T346" s="184"/>
      <c r="U346" s="184">
        <v>292264.56</v>
      </c>
      <c r="V346" s="184"/>
      <c r="W346" s="184"/>
      <c r="X346" s="184">
        <v>1979905.16</v>
      </c>
      <c r="Y346" s="184"/>
      <c r="Z346" s="184">
        <v>202804.12</v>
      </c>
      <c r="AA346" s="184">
        <v>4246.7</v>
      </c>
      <c r="AB346" s="184">
        <v>13229.29</v>
      </c>
      <c r="AC346" s="184">
        <v>2231.09</v>
      </c>
      <c r="AD346" s="184"/>
      <c r="AE346" s="184"/>
      <c r="AF346" s="184">
        <v>3845235.58</v>
      </c>
      <c r="AG346" s="184"/>
      <c r="AH346" s="184">
        <v>697267.02</v>
      </c>
      <c r="AI346" s="184"/>
      <c r="AJ346" s="184"/>
      <c r="AK346" s="184"/>
      <c r="AL346" s="184">
        <v>77006.67</v>
      </c>
      <c r="AM346" s="184"/>
      <c r="AN346" s="184"/>
      <c r="AO346" s="184"/>
      <c r="AP346" s="184">
        <v>49466.64</v>
      </c>
      <c r="AQ346" s="184"/>
      <c r="AR346" s="184"/>
      <c r="AS346" s="184">
        <v>1600127.65</v>
      </c>
      <c r="AT346" s="184"/>
      <c r="AU346" s="184"/>
      <c r="AV346" s="184"/>
      <c r="AW346" s="184"/>
      <c r="AX346" s="184"/>
      <c r="AY346" s="184"/>
      <c r="AZ346" s="184"/>
      <c r="BA346" s="184"/>
      <c r="BB346" s="184">
        <v>2151427.54</v>
      </c>
      <c r="BC346" s="184">
        <v>109333.32</v>
      </c>
      <c r="BD346" s="184">
        <v>81727.08</v>
      </c>
      <c r="BE346" s="184">
        <v>40990.97</v>
      </c>
      <c r="BF346" s="184"/>
      <c r="BG346" s="184"/>
      <c r="BH346" s="184"/>
      <c r="BI346" s="184"/>
      <c r="BJ346" s="184"/>
      <c r="BK346" s="184"/>
      <c r="BL346" s="184"/>
      <c r="BM346" s="184">
        <v>106446.5</v>
      </c>
      <c r="BN346" s="184">
        <v>88473.48</v>
      </c>
      <c r="BO346" s="184"/>
      <c r="BP346" s="184"/>
      <c r="BQ346" s="184">
        <v>94333.34</v>
      </c>
      <c r="BR346" s="184"/>
      <c r="BS346" s="184">
        <v>2786436.62</v>
      </c>
      <c r="BT346" s="184"/>
      <c r="BU346" s="186"/>
      <c r="BV346" s="186">
        <v>864973.4</v>
      </c>
      <c r="BW346" s="184"/>
      <c r="BX346" s="184">
        <v>107028</v>
      </c>
      <c r="BY346" s="184"/>
      <c r="BZ346" s="184">
        <v>335266.69</v>
      </c>
      <c r="CA346" s="184">
        <v>2</v>
      </c>
      <c r="CB346" s="184">
        <v>101899.68</v>
      </c>
      <c r="CC346" s="184"/>
      <c r="CD346" s="184">
        <v>211633.32</v>
      </c>
      <c r="CE346" s="184"/>
      <c r="CF346" s="184">
        <v>71000.039999999994</v>
      </c>
      <c r="CG346" s="184"/>
      <c r="CH346" s="184"/>
      <c r="CI346" s="184"/>
      <c r="CJ346" s="184"/>
      <c r="CK346" s="184"/>
      <c r="CL346" s="184"/>
      <c r="CM346" s="186"/>
    </row>
    <row r="347" spans="1:91" ht="24.6">
      <c r="A347" s="120">
        <v>38</v>
      </c>
      <c r="B347" s="220" t="s">
        <v>1061</v>
      </c>
      <c r="C347" s="123" t="s">
        <v>1282</v>
      </c>
      <c r="D347" s="184">
        <v>115232.22</v>
      </c>
      <c r="E347" s="184"/>
      <c r="F347" s="184"/>
      <c r="G347" s="184"/>
      <c r="H347" s="184"/>
      <c r="I347" s="184"/>
      <c r="J347" s="184"/>
      <c r="K347" s="184"/>
      <c r="L347" s="184"/>
      <c r="M347" s="184"/>
      <c r="N347" s="184"/>
      <c r="O347" s="184"/>
      <c r="P347" s="184">
        <v>159997.70000000001</v>
      </c>
      <c r="Q347" s="184"/>
      <c r="R347" s="184"/>
      <c r="S347" s="184"/>
      <c r="T347" s="184"/>
      <c r="U347" s="184"/>
      <c r="V347" s="184"/>
      <c r="W347" s="184"/>
      <c r="X347" s="184">
        <v>61774.85</v>
      </c>
      <c r="Y347" s="184"/>
      <c r="Z347" s="184"/>
      <c r="AA347" s="184"/>
      <c r="AB347" s="184"/>
      <c r="AC347" s="184"/>
      <c r="AD347" s="184"/>
      <c r="AE347" s="184"/>
      <c r="AF347" s="184"/>
      <c r="AG347" s="184"/>
      <c r="AH347" s="184"/>
      <c r="AI347" s="184"/>
      <c r="AJ347" s="184"/>
      <c r="AK347" s="184"/>
      <c r="AL347" s="184">
        <v>632228.5</v>
      </c>
      <c r="AM347" s="184"/>
      <c r="AN347" s="184"/>
      <c r="AO347" s="184"/>
      <c r="AP347" s="184"/>
      <c r="AQ347" s="184"/>
      <c r="AR347" s="184"/>
      <c r="AS347" s="184">
        <v>82093.62</v>
      </c>
      <c r="AT347" s="184"/>
      <c r="AU347" s="184"/>
      <c r="AV347" s="184"/>
      <c r="AW347" s="184"/>
      <c r="AX347" s="184"/>
      <c r="AY347" s="184"/>
      <c r="AZ347" s="184"/>
      <c r="BA347" s="184"/>
      <c r="BB347" s="184">
        <v>342361.41</v>
      </c>
      <c r="BC347" s="184"/>
      <c r="BD347" s="184"/>
      <c r="BE347" s="184"/>
      <c r="BF347" s="184"/>
      <c r="BG347" s="184"/>
      <c r="BH347" s="184"/>
      <c r="BI347" s="184"/>
      <c r="BJ347" s="184"/>
      <c r="BK347" s="184"/>
      <c r="BL347" s="184"/>
      <c r="BM347" s="184">
        <v>174406.31</v>
      </c>
      <c r="BN347" s="184"/>
      <c r="BO347" s="184"/>
      <c r="BP347" s="184"/>
      <c r="BQ347" s="184"/>
      <c r="BR347" s="184"/>
      <c r="BS347" s="186">
        <v>1297146.6100000001</v>
      </c>
      <c r="BT347" s="186"/>
      <c r="BU347" s="186"/>
      <c r="BV347" s="186">
        <v>674861.92</v>
      </c>
      <c r="BW347" s="186"/>
      <c r="BX347" s="186"/>
      <c r="BY347" s="186">
        <v>182891.17</v>
      </c>
      <c r="BZ347" s="186"/>
      <c r="CA347" s="186"/>
      <c r="CB347" s="186"/>
      <c r="CC347" s="186"/>
      <c r="CD347" s="186"/>
      <c r="CE347" s="186"/>
      <c r="CF347" s="186"/>
      <c r="CG347" s="186"/>
      <c r="CH347" s="186"/>
      <c r="CI347" s="186"/>
      <c r="CJ347" s="186"/>
      <c r="CK347" s="186"/>
      <c r="CL347" s="186"/>
      <c r="CM347" s="186"/>
    </row>
    <row r="348" spans="1:91" ht="24.6">
      <c r="A348" s="120">
        <v>38</v>
      </c>
      <c r="B348" s="220" t="s">
        <v>1062</v>
      </c>
      <c r="C348" s="123" t="s">
        <v>1283</v>
      </c>
      <c r="D348" s="184">
        <v>156247.47</v>
      </c>
      <c r="E348" s="184"/>
      <c r="F348" s="184"/>
      <c r="G348" s="184"/>
      <c r="H348" s="184"/>
      <c r="I348" s="184"/>
      <c r="J348" s="184"/>
      <c r="K348" s="184"/>
      <c r="L348" s="184"/>
      <c r="M348" s="184"/>
      <c r="N348" s="184"/>
      <c r="O348" s="184"/>
      <c r="P348" s="184">
        <v>96848.41</v>
      </c>
      <c r="Q348" s="184"/>
      <c r="R348" s="184"/>
      <c r="S348" s="184"/>
      <c r="T348" s="184"/>
      <c r="U348" s="184"/>
      <c r="V348" s="184"/>
      <c r="W348" s="184"/>
      <c r="X348" s="184">
        <v>2788648.8</v>
      </c>
      <c r="Y348" s="184"/>
      <c r="Z348" s="184"/>
      <c r="AA348" s="184"/>
      <c r="AB348" s="184"/>
      <c r="AC348" s="184"/>
      <c r="AD348" s="184"/>
      <c r="AE348" s="184"/>
      <c r="AF348" s="184"/>
      <c r="AG348" s="184"/>
      <c r="AH348" s="184"/>
      <c r="AI348" s="184"/>
      <c r="AJ348" s="184"/>
      <c r="AK348" s="184"/>
      <c r="AL348" s="184">
        <v>236392.04</v>
      </c>
      <c r="AM348" s="184"/>
      <c r="AN348" s="184"/>
      <c r="AO348" s="184"/>
      <c r="AP348" s="184"/>
      <c r="AQ348" s="184"/>
      <c r="AR348" s="184"/>
      <c r="AS348" s="184"/>
      <c r="AT348" s="184"/>
      <c r="AU348" s="184"/>
      <c r="AV348" s="184"/>
      <c r="AW348" s="184"/>
      <c r="AX348" s="184"/>
      <c r="AY348" s="184"/>
      <c r="AZ348" s="184"/>
      <c r="BA348" s="184"/>
      <c r="BB348" s="184">
        <v>122296.82</v>
      </c>
      <c r="BC348" s="184"/>
      <c r="BD348" s="184"/>
      <c r="BE348" s="184"/>
      <c r="BF348" s="184"/>
      <c r="BG348" s="184"/>
      <c r="BH348" s="184"/>
      <c r="BI348" s="184"/>
      <c r="BJ348" s="184"/>
      <c r="BK348" s="184"/>
      <c r="BL348" s="184"/>
      <c r="BM348" s="184">
        <v>14563.33</v>
      </c>
      <c r="BN348" s="184"/>
      <c r="BO348" s="184"/>
      <c r="BP348" s="184"/>
      <c r="BQ348" s="184"/>
      <c r="BR348" s="184"/>
      <c r="BS348" s="186">
        <v>188219</v>
      </c>
      <c r="BT348" s="186"/>
      <c r="BU348" s="186"/>
      <c r="BV348" s="186">
        <v>247602.76</v>
      </c>
      <c r="BW348" s="186"/>
      <c r="BX348" s="186"/>
      <c r="BY348" s="186"/>
      <c r="BZ348" s="186"/>
      <c r="CA348" s="186"/>
      <c r="CB348" s="186"/>
      <c r="CC348" s="186"/>
      <c r="CD348" s="186"/>
      <c r="CE348" s="186"/>
      <c r="CF348" s="186"/>
      <c r="CG348" s="186"/>
      <c r="CH348" s="186"/>
      <c r="CI348" s="186"/>
      <c r="CJ348" s="186"/>
      <c r="CK348" s="186"/>
      <c r="CL348" s="186"/>
      <c r="CM348" s="186"/>
    </row>
    <row r="349" spans="1:91" ht="24.6">
      <c r="A349" s="120">
        <v>38</v>
      </c>
      <c r="B349" s="220" t="s">
        <v>1063</v>
      </c>
      <c r="C349" s="123" t="s">
        <v>1284</v>
      </c>
      <c r="D349" s="184">
        <v>1785.09</v>
      </c>
      <c r="E349" s="184"/>
      <c r="F349" s="184"/>
      <c r="G349" s="184"/>
      <c r="H349" s="184"/>
      <c r="I349" s="184"/>
      <c r="J349" s="184"/>
      <c r="K349" s="184"/>
      <c r="L349" s="184"/>
      <c r="M349" s="184"/>
      <c r="N349" s="184"/>
      <c r="O349" s="184"/>
      <c r="P349" s="184"/>
      <c r="Q349" s="184"/>
      <c r="R349" s="184"/>
      <c r="S349" s="184"/>
      <c r="T349" s="184"/>
      <c r="U349" s="184"/>
      <c r="V349" s="184"/>
      <c r="W349" s="184"/>
      <c r="X349" s="184"/>
      <c r="Y349" s="184"/>
      <c r="Z349" s="184"/>
      <c r="AA349" s="184"/>
      <c r="AB349" s="184"/>
      <c r="AC349" s="184"/>
      <c r="AD349" s="184"/>
      <c r="AE349" s="184"/>
      <c r="AF349" s="184"/>
      <c r="AG349" s="184"/>
      <c r="AH349" s="184"/>
      <c r="AI349" s="184"/>
      <c r="AJ349" s="184"/>
      <c r="AK349" s="184"/>
      <c r="AL349" s="184">
        <v>3585.05</v>
      </c>
      <c r="AM349" s="184"/>
      <c r="AN349" s="184"/>
      <c r="AO349" s="184"/>
      <c r="AP349" s="184"/>
      <c r="AQ349" s="184"/>
      <c r="AR349" s="184"/>
      <c r="AS349" s="184">
        <v>273742</v>
      </c>
      <c r="AT349" s="184"/>
      <c r="AU349" s="184"/>
      <c r="AV349" s="184"/>
      <c r="AW349" s="184"/>
      <c r="AX349" s="184"/>
      <c r="AY349" s="184"/>
      <c r="AZ349" s="184"/>
      <c r="BA349" s="184"/>
      <c r="BB349" s="184"/>
      <c r="BC349" s="184"/>
      <c r="BD349" s="184">
        <v>74999.88</v>
      </c>
      <c r="BE349" s="184"/>
      <c r="BF349" s="184"/>
      <c r="BG349" s="184"/>
      <c r="BH349" s="184"/>
      <c r="BI349" s="184">
        <v>1284</v>
      </c>
      <c r="BJ349" s="184"/>
      <c r="BK349" s="184"/>
      <c r="BL349" s="184"/>
      <c r="BM349" s="184"/>
      <c r="BN349" s="184"/>
      <c r="BO349" s="184"/>
      <c r="BP349" s="184"/>
      <c r="BQ349" s="184"/>
      <c r="BR349" s="184"/>
      <c r="BS349" s="186"/>
      <c r="BT349" s="186"/>
      <c r="BU349" s="186"/>
      <c r="BV349" s="186"/>
      <c r="BW349" s="186"/>
      <c r="BX349" s="186"/>
      <c r="BY349" s="186"/>
      <c r="BZ349" s="186"/>
      <c r="CA349" s="186"/>
      <c r="CB349" s="186"/>
      <c r="CC349" s="186"/>
      <c r="CD349" s="186"/>
      <c r="CE349" s="186"/>
      <c r="CF349" s="186"/>
      <c r="CG349" s="186"/>
      <c r="CH349" s="186"/>
      <c r="CI349" s="186"/>
      <c r="CJ349" s="186"/>
      <c r="CK349" s="186"/>
      <c r="CL349" s="186"/>
      <c r="CM349" s="186"/>
    </row>
    <row r="350" spans="1:91" ht="24.6">
      <c r="A350" s="120">
        <v>38</v>
      </c>
      <c r="B350" s="220" t="s">
        <v>1064</v>
      </c>
      <c r="C350" s="123" t="s">
        <v>1285</v>
      </c>
      <c r="D350" s="184">
        <v>4759.32</v>
      </c>
      <c r="E350" s="184"/>
      <c r="F350" s="184"/>
      <c r="G350" s="184"/>
      <c r="H350" s="184"/>
      <c r="I350" s="184"/>
      <c r="J350" s="184"/>
      <c r="K350" s="184"/>
      <c r="L350" s="184"/>
      <c r="M350" s="184"/>
      <c r="N350" s="184"/>
      <c r="O350" s="184"/>
      <c r="P350" s="184"/>
      <c r="Q350" s="184"/>
      <c r="R350" s="184"/>
      <c r="S350" s="184"/>
      <c r="T350" s="184"/>
      <c r="U350" s="184"/>
      <c r="V350" s="184"/>
      <c r="W350" s="184"/>
      <c r="X350" s="184"/>
      <c r="Y350" s="184"/>
      <c r="Z350" s="184"/>
      <c r="AA350" s="184"/>
      <c r="AB350" s="184"/>
      <c r="AC350" s="184"/>
      <c r="AD350" s="184"/>
      <c r="AE350" s="184"/>
      <c r="AF350" s="184"/>
      <c r="AG350" s="184"/>
      <c r="AH350" s="184"/>
      <c r="AI350" s="184"/>
      <c r="AJ350" s="184"/>
      <c r="AK350" s="184"/>
      <c r="AL350" s="184">
        <v>36832.019999999997</v>
      </c>
      <c r="AM350" s="184"/>
      <c r="AN350" s="184"/>
      <c r="AO350" s="184"/>
      <c r="AP350" s="184"/>
      <c r="AQ350" s="184"/>
      <c r="AR350" s="184"/>
      <c r="AS350" s="184">
        <v>16499</v>
      </c>
      <c r="AT350" s="184"/>
      <c r="AU350" s="184"/>
      <c r="AV350" s="184"/>
      <c r="AW350" s="184"/>
      <c r="AX350" s="184"/>
      <c r="AY350" s="184"/>
      <c r="AZ350" s="184"/>
      <c r="BA350" s="184"/>
      <c r="BB350" s="184"/>
      <c r="BC350" s="184"/>
      <c r="BD350" s="184"/>
      <c r="BE350" s="184"/>
      <c r="BF350" s="184"/>
      <c r="BG350" s="184"/>
      <c r="BH350" s="184"/>
      <c r="BI350" s="184"/>
      <c r="BJ350" s="184"/>
      <c r="BK350" s="184"/>
      <c r="BL350" s="184"/>
      <c r="BM350" s="184">
        <v>396.99</v>
      </c>
      <c r="BN350" s="184"/>
      <c r="BO350" s="184"/>
      <c r="BP350" s="184"/>
      <c r="BQ350" s="184"/>
      <c r="BR350" s="184"/>
      <c r="BS350" s="186">
        <v>33316.660000000003</v>
      </c>
      <c r="BT350" s="184"/>
      <c r="BU350" s="186"/>
      <c r="BV350" s="184"/>
      <c r="BW350" s="186"/>
      <c r="BX350" s="186"/>
      <c r="BY350" s="184"/>
      <c r="BZ350" s="186"/>
      <c r="CA350" s="186"/>
      <c r="CB350" s="186"/>
      <c r="CC350" s="186"/>
      <c r="CD350" s="186"/>
      <c r="CE350" s="186"/>
      <c r="CF350" s="186"/>
      <c r="CG350" s="186"/>
      <c r="CH350" s="184"/>
      <c r="CI350" s="184"/>
      <c r="CJ350" s="186"/>
      <c r="CK350" s="186"/>
      <c r="CL350" s="186"/>
      <c r="CM350" s="184"/>
    </row>
    <row r="351" spans="1:91" ht="24.6">
      <c r="A351" s="120">
        <v>38</v>
      </c>
      <c r="B351" s="220" t="s">
        <v>1065</v>
      </c>
      <c r="C351" s="123" t="s">
        <v>1286</v>
      </c>
      <c r="D351" s="184">
        <v>34687770.060000002</v>
      </c>
      <c r="E351" s="184">
        <v>2529286.7999999998</v>
      </c>
      <c r="F351" s="184">
        <v>651127.23</v>
      </c>
      <c r="G351" s="184">
        <v>124079.56</v>
      </c>
      <c r="H351" s="184">
        <v>658253.05000000005</v>
      </c>
      <c r="I351" s="184"/>
      <c r="J351" s="184">
        <v>826943.88</v>
      </c>
      <c r="K351" s="184">
        <v>2177954.75</v>
      </c>
      <c r="L351" s="184">
        <v>2565295.2999999998</v>
      </c>
      <c r="M351" s="184">
        <v>648208.80000000005</v>
      </c>
      <c r="N351" s="184">
        <v>17632086.829999998</v>
      </c>
      <c r="O351" s="184">
        <v>1964725.91</v>
      </c>
      <c r="P351" s="184">
        <v>18838295.899999999</v>
      </c>
      <c r="Q351" s="184">
        <v>1864167.37</v>
      </c>
      <c r="R351" s="184">
        <v>1856566.58</v>
      </c>
      <c r="S351" s="184">
        <v>1278838.53</v>
      </c>
      <c r="T351" s="184">
        <v>3307720.63</v>
      </c>
      <c r="U351" s="184">
        <v>1352078.97</v>
      </c>
      <c r="V351" s="184"/>
      <c r="W351" s="184">
        <v>1471546.68</v>
      </c>
      <c r="X351" s="184">
        <v>72136622.290000007</v>
      </c>
      <c r="Y351" s="184">
        <v>1967963.8</v>
      </c>
      <c r="Z351" s="184">
        <v>3604081.86</v>
      </c>
      <c r="AA351" s="184">
        <v>1511045.54</v>
      </c>
      <c r="AB351" s="184">
        <v>911654.18</v>
      </c>
      <c r="AC351" s="184">
        <v>1698458.84</v>
      </c>
      <c r="AD351" s="184">
        <v>1945256.31</v>
      </c>
      <c r="AE351" s="184">
        <v>4590884.76</v>
      </c>
      <c r="AF351" s="184">
        <v>1118105.1200000001</v>
      </c>
      <c r="AG351" s="184">
        <v>1479729.59</v>
      </c>
      <c r="AH351" s="184">
        <v>3599674.41</v>
      </c>
      <c r="AI351" s="184">
        <v>2101157.9300000002</v>
      </c>
      <c r="AJ351" s="184">
        <v>854293.91</v>
      </c>
      <c r="AK351" s="184">
        <v>3202037.46</v>
      </c>
      <c r="AL351" s="184">
        <v>86143516.680000007</v>
      </c>
      <c r="AM351" s="184">
        <v>1467738.51</v>
      </c>
      <c r="AN351" s="184">
        <v>1310648.6000000001</v>
      </c>
      <c r="AO351" s="184">
        <v>897523.34</v>
      </c>
      <c r="AP351" s="184">
        <v>5128053.12</v>
      </c>
      <c r="AQ351" s="184">
        <v>1695849.94</v>
      </c>
      <c r="AR351" s="184">
        <v>1776417.29</v>
      </c>
      <c r="AS351" s="184">
        <v>99519618.459999993</v>
      </c>
      <c r="AT351" s="184">
        <v>2115544.08</v>
      </c>
      <c r="AU351" s="184">
        <v>3849288.89</v>
      </c>
      <c r="AV351" s="184">
        <v>1007443.59</v>
      </c>
      <c r="AW351" s="184">
        <v>1648609.66</v>
      </c>
      <c r="AX351" s="184">
        <v>2340174.14</v>
      </c>
      <c r="AY351" s="184">
        <v>3303698.54</v>
      </c>
      <c r="AZ351" s="184">
        <v>1726813.38</v>
      </c>
      <c r="BA351" s="184">
        <v>1835305.33</v>
      </c>
      <c r="BB351" s="184">
        <v>38971686.509999998</v>
      </c>
      <c r="BC351" s="184">
        <v>478280.04</v>
      </c>
      <c r="BD351" s="184">
        <v>17375755</v>
      </c>
      <c r="BE351" s="184">
        <v>5830080.7999999998</v>
      </c>
      <c r="BF351" s="184">
        <v>1585756.05</v>
      </c>
      <c r="BG351" s="184">
        <v>3319164.43</v>
      </c>
      <c r="BH351" s="184">
        <v>34068753.5</v>
      </c>
      <c r="BI351" s="184">
        <v>287974.87</v>
      </c>
      <c r="BJ351" s="184">
        <v>1177148.45</v>
      </c>
      <c r="BK351" s="184"/>
      <c r="BL351" s="184">
        <v>1213416.01</v>
      </c>
      <c r="BM351" s="184">
        <v>13300920.5</v>
      </c>
      <c r="BN351" s="184">
        <v>4503433.3099999996</v>
      </c>
      <c r="BO351" s="184">
        <v>2841112.65</v>
      </c>
      <c r="BP351" s="184">
        <v>6996879.96</v>
      </c>
      <c r="BQ351" s="184">
        <v>774902.39</v>
      </c>
      <c r="BR351" s="184">
        <v>249767</v>
      </c>
      <c r="BS351" s="184">
        <v>179292757.16999999</v>
      </c>
      <c r="BT351" s="184">
        <v>2216809.52</v>
      </c>
      <c r="BU351" s="184">
        <v>169828.56</v>
      </c>
      <c r="BV351" s="184">
        <v>43419572.829999998</v>
      </c>
      <c r="BW351" s="184">
        <v>1283289.07</v>
      </c>
      <c r="BX351" s="184">
        <v>4473136.03</v>
      </c>
      <c r="BY351" s="186">
        <v>3695395.65</v>
      </c>
      <c r="BZ351" s="186">
        <v>739688.99</v>
      </c>
      <c r="CA351" s="186">
        <v>1198849.96</v>
      </c>
      <c r="CB351" s="184">
        <v>2254373.3199999998</v>
      </c>
      <c r="CC351" s="184">
        <v>1249203.2</v>
      </c>
      <c r="CD351" s="184">
        <v>8224752.6500000004</v>
      </c>
      <c r="CE351" s="184">
        <v>1735157.16</v>
      </c>
      <c r="CF351" s="186">
        <v>3412830.95</v>
      </c>
      <c r="CG351" s="184">
        <v>2649703.04</v>
      </c>
      <c r="CH351" s="184">
        <v>300112.3</v>
      </c>
      <c r="CI351" s="186">
        <v>1470045.68</v>
      </c>
      <c r="CJ351" s="184">
        <v>93510</v>
      </c>
      <c r="CK351" s="186">
        <v>1327329.96</v>
      </c>
      <c r="CL351" s="184">
        <v>1291425.19</v>
      </c>
      <c r="CM351" s="184">
        <v>569578.04</v>
      </c>
    </row>
    <row r="352" spans="1:91" ht="24.6">
      <c r="A352" s="120">
        <v>38</v>
      </c>
      <c r="B352" s="220" t="s">
        <v>1066</v>
      </c>
      <c r="C352" s="123" t="s">
        <v>1287</v>
      </c>
      <c r="D352" s="184">
        <v>1498867.45</v>
      </c>
      <c r="E352" s="184"/>
      <c r="F352" s="184"/>
      <c r="G352" s="184"/>
      <c r="H352" s="184"/>
      <c r="I352" s="184"/>
      <c r="J352" s="184"/>
      <c r="K352" s="184"/>
      <c r="L352" s="184"/>
      <c r="M352" s="184"/>
      <c r="N352" s="184">
        <v>11666.33</v>
      </c>
      <c r="O352" s="184"/>
      <c r="P352" s="184">
        <v>664844.84</v>
      </c>
      <c r="Q352" s="184"/>
      <c r="R352" s="184"/>
      <c r="S352" s="184"/>
      <c r="T352" s="184"/>
      <c r="U352" s="184"/>
      <c r="V352" s="184"/>
      <c r="W352" s="184"/>
      <c r="X352" s="184">
        <v>4632170</v>
      </c>
      <c r="Y352" s="184"/>
      <c r="Z352" s="184"/>
      <c r="AA352" s="184"/>
      <c r="AB352" s="184"/>
      <c r="AC352" s="184"/>
      <c r="AD352" s="184"/>
      <c r="AE352" s="184"/>
      <c r="AF352" s="184"/>
      <c r="AG352" s="184"/>
      <c r="AH352" s="184"/>
      <c r="AI352" s="184"/>
      <c r="AJ352" s="184"/>
      <c r="AK352" s="184"/>
      <c r="AL352" s="184">
        <v>3926218.42</v>
      </c>
      <c r="AM352" s="184"/>
      <c r="AN352" s="184"/>
      <c r="AO352" s="184"/>
      <c r="AP352" s="184"/>
      <c r="AQ352" s="184"/>
      <c r="AR352" s="184"/>
      <c r="AS352" s="184">
        <v>1906440.88</v>
      </c>
      <c r="AT352" s="184"/>
      <c r="AU352" s="184"/>
      <c r="AV352" s="184"/>
      <c r="AW352" s="184"/>
      <c r="AX352" s="184"/>
      <c r="AY352" s="184"/>
      <c r="AZ352" s="184"/>
      <c r="BA352" s="184"/>
      <c r="BB352" s="184">
        <v>3019303.32</v>
      </c>
      <c r="BC352" s="184"/>
      <c r="BD352" s="184"/>
      <c r="BE352" s="184">
        <v>93438.86</v>
      </c>
      <c r="BF352" s="184"/>
      <c r="BG352" s="184"/>
      <c r="BH352" s="184"/>
      <c r="BI352" s="184"/>
      <c r="BJ352" s="184"/>
      <c r="BK352" s="184"/>
      <c r="BL352" s="184"/>
      <c r="BM352" s="184">
        <v>1329730.7</v>
      </c>
      <c r="BN352" s="184">
        <v>90805.56</v>
      </c>
      <c r="BO352" s="184">
        <v>96361.14</v>
      </c>
      <c r="BP352" s="184"/>
      <c r="BQ352" s="184">
        <v>37000</v>
      </c>
      <c r="BR352" s="184"/>
      <c r="BS352" s="186">
        <v>11117038.689999999</v>
      </c>
      <c r="BT352" s="184">
        <v>88777.8</v>
      </c>
      <c r="BU352" s="184"/>
      <c r="BV352" s="184">
        <v>1380121.97</v>
      </c>
      <c r="BW352" s="184"/>
      <c r="BX352" s="184"/>
      <c r="BY352" s="184">
        <v>86136.66</v>
      </c>
      <c r="BZ352" s="184"/>
      <c r="CA352" s="184"/>
      <c r="CB352" s="184"/>
      <c r="CC352" s="184"/>
      <c r="CD352" s="184">
        <v>147977.79</v>
      </c>
      <c r="CE352" s="184"/>
      <c r="CF352" s="184">
        <v>109200</v>
      </c>
      <c r="CG352" s="184"/>
      <c r="CH352" s="184"/>
      <c r="CI352" s="184"/>
      <c r="CJ352" s="184"/>
      <c r="CK352" s="184">
        <v>8333.34</v>
      </c>
      <c r="CL352" s="184"/>
      <c r="CM352" s="184"/>
    </row>
    <row r="353" spans="1:91" ht="24.6">
      <c r="A353" s="120">
        <v>38</v>
      </c>
      <c r="B353" s="220" t="s">
        <v>1067</v>
      </c>
      <c r="C353" s="123" t="s">
        <v>619</v>
      </c>
      <c r="D353" s="184"/>
      <c r="E353" s="184"/>
      <c r="F353" s="184"/>
      <c r="G353" s="184"/>
      <c r="H353" s="184"/>
      <c r="I353" s="184"/>
      <c r="J353" s="184"/>
      <c r="K353" s="184"/>
      <c r="L353" s="184"/>
      <c r="M353" s="184"/>
      <c r="N353" s="184"/>
      <c r="O353" s="184"/>
      <c r="P353" s="184"/>
      <c r="Q353" s="184"/>
      <c r="R353" s="184"/>
      <c r="S353" s="184"/>
      <c r="T353" s="184"/>
      <c r="U353" s="184"/>
      <c r="V353" s="184"/>
      <c r="W353" s="184"/>
      <c r="X353" s="184"/>
      <c r="Y353" s="184"/>
      <c r="Z353" s="184"/>
      <c r="AA353" s="184"/>
      <c r="AB353" s="184"/>
      <c r="AC353" s="184"/>
      <c r="AD353" s="184"/>
      <c r="AE353" s="184"/>
      <c r="AF353" s="184"/>
      <c r="AG353" s="184"/>
      <c r="AH353" s="184"/>
      <c r="AI353" s="184"/>
      <c r="AJ353" s="184"/>
      <c r="AK353" s="184"/>
      <c r="AL353" s="184">
        <v>165583.32</v>
      </c>
      <c r="AM353" s="184"/>
      <c r="AN353" s="184"/>
      <c r="AO353" s="184"/>
      <c r="AP353" s="184"/>
      <c r="AQ353" s="184"/>
      <c r="AR353" s="184"/>
      <c r="AS353" s="184"/>
      <c r="AT353" s="184"/>
      <c r="AU353" s="184"/>
      <c r="AV353" s="184"/>
      <c r="AW353" s="184"/>
      <c r="AX353" s="184"/>
      <c r="AY353" s="184"/>
      <c r="AZ353" s="184"/>
      <c r="BA353" s="184"/>
      <c r="BB353" s="184"/>
      <c r="BC353" s="184"/>
      <c r="BD353" s="184"/>
      <c r="BE353" s="184"/>
      <c r="BF353" s="184"/>
      <c r="BG353" s="184"/>
      <c r="BH353" s="184"/>
      <c r="BI353" s="184"/>
      <c r="BJ353" s="184"/>
      <c r="BK353" s="184"/>
      <c r="BL353" s="184"/>
      <c r="BM353" s="184"/>
      <c r="BN353" s="184"/>
      <c r="BO353" s="184"/>
      <c r="BP353" s="184"/>
      <c r="BQ353" s="184"/>
      <c r="BR353" s="184"/>
      <c r="BS353" s="184">
        <v>1871258.96</v>
      </c>
      <c r="BT353" s="184"/>
      <c r="BU353" s="184"/>
      <c r="BV353" s="184">
        <v>8166.68</v>
      </c>
      <c r="BW353" s="184"/>
      <c r="BX353" s="184"/>
      <c r="BY353" s="184"/>
      <c r="BZ353" s="184"/>
      <c r="CA353" s="184"/>
      <c r="CB353" s="184"/>
      <c r="CC353" s="184"/>
      <c r="CD353" s="184"/>
      <c r="CE353" s="184"/>
      <c r="CF353" s="184"/>
      <c r="CG353" s="184"/>
      <c r="CH353" s="184"/>
      <c r="CI353" s="184"/>
      <c r="CJ353" s="184"/>
      <c r="CK353" s="184"/>
      <c r="CL353" s="184"/>
      <c r="CM353" s="184"/>
    </row>
    <row r="354" spans="1:91" ht="24.6">
      <c r="A354" s="120">
        <v>38</v>
      </c>
      <c r="B354" s="220" t="s">
        <v>1068</v>
      </c>
      <c r="C354" s="123" t="s">
        <v>1288</v>
      </c>
      <c r="D354" s="184">
        <v>659838.74</v>
      </c>
      <c r="E354" s="184"/>
      <c r="F354" s="184"/>
      <c r="G354" s="184"/>
      <c r="H354" s="184"/>
      <c r="I354" s="184"/>
      <c r="J354" s="184"/>
      <c r="K354" s="184"/>
      <c r="L354" s="184"/>
      <c r="M354" s="184"/>
      <c r="N354" s="184"/>
      <c r="O354" s="184"/>
      <c r="P354" s="184">
        <v>232660.36</v>
      </c>
      <c r="Q354" s="184"/>
      <c r="R354" s="184">
        <v>69444.45</v>
      </c>
      <c r="S354" s="184"/>
      <c r="T354" s="184"/>
      <c r="U354" s="184"/>
      <c r="V354" s="184"/>
      <c r="W354" s="184"/>
      <c r="X354" s="184">
        <v>651081.99</v>
      </c>
      <c r="Y354" s="184"/>
      <c r="Z354" s="184"/>
      <c r="AA354" s="184"/>
      <c r="AB354" s="184">
        <v>103814.07</v>
      </c>
      <c r="AC354" s="184"/>
      <c r="AD354" s="184">
        <v>165554.57</v>
      </c>
      <c r="AE354" s="184"/>
      <c r="AF354" s="184"/>
      <c r="AG354" s="184">
        <v>338399</v>
      </c>
      <c r="AH354" s="184"/>
      <c r="AI354" s="184"/>
      <c r="AJ354" s="184">
        <v>31559.45</v>
      </c>
      <c r="AK354" s="184"/>
      <c r="AL354" s="184">
        <v>3446608.31</v>
      </c>
      <c r="AM354" s="184"/>
      <c r="AN354" s="184"/>
      <c r="AO354" s="184">
        <v>12499.92</v>
      </c>
      <c r="AP354" s="184"/>
      <c r="AQ354" s="184"/>
      <c r="AR354" s="184"/>
      <c r="AS354" s="184">
        <v>6215278.3799999999</v>
      </c>
      <c r="AT354" s="184"/>
      <c r="AU354" s="184"/>
      <c r="AV354" s="184"/>
      <c r="AW354" s="184"/>
      <c r="AX354" s="184"/>
      <c r="AY354" s="184"/>
      <c r="AZ354" s="184"/>
      <c r="BA354" s="184"/>
      <c r="BB354" s="184">
        <v>332570.58</v>
      </c>
      <c r="BC354" s="184"/>
      <c r="BD354" s="184">
        <v>427885.92</v>
      </c>
      <c r="BE354" s="184"/>
      <c r="BF354" s="184"/>
      <c r="BG354" s="184"/>
      <c r="BH354" s="184">
        <v>365166.33</v>
      </c>
      <c r="BI354" s="184"/>
      <c r="BJ354" s="184"/>
      <c r="BK354" s="184"/>
      <c r="BL354" s="184">
        <v>191733.36</v>
      </c>
      <c r="BM354" s="184">
        <v>372575.83</v>
      </c>
      <c r="BN354" s="184"/>
      <c r="BO354" s="184"/>
      <c r="BP354" s="184"/>
      <c r="BQ354" s="184"/>
      <c r="BR354" s="184"/>
      <c r="BS354" s="184">
        <v>3262186.51</v>
      </c>
      <c r="BT354" s="184"/>
      <c r="BU354" s="184"/>
      <c r="BV354" s="184">
        <v>145427.94</v>
      </c>
      <c r="BW354" s="184"/>
      <c r="BX354" s="184"/>
      <c r="BY354" s="184"/>
      <c r="BZ354" s="184"/>
      <c r="CA354" s="184"/>
      <c r="CB354" s="184"/>
      <c r="CC354" s="184"/>
      <c r="CD354" s="184"/>
      <c r="CE354" s="184"/>
      <c r="CF354" s="184"/>
      <c r="CG354" s="184">
        <v>13888.91</v>
      </c>
      <c r="CH354" s="184"/>
      <c r="CI354" s="184"/>
      <c r="CJ354" s="184"/>
      <c r="CK354" s="184"/>
      <c r="CL354" s="184"/>
      <c r="CM354" s="184"/>
    </row>
    <row r="355" spans="1:91" ht="24.6">
      <c r="A355" s="120">
        <v>38</v>
      </c>
      <c r="B355" s="220" t="s">
        <v>1069</v>
      </c>
      <c r="C355" s="123" t="s">
        <v>620</v>
      </c>
      <c r="D355" s="184">
        <v>6998.72</v>
      </c>
      <c r="E355" s="184"/>
      <c r="F355" s="184"/>
      <c r="G355" s="184"/>
      <c r="H355" s="184"/>
      <c r="I355" s="184"/>
      <c r="J355" s="184"/>
      <c r="K355" s="184"/>
      <c r="L355" s="184"/>
      <c r="M355" s="184"/>
      <c r="N355" s="184"/>
      <c r="O355" s="184"/>
      <c r="P355" s="184"/>
      <c r="Q355" s="184"/>
      <c r="R355" s="184"/>
      <c r="S355" s="184"/>
      <c r="T355" s="184"/>
      <c r="U355" s="184"/>
      <c r="V355" s="184"/>
      <c r="W355" s="184"/>
      <c r="X355" s="184"/>
      <c r="Y355" s="184"/>
      <c r="Z355" s="184"/>
      <c r="AA355" s="184"/>
      <c r="AB355" s="184"/>
      <c r="AC355" s="184"/>
      <c r="AD355" s="184"/>
      <c r="AE355" s="184"/>
      <c r="AF355" s="184"/>
      <c r="AG355" s="184"/>
      <c r="AH355" s="184"/>
      <c r="AI355" s="184"/>
      <c r="AJ355" s="184"/>
      <c r="AK355" s="184"/>
      <c r="AL355" s="184">
        <v>63100</v>
      </c>
      <c r="AM355" s="184"/>
      <c r="AN355" s="184"/>
      <c r="AO355" s="184"/>
      <c r="AP355" s="184"/>
      <c r="AQ355" s="184"/>
      <c r="AR355" s="184"/>
      <c r="AS355" s="184">
        <v>2989.04</v>
      </c>
      <c r="AT355" s="184"/>
      <c r="AU355" s="184"/>
      <c r="AV355" s="184"/>
      <c r="AW355" s="184"/>
      <c r="AX355" s="184"/>
      <c r="AY355" s="184"/>
      <c r="AZ355" s="184"/>
      <c r="BA355" s="184"/>
      <c r="BB355" s="184"/>
      <c r="BC355" s="184"/>
      <c r="BD355" s="184"/>
      <c r="BE355" s="184"/>
      <c r="BF355" s="184"/>
      <c r="BG355" s="184"/>
      <c r="BH355" s="184"/>
      <c r="BI355" s="184">
        <v>29266.66</v>
      </c>
      <c r="BJ355" s="184"/>
      <c r="BK355" s="184"/>
      <c r="BL355" s="184"/>
      <c r="BM355" s="184"/>
      <c r="BN355" s="184"/>
      <c r="BO355" s="184"/>
      <c r="BP355" s="184"/>
      <c r="BQ355" s="184"/>
      <c r="BR355" s="184"/>
      <c r="BS355" s="186">
        <v>416.67</v>
      </c>
      <c r="BT355" s="184"/>
      <c r="BU355" s="184"/>
      <c r="BV355" s="184">
        <v>67700.009999999995</v>
      </c>
      <c r="BW355" s="184"/>
      <c r="BX355" s="184"/>
      <c r="BY355" s="186"/>
      <c r="BZ355" s="184"/>
      <c r="CA355" s="184"/>
      <c r="CB355" s="184"/>
      <c r="CC355" s="184"/>
      <c r="CD355" s="184"/>
      <c r="CE355" s="186"/>
      <c r="CF355" s="184"/>
      <c r="CG355" s="184"/>
      <c r="CH355" s="184"/>
      <c r="CI355" s="184"/>
      <c r="CJ355" s="184"/>
      <c r="CK355" s="184"/>
      <c r="CL355" s="184"/>
      <c r="CM355" s="184"/>
    </row>
    <row r="356" spans="1:91" ht="24.6">
      <c r="A356" s="120">
        <v>38</v>
      </c>
      <c r="B356" s="220" t="s">
        <v>1070</v>
      </c>
      <c r="C356" s="123" t="s">
        <v>621</v>
      </c>
      <c r="D356" s="184"/>
      <c r="E356" s="184"/>
      <c r="F356" s="184"/>
      <c r="G356" s="184"/>
      <c r="H356" s="184"/>
      <c r="I356" s="184"/>
      <c r="J356" s="184"/>
      <c r="K356" s="184"/>
      <c r="L356" s="184"/>
      <c r="M356" s="184"/>
      <c r="N356" s="184"/>
      <c r="O356" s="184"/>
      <c r="P356" s="184"/>
      <c r="Q356" s="184"/>
      <c r="R356" s="184"/>
      <c r="S356" s="184"/>
      <c r="T356" s="184"/>
      <c r="U356" s="184"/>
      <c r="V356" s="184"/>
      <c r="W356" s="184"/>
      <c r="X356" s="184"/>
      <c r="Y356" s="184"/>
      <c r="Z356" s="184"/>
      <c r="AA356" s="184"/>
      <c r="AB356" s="184"/>
      <c r="AC356" s="184"/>
      <c r="AD356" s="184"/>
      <c r="AE356" s="184"/>
      <c r="AF356" s="184"/>
      <c r="AG356" s="184"/>
      <c r="AH356" s="184"/>
      <c r="AI356" s="184"/>
      <c r="AJ356" s="184"/>
      <c r="AK356" s="184"/>
      <c r="AL356" s="184"/>
      <c r="AM356" s="184"/>
      <c r="AN356" s="184"/>
      <c r="AO356" s="184"/>
      <c r="AP356" s="184"/>
      <c r="AQ356" s="184"/>
      <c r="AR356" s="184"/>
      <c r="AS356" s="184"/>
      <c r="AT356" s="184"/>
      <c r="AU356" s="184"/>
      <c r="AV356" s="184"/>
      <c r="AW356" s="184"/>
      <c r="AX356" s="184"/>
      <c r="AY356" s="184"/>
      <c r="AZ356" s="184"/>
      <c r="BA356" s="184"/>
      <c r="BB356" s="184"/>
      <c r="BC356" s="184"/>
      <c r="BD356" s="184"/>
      <c r="BE356" s="184"/>
      <c r="BF356" s="184"/>
      <c r="BG356" s="184"/>
      <c r="BH356" s="184"/>
      <c r="BI356" s="184"/>
      <c r="BJ356" s="184"/>
      <c r="BK356" s="184"/>
      <c r="BL356" s="184"/>
      <c r="BM356" s="184"/>
      <c r="BN356" s="184"/>
      <c r="BO356" s="184"/>
      <c r="BP356" s="184"/>
      <c r="BQ356" s="184"/>
      <c r="BR356" s="184"/>
      <c r="BS356" s="184"/>
      <c r="BT356" s="184"/>
      <c r="BU356" s="184"/>
      <c r="BV356" s="184"/>
      <c r="BW356" s="184"/>
      <c r="BX356" s="184"/>
      <c r="BY356" s="184"/>
      <c r="BZ356" s="184"/>
      <c r="CA356" s="184"/>
      <c r="CB356" s="184"/>
      <c r="CC356" s="184"/>
      <c r="CD356" s="184"/>
      <c r="CE356" s="184"/>
      <c r="CF356" s="184"/>
      <c r="CG356" s="184"/>
      <c r="CH356" s="184"/>
      <c r="CI356" s="184"/>
      <c r="CJ356" s="184"/>
      <c r="CK356" s="184"/>
      <c r="CL356" s="184"/>
      <c r="CM356" s="184"/>
    </row>
    <row r="357" spans="1:91" ht="24.6">
      <c r="A357" s="120">
        <v>38</v>
      </c>
      <c r="B357" s="220" t="s">
        <v>1071</v>
      </c>
      <c r="C357" s="123" t="s">
        <v>622</v>
      </c>
      <c r="D357" s="184"/>
      <c r="E357" s="184"/>
      <c r="F357" s="184"/>
      <c r="G357" s="184"/>
      <c r="H357" s="184"/>
      <c r="I357" s="184"/>
      <c r="J357" s="184"/>
      <c r="K357" s="184"/>
      <c r="L357" s="184"/>
      <c r="M357" s="184"/>
      <c r="N357" s="184"/>
      <c r="O357" s="184"/>
      <c r="P357" s="184"/>
      <c r="Q357" s="184"/>
      <c r="R357" s="184"/>
      <c r="S357" s="184"/>
      <c r="T357" s="184"/>
      <c r="U357" s="184"/>
      <c r="V357" s="184"/>
      <c r="W357" s="184"/>
      <c r="X357" s="184"/>
      <c r="Y357" s="184"/>
      <c r="Z357" s="184"/>
      <c r="AA357" s="184"/>
      <c r="AB357" s="184"/>
      <c r="AC357" s="184"/>
      <c r="AD357" s="184"/>
      <c r="AE357" s="184"/>
      <c r="AF357" s="184"/>
      <c r="AG357" s="184"/>
      <c r="AH357" s="184"/>
      <c r="AI357" s="184"/>
      <c r="AJ357" s="184"/>
      <c r="AK357" s="184"/>
      <c r="AL357" s="184"/>
      <c r="AM357" s="184"/>
      <c r="AN357" s="184"/>
      <c r="AO357" s="184"/>
      <c r="AP357" s="184"/>
      <c r="AQ357" s="184"/>
      <c r="AR357" s="184"/>
      <c r="AS357" s="184">
        <v>185992</v>
      </c>
      <c r="AT357" s="184"/>
      <c r="AU357" s="184"/>
      <c r="AV357" s="184"/>
      <c r="AW357" s="184"/>
      <c r="AX357" s="184"/>
      <c r="AY357" s="184"/>
      <c r="AZ357" s="184"/>
      <c r="BA357" s="184"/>
      <c r="BB357" s="184"/>
      <c r="BC357" s="184"/>
      <c r="BD357" s="184"/>
      <c r="BE357" s="184"/>
      <c r="BF357" s="184"/>
      <c r="BG357" s="184"/>
      <c r="BH357" s="184"/>
      <c r="BI357" s="184"/>
      <c r="BJ357" s="184"/>
      <c r="BK357" s="184"/>
      <c r="BL357" s="184"/>
      <c r="BM357" s="184"/>
      <c r="BN357" s="184"/>
      <c r="BO357" s="184"/>
      <c r="BP357" s="184"/>
      <c r="BQ357" s="184"/>
      <c r="BR357" s="184"/>
      <c r="BS357" s="184"/>
      <c r="BT357" s="184"/>
      <c r="BU357" s="184"/>
      <c r="BV357" s="184"/>
      <c r="BW357" s="184"/>
      <c r="BX357" s="184"/>
      <c r="BY357" s="184"/>
      <c r="BZ357" s="184"/>
      <c r="CA357" s="184"/>
      <c r="CB357" s="184"/>
      <c r="CC357" s="184"/>
      <c r="CD357" s="184"/>
      <c r="CE357" s="184"/>
      <c r="CF357" s="184"/>
      <c r="CG357" s="184"/>
      <c r="CH357" s="184"/>
      <c r="CI357" s="184"/>
      <c r="CJ357" s="184"/>
      <c r="CK357" s="184"/>
      <c r="CL357" s="184"/>
      <c r="CM357" s="184"/>
    </row>
    <row r="358" spans="1:91" ht="24.6">
      <c r="A358" s="120">
        <v>38</v>
      </c>
      <c r="B358" s="220" t="s">
        <v>1072</v>
      </c>
      <c r="C358" s="123" t="s">
        <v>1289</v>
      </c>
      <c r="D358" s="184"/>
      <c r="E358" s="184"/>
      <c r="F358" s="184"/>
      <c r="G358" s="184"/>
      <c r="H358" s="184"/>
      <c r="I358" s="184"/>
      <c r="J358" s="184"/>
      <c r="K358" s="184"/>
      <c r="L358" s="184"/>
      <c r="M358" s="184"/>
      <c r="N358" s="184"/>
      <c r="O358" s="184"/>
      <c r="P358" s="184">
        <v>3944.46</v>
      </c>
      <c r="Q358" s="184"/>
      <c r="R358" s="184"/>
      <c r="S358" s="184"/>
      <c r="T358" s="184"/>
      <c r="U358" s="184"/>
      <c r="V358" s="184"/>
      <c r="W358" s="184"/>
      <c r="X358" s="184"/>
      <c r="Y358" s="184"/>
      <c r="Z358" s="184"/>
      <c r="AA358" s="184"/>
      <c r="AB358" s="184"/>
      <c r="AC358" s="184"/>
      <c r="AD358" s="184"/>
      <c r="AE358" s="184"/>
      <c r="AF358" s="184"/>
      <c r="AG358" s="184"/>
      <c r="AH358" s="184"/>
      <c r="AI358" s="184"/>
      <c r="AJ358" s="184"/>
      <c r="AK358" s="184"/>
      <c r="AL358" s="184"/>
      <c r="AM358" s="184"/>
      <c r="AN358" s="184"/>
      <c r="AO358" s="184"/>
      <c r="AP358" s="184"/>
      <c r="AQ358" s="184"/>
      <c r="AR358" s="184"/>
      <c r="AS358" s="184"/>
      <c r="AT358" s="184"/>
      <c r="AU358" s="184"/>
      <c r="AV358" s="184"/>
      <c r="AW358" s="184">
        <v>103899.96</v>
      </c>
      <c r="AX358" s="184"/>
      <c r="AY358" s="184"/>
      <c r="AZ358" s="184"/>
      <c r="BA358" s="184"/>
      <c r="BB358" s="184">
        <v>27228.49</v>
      </c>
      <c r="BC358" s="184"/>
      <c r="BD358" s="184"/>
      <c r="BE358" s="184"/>
      <c r="BF358" s="184"/>
      <c r="BG358" s="184"/>
      <c r="BH358" s="184"/>
      <c r="BI358" s="184"/>
      <c r="BJ358" s="184"/>
      <c r="BK358" s="184"/>
      <c r="BL358" s="184"/>
      <c r="BM358" s="184">
        <v>23204.17</v>
      </c>
      <c r="BN358" s="184"/>
      <c r="BO358" s="184"/>
      <c r="BP358" s="184"/>
      <c r="BQ358" s="184"/>
      <c r="BR358" s="184"/>
      <c r="BS358" s="184">
        <v>337927.8</v>
      </c>
      <c r="BT358" s="184"/>
      <c r="BU358" s="184"/>
      <c r="BV358" s="184"/>
      <c r="BW358" s="184">
        <v>1375510.34</v>
      </c>
      <c r="BX358" s="184"/>
      <c r="BY358" s="184"/>
      <c r="BZ358" s="184"/>
      <c r="CA358" s="184"/>
      <c r="CB358" s="184"/>
      <c r="CC358" s="184"/>
      <c r="CD358" s="184"/>
      <c r="CE358" s="184"/>
      <c r="CF358" s="184"/>
      <c r="CG358" s="184"/>
      <c r="CH358" s="184"/>
      <c r="CI358" s="184"/>
      <c r="CJ358" s="184"/>
      <c r="CK358" s="184"/>
      <c r="CL358" s="184"/>
      <c r="CM358" s="184"/>
    </row>
    <row r="359" spans="1:91" ht="24.6">
      <c r="A359" s="120">
        <v>38</v>
      </c>
      <c r="B359" s="220" t="s">
        <v>1073</v>
      </c>
      <c r="C359" s="123" t="s">
        <v>1290</v>
      </c>
      <c r="D359" s="184"/>
      <c r="E359" s="184"/>
      <c r="F359" s="184"/>
      <c r="G359" s="184"/>
      <c r="H359" s="184"/>
      <c r="I359" s="184"/>
      <c r="J359" s="184"/>
      <c r="K359" s="184"/>
      <c r="L359" s="184"/>
      <c r="M359" s="184"/>
      <c r="N359" s="184"/>
      <c r="O359" s="184"/>
      <c r="P359" s="184">
        <v>58777.88</v>
      </c>
      <c r="Q359" s="184"/>
      <c r="R359" s="184"/>
      <c r="S359" s="184"/>
      <c r="T359" s="184"/>
      <c r="U359" s="184"/>
      <c r="V359" s="184"/>
      <c r="W359" s="184"/>
      <c r="X359" s="184">
        <v>361506.77</v>
      </c>
      <c r="Y359" s="184"/>
      <c r="Z359" s="184"/>
      <c r="AA359" s="184"/>
      <c r="AB359" s="184"/>
      <c r="AC359" s="184"/>
      <c r="AD359" s="184"/>
      <c r="AE359" s="184"/>
      <c r="AF359" s="184"/>
      <c r="AG359" s="184"/>
      <c r="AH359" s="184"/>
      <c r="AI359" s="184"/>
      <c r="AJ359" s="184"/>
      <c r="AK359" s="184"/>
      <c r="AL359" s="184">
        <v>46250</v>
      </c>
      <c r="AM359" s="184"/>
      <c r="AN359" s="184"/>
      <c r="AO359" s="184"/>
      <c r="AP359" s="184"/>
      <c r="AQ359" s="184"/>
      <c r="AR359" s="184"/>
      <c r="AS359" s="184">
        <v>40924.379999999997</v>
      </c>
      <c r="AT359" s="184"/>
      <c r="AU359" s="184"/>
      <c r="AV359" s="184"/>
      <c r="AW359" s="184"/>
      <c r="AX359" s="184"/>
      <c r="AY359" s="184"/>
      <c r="AZ359" s="184"/>
      <c r="BA359" s="184"/>
      <c r="BB359" s="184"/>
      <c r="BC359" s="184"/>
      <c r="BD359" s="184"/>
      <c r="BE359" s="184"/>
      <c r="BF359" s="184"/>
      <c r="BG359" s="184"/>
      <c r="BH359" s="184"/>
      <c r="BI359" s="184"/>
      <c r="BJ359" s="184"/>
      <c r="BK359" s="184"/>
      <c r="BL359" s="184"/>
      <c r="BM359" s="184">
        <v>10695.53</v>
      </c>
      <c r="BN359" s="184"/>
      <c r="BO359" s="184"/>
      <c r="BP359" s="184"/>
      <c r="BQ359" s="184">
        <v>44250</v>
      </c>
      <c r="BR359" s="184"/>
      <c r="BS359" s="184"/>
      <c r="BT359" s="184"/>
      <c r="BU359" s="184"/>
      <c r="BV359" s="184"/>
      <c r="BW359" s="184"/>
      <c r="BX359" s="184"/>
      <c r="BY359" s="184"/>
      <c r="BZ359" s="184"/>
      <c r="CA359" s="184"/>
      <c r="CB359" s="184"/>
      <c r="CC359" s="184"/>
      <c r="CD359" s="184"/>
      <c r="CE359" s="184"/>
      <c r="CF359" s="184"/>
      <c r="CG359" s="184"/>
      <c r="CH359" s="184"/>
      <c r="CI359" s="184"/>
      <c r="CJ359" s="184"/>
      <c r="CK359" s="184">
        <v>7777.77</v>
      </c>
      <c r="CL359" s="184"/>
      <c r="CM359" s="184"/>
    </row>
    <row r="360" spans="1:91" ht="24.6">
      <c r="A360" s="120">
        <v>38</v>
      </c>
      <c r="B360" s="220" t="s">
        <v>1074</v>
      </c>
      <c r="C360" s="123" t="s">
        <v>1291</v>
      </c>
      <c r="D360" s="184"/>
      <c r="E360" s="184"/>
      <c r="F360" s="184"/>
      <c r="G360" s="184"/>
      <c r="H360" s="184"/>
      <c r="I360" s="184"/>
      <c r="J360" s="184"/>
      <c r="K360" s="184"/>
      <c r="L360" s="184"/>
      <c r="M360" s="184"/>
      <c r="N360" s="184"/>
      <c r="O360" s="184"/>
      <c r="P360" s="184"/>
      <c r="Q360" s="184"/>
      <c r="R360" s="184"/>
      <c r="S360" s="184"/>
      <c r="T360" s="184"/>
      <c r="U360" s="184"/>
      <c r="V360" s="184"/>
      <c r="W360" s="184"/>
      <c r="X360" s="184"/>
      <c r="Y360" s="184"/>
      <c r="Z360" s="184"/>
      <c r="AA360" s="184"/>
      <c r="AB360" s="184"/>
      <c r="AC360" s="184"/>
      <c r="AD360" s="184"/>
      <c r="AE360" s="184"/>
      <c r="AF360" s="184"/>
      <c r="AG360" s="184"/>
      <c r="AH360" s="184"/>
      <c r="AI360" s="184"/>
      <c r="AJ360" s="184"/>
      <c r="AK360" s="184"/>
      <c r="AL360" s="184"/>
      <c r="AM360" s="184"/>
      <c r="AN360" s="184"/>
      <c r="AO360" s="184"/>
      <c r="AP360" s="184"/>
      <c r="AQ360" s="184"/>
      <c r="AR360" s="184"/>
      <c r="AS360" s="184"/>
      <c r="AT360" s="184"/>
      <c r="AU360" s="184"/>
      <c r="AV360" s="184"/>
      <c r="AW360" s="184"/>
      <c r="AX360" s="184"/>
      <c r="AY360" s="184"/>
      <c r="AZ360" s="184"/>
      <c r="BA360" s="184"/>
      <c r="BB360" s="184"/>
      <c r="BC360" s="184"/>
      <c r="BD360" s="184"/>
      <c r="BE360" s="184"/>
      <c r="BF360" s="184"/>
      <c r="BG360" s="184"/>
      <c r="BH360" s="184"/>
      <c r="BI360" s="184"/>
      <c r="BJ360" s="184"/>
      <c r="BK360" s="184"/>
      <c r="BL360" s="184"/>
      <c r="BM360" s="184"/>
      <c r="BN360" s="184"/>
      <c r="BO360" s="184"/>
      <c r="BP360" s="184"/>
      <c r="BQ360" s="184"/>
      <c r="BR360" s="184"/>
      <c r="BS360" s="184"/>
      <c r="BT360" s="184"/>
      <c r="BU360" s="184"/>
      <c r="BV360" s="184"/>
      <c r="BW360" s="184"/>
      <c r="BX360" s="184"/>
      <c r="BY360" s="184"/>
      <c r="BZ360" s="184"/>
      <c r="CA360" s="184"/>
      <c r="CB360" s="184"/>
      <c r="CC360" s="184"/>
      <c r="CD360" s="184"/>
      <c r="CE360" s="184"/>
      <c r="CF360" s="184"/>
      <c r="CG360" s="184"/>
      <c r="CH360" s="184"/>
      <c r="CI360" s="184"/>
      <c r="CJ360" s="184"/>
      <c r="CK360" s="184"/>
      <c r="CL360" s="184"/>
      <c r="CM360" s="184"/>
    </row>
    <row r="361" spans="1:91" ht="24.6">
      <c r="A361" s="120">
        <v>38</v>
      </c>
      <c r="B361" s="220" t="s">
        <v>1075</v>
      </c>
      <c r="C361" s="123" t="s">
        <v>1292</v>
      </c>
      <c r="D361" s="184"/>
      <c r="E361" s="184"/>
      <c r="F361" s="184"/>
      <c r="G361" s="184"/>
      <c r="H361" s="184"/>
      <c r="I361" s="184">
        <v>50095.73</v>
      </c>
      <c r="J361" s="184"/>
      <c r="K361" s="184"/>
      <c r="L361" s="184"/>
      <c r="M361" s="184"/>
      <c r="N361" s="184"/>
      <c r="O361" s="184"/>
      <c r="P361" s="184"/>
      <c r="Q361" s="184"/>
      <c r="R361" s="184"/>
      <c r="S361" s="184"/>
      <c r="T361" s="184"/>
      <c r="U361" s="184"/>
      <c r="V361" s="184"/>
      <c r="W361" s="184"/>
      <c r="X361" s="184"/>
      <c r="Y361" s="184"/>
      <c r="Z361" s="184"/>
      <c r="AA361" s="184"/>
      <c r="AB361" s="184"/>
      <c r="AC361" s="184"/>
      <c r="AD361" s="184"/>
      <c r="AE361" s="184"/>
      <c r="AF361" s="184"/>
      <c r="AG361" s="184"/>
      <c r="AH361" s="184"/>
      <c r="AI361" s="184"/>
      <c r="AJ361" s="184"/>
      <c r="AK361" s="184"/>
      <c r="AL361" s="184"/>
      <c r="AM361" s="184"/>
      <c r="AN361" s="184"/>
      <c r="AO361" s="184"/>
      <c r="AP361" s="184"/>
      <c r="AQ361" s="184"/>
      <c r="AR361" s="184"/>
      <c r="AS361" s="184"/>
      <c r="AT361" s="184"/>
      <c r="AU361" s="184"/>
      <c r="AV361" s="184"/>
      <c r="AW361" s="184"/>
      <c r="AX361" s="184">
        <v>134000</v>
      </c>
      <c r="AY361" s="184"/>
      <c r="AZ361" s="184"/>
      <c r="BA361" s="184"/>
      <c r="BB361" s="184"/>
      <c r="BC361" s="184"/>
      <c r="BD361" s="184"/>
      <c r="BE361" s="184"/>
      <c r="BF361" s="184"/>
      <c r="BG361" s="184"/>
      <c r="BH361" s="184"/>
      <c r="BI361" s="184"/>
      <c r="BJ361" s="184"/>
      <c r="BK361" s="184"/>
      <c r="BL361" s="184"/>
      <c r="BM361" s="184"/>
      <c r="BN361" s="184"/>
      <c r="BO361" s="184"/>
      <c r="BP361" s="184"/>
      <c r="BQ361" s="184"/>
      <c r="BR361" s="184"/>
      <c r="BS361" s="184"/>
      <c r="BT361" s="184"/>
      <c r="BU361" s="184"/>
      <c r="BV361" s="184"/>
      <c r="BW361" s="184"/>
      <c r="BX361" s="184"/>
      <c r="BY361" s="184"/>
      <c r="BZ361" s="184"/>
      <c r="CA361" s="184"/>
      <c r="CB361" s="184"/>
      <c r="CC361" s="184"/>
      <c r="CD361" s="184"/>
      <c r="CE361" s="184"/>
      <c r="CF361" s="184"/>
      <c r="CG361" s="184"/>
      <c r="CH361" s="184"/>
      <c r="CI361" s="184"/>
      <c r="CJ361" s="184"/>
      <c r="CK361" s="184"/>
      <c r="CL361" s="184"/>
      <c r="CM361" s="184"/>
    </row>
    <row r="362" spans="1:91" ht="24.6">
      <c r="A362" s="120">
        <v>38</v>
      </c>
      <c r="B362" s="220" t="s">
        <v>1076</v>
      </c>
      <c r="C362" s="123" t="s">
        <v>1293</v>
      </c>
      <c r="D362" s="184"/>
      <c r="E362" s="184"/>
      <c r="F362" s="184">
        <v>302919.96999999997</v>
      </c>
      <c r="G362" s="184"/>
      <c r="H362" s="184">
        <v>325403.96000000002</v>
      </c>
      <c r="I362" s="184">
        <v>248350.72</v>
      </c>
      <c r="J362" s="184">
        <v>47083.839999999997</v>
      </c>
      <c r="K362" s="184"/>
      <c r="L362" s="184">
        <v>39988</v>
      </c>
      <c r="M362" s="184">
        <v>372247.15</v>
      </c>
      <c r="N362" s="184"/>
      <c r="O362" s="184"/>
      <c r="P362" s="184"/>
      <c r="Q362" s="184">
        <v>46177.33</v>
      </c>
      <c r="R362" s="184">
        <v>158553.04999999999</v>
      </c>
      <c r="S362" s="184">
        <v>122740.89</v>
      </c>
      <c r="T362" s="184">
        <v>466586.01</v>
      </c>
      <c r="U362" s="184">
        <v>66744</v>
      </c>
      <c r="V362" s="184">
        <v>15351.6</v>
      </c>
      <c r="W362" s="184">
        <v>153333.29999999999</v>
      </c>
      <c r="X362" s="184"/>
      <c r="Y362" s="184"/>
      <c r="Z362" s="184">
        <v>344929.32</v>
      </c>
      <c r="AA362" s="184">
        <v>12560.04</v>
      </c>
      <c r="AB362" s="184">
        <v>25637.16</v>
      </c>
      <c r="AC362" s="184">
        <v>73326.36</v>
      </c>
      <c r="AD362" s="184"/>
      <c r="AE362" s="184">
        <v>294514.31</v>
      </c>
      <c r="AF362" s="184"/>
      <c r="AG362" s="184"/>
      <c r="AH362" s="184"/>
      <c r="AI362" s="184"/>
      <c r="AJ362" s="184"/>
      <c r="AK362" s="184"/>
      <c r="AL362" s="184"/>
      <c r="AM362" s="184"/>
      <c r="AN362" s="184"/>
      <c r="AO362" s="184"/>
      <c r="AP362" s="184"/>
      <c r="AQ362" s="184"/>
      <c r="AR362" s="184"/>
      <c r="AS362" s="184"/>
      <c r="AT362" s="184"/>
      <c r="AU362" s="184">
        <v>6528</v>
      </c>
      <c r="AV362" s="184">
        <v>203684.9</v>
      </c>
      <c r="AW362" s="184">
        <v>44360.04</v>
      </c>
      <c r="AX362" s="184">
        <v>35520</v>
      </c>
      <c r="AY362" s="184">
        <v>2603.33</v>
      </c>
      <c r="AZ362" s="184">
        <v>62800.24</v>
      </c>
      <c r="BA362" s="184">
        <v>571633.32999999996</v>
      </c>
      <c r="BB362" s="184"/>
      <c r="BC362" s="184">
        <v>1167465.1200000001</v>
      </c>
      <c r="BD362" s="184">
        <v>145780.79</v>
      </c>
      <c r="BE362" s="184">
        <v>338751.4</v>
      </c>
      <c r="BF362" s="184"/>
      <c r="BG362" s="184">
        <v>270858.06</v>
      </c>
      <c r="BH362" s="184">
        <v>1522926.29</v>
      </c>
      <c r="BI362" s="184">
        <v>573855.86</v>
      </c>
      <c r="BJ362" s="184">
        <v>315999.96000000002</v>
      </c>
      <c r="BK362" s="184">
        <v>310995.96000000002</v>
      </c>
      <c r="BL362" s="184"/>
      <c r="BM362" s="184"/>
      <c r="BN362" s="184">
        <v>60288</v>
      </c>
      <c r="BO362" s="184">
        <v>74823.960000000006</v>
      </c>
      <c r="BP362" s="184"/>
      <c r="BQ362" s="184"/>
      <c r="BR362" s="184">
        <v>20628</v>
      </c>
      <c r="BS362" s="184"/>
      <c r="BT362" s="184">
        <v>26480.04</v>
      </c>
      <c r="BU362" s="184">
        <v>234340.03</v>
      </c>
      <c r="BV362" s="184"/>
      <c r="BW362" s="184"/>
      <c r="BX362" s="184">
        <v>30399.96</v>
      </c>
      <c r="BY362" s="184">
        <v>516876.24</v>
      </c>
      <c r="BZ362" s="184">
        <v>12326.64</v>
      </c>
      <c r="CA362" s="184">
        <v>69082.320000000007</v>
      </c>
      <c r="CB362" s="184">
        <v>199839.96</v>
      </c>
      <c r="CC362" s="184">
        <v>336759.72</v>
      </c>
      <c r="CD362" s="184">
        <v>510452.52</v>
      </c>
      <c r="CE362" s="184">
        <v>426680.04</v>
      </c>
      <c r="CF362" s="184">
        <v>447068.04</v>
      </c>
      <c r="CG362" s="184">
        <v>30333.33</v>
      </c>
      <c r="CH362" s="184">
        <v>70979.759999999995</v>
      </c>
      <c r="CI362" s="184">
        <v>468417.24</v>
      </c>
      <c r="CJ362" s="184"/>
      <c r="CK362" s="184">
        <v>471039.96</v>
      </c>
      <c r="CL362" s="184"/>
      <c r="CM362" s="184">
        <v>21920.04</v>
      </c>
    </row>
    <row r="363" spans="1:91" ht="24.6">
      <c r="A363" s="120">
        <v>38</v>
      </c>
      <c r="B363" s="220" t="s">
        <v>1077</v>
      </c>
      <c r="C363" s="123" t="s">
        <v>1294</v>
      </c>
      <c r="D363" s="184"/>
      <c r="E363" s="184"/>
      <c r="F363" s="184">
        <v>45676.25</v>
      </c>
      <c r="G363" s="184"/>
      <c r="H363" s="184">
        <v>412399.92</v>
      </c>
      <c r="I363" s="184">
        <v>662860.75</v>
      </c>
      <c r="J363" s="184">
        <v>152759.49</v>
      </c>
      <c r="K363" s="184">
        <v>944522.48</v>
      </c>
      <c r="L363" s="184">
        <v>226672.57</v>
      </c>
      <c r="M363" s="184">
        <v>239171.67</v>
      </c>
      <c r="N363" s="184">
        <v>2231713.79</v>
      </c>
      <c r="O363" s="184">
        <v>104621.51</v>
      </c>
      <c r="P363" s="184"/>
      <c r="Q363" s="184">
        <v>499246.65</v>
      </c>
      <c r="R363" s="184">
        <v>778654.52</v>
      </c>
      <c r="S363" s="184">
        <v>1008920.12</v>
      </c>
      <c r="T363" s="184">
        <v>366209.43</v>
      </c>
      <c r="U363" s="184">
        <v>319675.32</v>
      </c>
      <c r="V363" s="184">
        <v>210585.9</v>
      </c>
      <c r="W363" s="184">
        <v>185400</v>
      </c>
      <c r="X363" s="184"/>
      <c r="Y363" s="184">
        <v>301484.45</v>
      </c>
      <c r="Z363" s="184">
        <v>274161.52</v>
      </c>
      <c r="AA363" s="184">
        <v>342656.44</v>
      </c>
      <c r="AB363" s="184">
        <v>81034.64</v>
      </c>
      <c r="AC363" s="184">
        <v>57898.559999999998</v>
      </c>
      <c r="AD363" s="184">
        <v>272133.36</v>
      </c>
      <c r="AE363" s="184">
        <v>494758.89</v>
      </c>
      <c r="AF363" s="184">
        <v>1711780.82</v>
      </c>
      <c r="AG363" s="184">
        <v>32368.44</v>
      </c>
      <c r="AH363" s="184">
        <v>427041.52</v>
      </c>
      <c r="AI363" s="184">
        <v>780899.79</v>
      </c>
      <c r="AJ363" s="184">
        <v>274853.24</v>
      </c>
      <c r="AK363" s="184">
        <v>288460.51</v>
      </c>
      <c r="AL363" s="184"/>
      <c r="AM363" s="184">
        <v>365042.52</v>
      </c>
      <c r="AN363" s="184">
        <v>127120</v>
      </c>
      <c r="AO363" s="184">
        <v>1812554.52</v>
      </c>
      <c r="AP363" s="184">
        <v>150567.48000000001</v>
      </c>
      <c r="AQ363" s="184">
        <v>423074.47</v>
      </c>
      <c r="AR363" s="184">
        <v>149330.04</v>
      </c>
      <c r="AS363" s="184">
        <v>0</v>
      </c>
      <c r="AT363" s="184">
        <v>395801.96</v>
      </c>
      <c r="AU363" s="184">
        <v>1703619.12</v>
      </c>
      <c r="AV363" s="184">
        <v>1345648.46</v>
      </c>
      <c r="AW363" s="184">
        <v>531397.35</v>
      </c>
      <c r="AX363" s="184">
        <v>87438</v>
      </c>
      <c r="AY363" s="184">
        <v>2267621.63</v>
      </c>
      <c r="AZ363" s="184">
        <v>17416.63</v>
      </c>
      <c r="BA363" s="184">
        <v>346513.4</v>
      </c>
      <c r="BB363" s="184"/>
      <c r="BC363" s="184">
        <v>4303353.76</v>
      </c>
      <c r="BD363" s="184">
        <v>6630123.2999999998</v>
      </c>
      <c r="BE363" s="184">
        <v>1927675.67</v>
      </c>
      <c r="BF363" s="184">
        <v>61967.96</v>
      </c>
      <c r="BG363" s="184">
        <v>7968126.4100000001</v>
      </c>
      <c r="BH363" s="184">
        <v>8996074.6400000006</v>
      </c>
      <c r="BI363" s="184">
        <v>222983.92</v>
      </c>
      <c r="BJ363" s="184">
        <v>145413.57999999999</v>
      </c>
      <c r="BK363" s="184">
        <v>235165.56</v>
      </c>
      <c r="BL363" s="184">
        <v>64280.04</v>
      </c>
      <c r="BM363" s="184"/>
      <c r="BN363" s="184">
        <v>574269.96</v>
      </c>
      <c r="BO363" s="184">
        <v>461103.48</v>
      </c>
      <c r="BP363" s="184">
        <v>66050.039999999994</v>
      </c>
      <c r="BQ363" s="184">
        <v>159795.91</v>
      </c>
      <c r="BR363" s="184">
        <v>478665.52</v>
      </c>
      <c r="BS363" s="184"/>
      <c r="BT363" s="184">
        <v>58004.04</v>
      </c>
      <c r="BU363" s="184">
        <v>638883.96</v>
      </c>
      <c r="BV363" s="184"/>
      <c r="BW363" s="184"/>
      <c r="BX363" s="184"/>
      <c r="BY363" s="184">
        <v>2869856.66</v>
      </c>
      <c r="BZ363" s="184">
        <v>249582.84</v>
      </c>
      <c r="CA363" s="184">
        <v>600596.4</v>
      </c>
      <c r="CB363" s="184">
        <v>306799.96000000002</v>
      </c>
      <c r="CC363" s="184">
        <v>1020532.14</v>
      </c>
      <c r="CD363" s="184"/>
      <c r="CE363" s="184"/>
      <c r="CF363" s="184">
        <v>360056.04</v>
      </c>
      <c r="CG363" s="184">
        <v>54444.47</v>
      </c>
      <c r="CH363" s="184">
        <v>92864.89</v>
      </c>
      <c r="CI363" s="184">
        <v>81459.960000000006</v>
      </c>
      <c r="CJ363" s="184"/>
      <c r="CK363" s="184">
        <v>2974681.58</v>
      </c>
      <c r="CL363" s="184">
        <v>29799.96</v>
      </c>
      <c r="CM363" s="184">
        <v>263284.71000000002</v>
      </c>
    </row>
    <row r="364" spans="1:91" ht="24.6">
      <c r="A364" s="120">
        <v>38</v>
      </c>
      <c r="B364" s="220" t="s">
        <v>1078</v>
      </c>
      <c r="C364" s="123" t="s">
        <v>1295</v>
      </c>
      <c r="D364" s="184"/>
      <c r="E364" s="184">
        <v>65956.59</v>
      </c>
      <c r="F364" s="184">
        <v>82110.039999999994</v>
      </c>
      <c r="G364" s="184"/>
      <c r="H364" s="184">
        <v>80000.06</v>
      </c>
      <c r="I364" s="184">
        <v>176518.57</v>
      </c>
      <c r="J364" s="184">
        <v>19946.84</v>
      </c>
      <c r="K364" s="184"/>
      <c r="L364" s="184">
        <v>279121.28999999998</v>
      </c>
      <c r="M364" s="184">
        <v>97911.53</v>
      </c>
      <c r="N364" s="184">
        <v>19584.93</v>
      </c>
      <c r="O364" s="184">
        <v>80801.5</v>
      </c>
      <c r="P364" s="184"/>
      <c r="Q364" s="184">
        <v>10466.65</v>
      </c>
      <c r="R364" s="184">
        <v>189084.48</v>
      </c>
      <c r="S364" s="184">
        <v>18137.5</v>
      </c>
      <c r="T364" s="184">
        <v>33133.32</v>
      </c>
      <c r="U364" s="184">
        <v>184183.08</v>
      </c>
      <c r="V364" s="184">
        <v>50400</v>
      </c>
      <c r="W364" s="184"/>
      <c r="X364" s="184"/>
      <c r="Y364" s="184">
        <v>121106.89</v>
      </c>
      <c r="Z364" s="184">
        <v>239111.55</v>
      </c>
      <c r="AA364" s="184">
        <v>2360.04</v>
      </c>
      <c r="AB364" s="184">
        <v>54469.440000000002</v>
      </c>
      <c r="AC364" s="184">
        <v>42688.08</v>
      </c>
      <c r="AD364" s="184"/>
      <c r="AE364" s="184"/>
      <c r="AF364" s="184">
        <v>297222.06</v>
      </c>
      <c r="AG364" s="184"/>
      <c r="AH364" s="184"/>
      <c r="AI364" s="184">
        <v>17826.599999999999</v>
      </c>
      <c r="AJ364" s="184">
        <v>101669.8</v>
      </c>
      <c r="AK364" s="184">
        <v>204853.33</v>
      </c>
      <c r="AL364" s="184"/>
      <c r="AM364" s="184">
        <v>15039.96</v>
      </c>
      <c r="AN364" s="184">
        <v>28100</v>
      </c>
      <c r="AO364" s="184"/>
      <c r="AP364" s="184"/>
      <c r="AQ364" s="184">
        <v>170223.16</v>
      </c>
      <c r="AR364" s="184">
        <v>41608.86</v>
      </c>
      <c r="AS364" s="184"/>
      <c r="AT364" s="184">
        <v>439602.75</v>
      </c>
      <c r="AU364" s="184">
        <v>173471.4</v>
      </c>
      <c r="AV364" s="184">
        <v>441232.9</v>
      </c>
      <c r="AW364" s="184">
        <v>257643.48</v>
      </c>
      <c r="AX364" s="184">
        <v>122000.04</v>
      </c>
      <c r="AY364" s="184">
        <v>37300.01</v>
      </c>
      <c r="AZ364" s="184">
        <v>435531.79</v>
      </c>
      <c r="BA364" s="184">
        <v>648148.55000000005</v>
      </c>
      <c r="BB364" s="184"/>
      <c r="BC364" s="184">
        <v>193055.64</v>
      </c>
      <c r="BD364" s="184">
        <v>504249.39</v>
      </c>
      <c r="BE364" s="184">
        <v>280742.5</v>
      </c>
      <c r="BF364" s="184"/>
      <c r="BG364" s="184">
        <v>129828</v>
      </c>
      <c r="BH364" s="184"/>
      <c r="BI364" s="184"/>
      <c r="BJ364" s="184"/>
      <c r="BK364" s="184">
        <v>145167.99</v>
      </c>
      <c r="BL364" s="184">
        <v>29600.04</v>
      </c>
      <c r="BM364" s="184"/>
      <c r="BN364" s="184">
        <v>19403.52</v>
      </c>
      <c r="BO364" s="184">
        <v>118737.36</v>
      </c>
      <c r="BP364" s="184"/>
      <c r="BQ364" s="184">
        <v>26316.78</v>
      </c>
      <c r="BR364" s="184">
        <v>73508.039999999994</v>
      </c>
      <c r="BS364" s="184"/>
      <c r="BT364" s="184">
        <v>268128.8</v>
      </c>
      <c r="BU364" s="184">
        <v>74328</v>
      </c>
      <c r="BV364" s="184"/>
      <c r="BW364" s="184">
        <v>765451.3</v>
      </c>
      <c r="BX364" s="184">
        <v>275885.78999999998</v>
      </c>
      <c r="BY364" s="184">
        <v>665313.24</v>
      </c>
      <c r="BZ364" s="184">
        <v>71466.720000000001</v>
      </c>
      <c r="CA364" s="184">
        <v>191799.96</v>
      </c>
      <c r="CB364" s="184">
        <v>6653.28</v>
      </c>
      <c r="CC364" s="184"/>
      <c r="CD364" s="184">
        <v>123560.04</v>
      </c>
      <c r="CE364" s="184">
        <v>464127.96</v>
      </c>
      <c r="CF364" s="184">
        <v>3333.32</v>
      </c>
      <c r="CG364" s="184">
        <v>55075.85</v>
      </c>
      <c r="CH364" s="184">
        <v>49866.52</v>
      </c>
      <c r="CI364" s="184">
        <v>276595.68</v>
      </c>
      <c r="CJ364" s="184">
        <v>17235.96</v>
      </c>
      <c r="CK364" s="184"/>
      <c r="CL364" s="184">
        <v>111648.6</v>
      </c>
      <c r="CM364" s="184">
        <v>101858.45</v>
      </c>
    </row>
    <row r="365" spans="1:91" ht="24.6">
      <c r="A365" s="120">
        <v>38</v>
      </c>
      <c r="B365" s="220" t="s">
        <v>1079</v>
      </c>
      <c r="C365" s="123" t="s">
        <v>1296</v>
      </c>
      <c r="D365" s="184"/>
      <c r="E365" s="184">
        <v>142570.13</v>
      </c>
      <c r="F365" s="184">
        <v>326586.23</v>
      </c>
      <c r="G365" s="184">
        <v>291101.98</v>
      </c>
      <c r="H365" s="184">
        <v>137814.88</v>
      </c>
      <c r="I365" s="184">
        <v>119277.72</v>
      </c>
      <c r="J365" s="184"/>
      <c r="K365" s="184">
        <v>33248.379999999997</v>
      </c>
      <c r="L365" s="184">
        <v>617675.04</v>
      </c>
      <c r="M365" s="184">
        <v>18656.38</v>
      </c>
      <c r="N365" s="184">
        <v>415817.04</v>
      </c>
      <c r="O365" s="184">
        <v>80065.53</v>
      </c>
      <c r="P365" s="184"/>
      <c r="Q365" s="184">
        <v>42999.99</v>
      </c>
      <c r="R365" s="184">
        <v>566551.06999999995</v>
      </c>
      <c r="S365" s="184">
        <v>177471.59</v>
      </c>
      <c r="T365" s="184">
        <v>182080.91</v>
      </c>
      <c r="U365" s="184">
        <v>131990.92000000001</v>
      </c>
      <c r="V365" s="184">
        <v>57920</v>
      </c>
      <c r="W365" s="184">
        <v>64458.96</v>
      </c>
      <c r="X365" s="184"/>
      <c r="Y365" s="184">
        <v>309747.05</v>
      </c>
      <c r="Z365" s="184">
        <v>221731.38</v>
      </c>
      <c r="AA365" s="184">
        <v>495935.18</v>
      </c>
      <c r="AB365" s="184">
        <v>19987.919999999998</v>
      </c>
      <c r="AC365" s="184">
        <v>33334.18</v>
      </c>
      <c r="AD365" s="184">
        <v>299733.34000000003</v>
      </c>
      <c r="AE365" s="184">
        <v>397837.67</v>
      </c>
      <c r="AF365" s="184"/>
      <c r="AG365" s="184">
        <v>191264.98</v>
      </c>
      <c r="AH365" s="184">
        <v>87745.59</v>
      </c>
      <c r="AI365" s="184">
        <v>299321.90000000002</v>
      </c>
      <c r="AJ365" s="184">
        <v>91468.77</v>
      </c>
      <c r="AK365" s="184">
        <v>45866.66</v>
      </c>
      <c r="AL365" s="184">
        <v>0</v>
      </c>
      <c r="AM365" s="184">
        <v>189254.34</v>
      </c>
      <c r="AN365" s="184">
        <v>71866.67</v>
      </c>
      <c r="AO365" s="184"/>
      <c r="AP365" s="184">
        <v>29782.68</v>
      </c>
      <c r="AQ365" s="184">
        <v>1064469.6499999999</v>
      </c>
      <c r="AR365" s="184">
        <v>10266.719999999999</v>
      </c>
      <c r="AS365" s="184"/>
      <c r="AT365" s="184">
        <v>334594.15000000002</v>
      </c>
      <c r="AU365" s="184">
        <v>670911.92000000004</v>
      </c>
      <c r="AV365" s="184">
        <v>118564.8</v>
      </c>
      <c r="AW365" s="184">
        <v>620640.13</v>
      </c>
      <c r="AX365" s="184">
        <v>11499.96</v>
      </c>
      <c r="AY365" s="184"/>
      <c r="AZ365" s="184">
        <v>1967654.83</v>
      </c>
      <c r="BA365" s="184">
        <v>190071.22</v>
      </c>
      <c r="BB365" s="184"/>
      <c r="BC365" s="184">
        <v>75600.84</v>
      </c>
      <c r="BD365" s="184">
        <v>1094256.58</v>
      </c>
      <c r="BE365" s="184">
        <v>604058.82999999996</v>
      </c>
      <c r="BF365" s="184">
        <v>129861.8</v>
      </c>
      <c r="BG365" s="184">
        <v>197731.64</v>
      </c>
      <c r="BH365" s="184">
        <v>1098934.6299999999</v>
      </c>
      <c r="BI365" s="184">
        <v>2014031.17</v>
      </c>
      <c r="BJ365" s="184">
        <v>172053.78</v>
      </c>
      <c r="BK365" s="184">
        <v>129258.88</v>
      </c>
      <c r="BL365" s="184">
        <v>622555.96</v>
      </c>
      <c r="BM365" s="184"/>
      <c r="BN365" s="184">
        <v>367568.06</v>
      </c>
      <c r="BO365" s="184">
        <v>588198.71</v>
      </c>
      <c r="BP365" s="184">
        <v>32133.3</v>
      </c>
      <c r="BQ365" s="184">
        <v>1422124.38</v>
      </c>
      <c r="BR365" s="184">
        <v>252759.96</v>
      </c>
      <c r="BS365" s="184"/>
      <c r="BT365" s="184">
        <v>189403.05</v>
      </c>
      <c r="BU365" s="184"/>
      <c r="BV365" s="184"/>
      <c r="BW365" s="184"/>
      <c r="BX365" s="184"/>
      <c r="BY365" s="184">
        <v>593948.74</v>
      </c>
      <c r="BZ365" s="184"/>
      <c r="CA365" s="184">
        <v>268570.2</v>
      </c>
      <c r="CB365" s="184">
        <v>236136.82</v>
      </c>
      <c r="CC365" s="184">
        <v>85938.93</v>
      </c>
      <c r="CD365" s="184">
        <v>212263.56</v>
      </c>
      <c r="CE365" s="184"/>
      <c r="CF365" s="184"/>
      <c r="CG365" s="184">
        <v>72856.03</v>
      </c>
      <c r="CH365" s="184">
        <v>29138.85</v>
      </c>
      <c r="CI365" s="184"/>
      <c r="CJ365" s="184"/>
      <c r="CK365" s="184"/>
      <c r="CL365" s="184">
        <v>604522.89</v>
      </c>
      <c r="CM365" s="184">
        <v>162529.56</v>
      </c>
    </row>
    <row r="366" spans="1:91" ht="24.6">
      <c r="A366" s="120">
        <v>38</v>
      </c>
      <c r="B366" s="220" t="s">
        <v>1080</v>
      </c>
      <c r="C366" s="123" t="s">
        <v>1297</v>
      </c>
      <c r="D366" s="184"/>
      <c r="E366" s="184"/>
      <c r="F366" s="184"/>
      <c r="G366" s="184"/>
      <c r="H366" s="184"/>
      <c r="I366" s="184"/>
      <c r="J366" s="184">
        <v>114849.7</v>
      </c>
      <c r="K366" s="184"/>
      <c r="L366" s="184"/>
      <c r="M366" s="184"/>
      <c r="N366" s="184"/>
      <c r="O366" s="184"/>
      <c r="P366" s="184"/>
      <c r="Q366" s="184">
        <v>10893.36</v>
      </c>
      <c r="R366" s="184"/>
      <c r="S366" s="184"/>
      <c r="T366" s="184">
        <v>3000</v>
      </c>
      <c r="U366" s="184"/>
      <c r="V366" s="184"/>
      <c r="W366" s="184"/>
      <c r="X366" s="184"/>
      <c r="Y366" s="184">
        <v>17247.12</v>
      </c>
      <c r="Z366" s="184"/>
      <c r="AA366" s="184"/>
      <c r="AB366" s="184">
        <v>33133.32</v>
      </c>
      <c r="AC366" s="184"/>
      <c r="AD366" s="184"/>
      <c r="AE366" s="184"/>
      <c r="AF366" s="184"/>
      <c r="AG366" s="184"/>
      <c r="AH366" s="184"/>
      <c r="AI366" s="184"/>
      <c r="AJ366" s="184"/>
      <c r="AK366" s="184"/>
      <c r="AL366" s="184"/>
      <c r="AM366" s="184"/>
      <c r="AN366" s="184"/>
      <c r="AO366" s="184"/>
      <c r="AP366" s="184"/>
      <c r="AQ366" s="184">
        <v>438.81</v>
      </c>
      <c r="AR366" s="184"/>
      <c r="AS366" s="184"/>
      <c r="AT366" s="184"/>
      <c r="AU366" s="184"/>
      <c r="AV366" s="184">
        <v>42588.33</v>
      </c>
      <c r="AW366" s="184"/>
      <c r="AX366" s="184"/>
      <c r="AY366" s="184"/>
      <c r="AZ366" s="184"/>
      <c r="BA366" s="184"/>
      <c r="BB366" s="184"/>
      <c r="BC366" s="184"/>
      <c r="BD366" s="184">
        <v>3218.26</v>
      </c>
      <c r="BE366" s="184"/>
      <c r="BF366" s="184">
        <v>2613.94</v>
      </c>
      <c r="BG366" s="184">
        <v>20386.560000000001</v>
      </c>
      <c r="BH366" s="184">
        <v>119868.44</v>
      </c>
      <c r="BI366" s="184"/>
      <c r="BJ366" s="184">
        <v>62469.24</v>
      </c>
      <c r="BK366" s="184">
        <v>84486.720000000001</v>
      </c>
      <c r="BL366" s="184"/>
      <c r="BM366" s="184"/>
      <c r="BN366" s="184">
        <v>42455.18</v>
      </c>
      <c r="BO366" s="184"/>
      <c r="BP366" s="184">
        <v>82463.3</v>
      </c>
      <c r="BQ366" s="184">
        <v>59990.33</v>
      </c>
      <c r="BR366" s="184">
        <v>6533.28</v>
      </c>
      <c r="BS366" s="186"/>
      <c r="BT366" s="184"/>
      <c r="BU366" s="184">
        <v>209984.04</v>
      </c>
      <c r="BV366" s="186"/>
      <c r="BW366" s="184"/>
      <c r="BX366" s="184"/>
      <c r="BY366" s="186">
        <v>227220.24</v>
      </c>
      <c r="BZ366" s="184"/>
      <c r="CA366" s="184"/>
      <c r="CB366" s="184"/>
      <c r="CC366" s="184"/>
      <c r="CD366" s="184">
        <v>1160.76</v>
      </c>
      <c r="CE366" s="184"/>
      <c r="CF366" s="184"/>
      <c r="CG366" s="184"/>
      <c r="CH366" s="184"/>
      <c r="CI366" s="184"/>
      <c r="CJ366" s="184"/>
      <c r="CK366" s="184"/>
      <c r="CL366" s="184"/>
      <c r="CM366" s="184">
        <v>3524.03</v>
      </c>
    </row>
    <row r="367" spans="1:91" ht="24.6">
      <c r="A367" s="120">
        <v>38</v>
      </c>
      <c r="B367" s="220" t="s">
        <v>1081</v>
      </c>
      <c r="C367" s="123" t="s">
        <v>623</v>
      </c>
      <c r="D367" s="184"/>
      <c r="E367" s="184"/>
      <c r="F367" s="184"/>
      <c r="G367" s="184"/>
      <c r="H367" s="184"/>
      <c r="I367" s="184"/>
      <c r="J367" s="184"/>
      <c r="K367" s="184"/>
      <c r="L367" s="184"/>
      <c r="M367" s="184"/>
      <c r="N367" s="184"/>
      <c r="O367" s="184"/>
      <c r="P367" s="184"/>
      <c r="Q367" s="184"/>
      <c r="R367" s="184"/>
      <c r="S367" s="184"/>
      <c r="T367" s="184"/>
      <c r="U367" s="184"/>
      <c r="V367" s="184"/>
      <c r="W367" s="184"/>
      <c r="X367" s="184"/>
      <c r="Y367" s="184"/>
      <c r="Z367" s="184"/>
      <c r="AA367" s="184"/>
      <c r="AB367" s="184"/>
      <c r="AC367" s="184"/>
      <c r="AD367" s="184"/>
      <c r="AE367" s="184"/>
      <c r="AF367" s="184"/>
      <c r="AG367" s="184"/>
      <c r="AH367" s="184"/>
      <c r="AI367" s="184"/>
      <c r="AJ367" s="184"/>
      <c r="AK367" s="184"/>
      <c r="AL367" s="184">
        <v>0</v>
      </c>
      <c r="AM367" s="184"/>
      <c r="AN367" s="184"/>
      <c r="AO367" s="184"/>
      <c r="AP367" s="184"/>
      <c r="AQ367" s="184"/>
      <c r="AR367" s="184"/>
      <c r="AS367" s="184"/>
      <c r="AT367" s="184"/>
      <c r="AU367" s="184"/>
      <c r="AV367" s="184"/>
      <c r="AW367" s="184"/>
      <c r="AX367" s="184"/>
      <c r="AY367" s="184"/>
      <c r="AZ367" s="184"/>
      <c r="BA367" s="184">
        <v>16800</v>
      </c>
      <c r="BB367" s="184"/>
      <c r="BC367" s="184">
        <v>8000.04</v>
      </c>
      <c r="BD367" s="184">
        <v>120000</v>
      </c>
      <c r="BE367" s="184">
        <v>29993.33</v>
      </c>
      <c r="BF367" s="184"/>
      <c r="BG367" s="184">
        <v>9573.36</v>
      </c>
      <c r="BH367" s="184">
        <v>22871.7</v>
      </c>
      <c r="BI367" s="184">
        <v>39074.43</v>
      </c>
      <c r="BJ367" s="184">
        <v>58991.88</v>
      </c>
      <c r="BK367" s="184">
        <v>5166.72</v>
      </c>
      <c r="BL367" s="184">
        <v>23470.560000000001</v>
      </c>
      <c r="BM367" s="184"/>
      <c r="BN367" s="184"/>
      <c r="BO367" s="184"/>
      <c r="BP367" s="184">
        <v>265193.46000000002</v>
      </c>
      <c r="BQ367" s="184"/>
      <c r="BR367" s="184">
        <v>81999</v>
      </c>
      <c r="BS367" s="186"/>
      <c r="BT367" s="184"/>
      <c r="BU367" s="184">
        <v>35861.64</v>
      </c>
      <c r="BV367" s="186"/>
      <c r="BW367" s="184"/>
      <c r="BX367" s="184">
        <v>1883.16</v>
      </c>
      <c r="BY367" s="184">
        <v>36300</v>
      </c>
      <c r="BZ367" s="184"/>
      <c r="CA367" s="184"/>
      <c r="CB367" s="184"/>
      <c r="CC367" s="184"/>
      <c r="CD367" s="184"/>
      <c r="CE367" s="184"/>
      <c r="CF367" s="184"/>
      <c r="CG367" s="184"/>
      <c r="CH367" s="184"/>
      <c r="CI367" s="184"/>
      <c r="CJ367" s="184"/>
      <c r="CK367" s="184">
        <v>13487.93</v>
      </c>
      <c r="CL367" s="184"/>
      <c r="CM367" s="184">
        <v>117329.4</v>
      </c>
    </row>
    <row r="368" spans="1:91" ht="24.6">
      <c r="A368" s="120">
        <v>38</v>
      </c>
      <c r="B368" s="220" t="s">
        <v>1082</v>
      </c>
      <c r="C368" s="123" t="s">
        <v>1298</v>
      </c>
      <c r="D368" s="184"/>
      <c r="E368" s="184">
        <v>331439.63</v>
      </c>
      <c r="F368" s="184"/>
      <c r="G368" s="184"/>
      <c r="H368" s="184"/>
      <c r="I368" s="184">
        <v>83925.71</v>
      </c>
      <c r="J368" s="184"/>
      <c r="K368" s="184"/>
      <c r="L368" s="184">
        <v>231453.62</v>
      </c>
      <c r="M368" s="184"/>
      <c r="N368" s="184"/>
      <c r="O368" s="184"/>
      <c r="P368" s="184"/>
      <c r="Q368" s="184">
        <v>49666.68</v>
      </c>
      <c r="R368" s="184">
        <v>242702.74</v>
      </c>
      <c r="S368" s="184">
        <v>2478.15</v>
      </c>
      <c r="T368" s="184"/>
      <c r="U368" s="184">
        <v>22059.72</v>
      </c>
      <c r="V368" s="184"/>
      <c r="W368" s="184"/>
      <c r="X368" s="184"/>
      <c r="Y368" s="184">
        <v>71387.92</v>
      </c>
      <c r="Z368" s="184"/>
      <c r="AA368" s="184"/>
      <c r="AB368" s="184"/>
      <c r="AC368" s="184"/>
      <c r="AD368" s="184"/>
      <c r="AE368" s="184"/>
      <c r="AF368" s="184"/>
      <c r="AG368" s="184"/>
      <c r="AH368" s="184"/>
      <c r="AI368" s="184">
        <v>112710.81</v>
      </c>
      <c r="AJ368" s="184">
        <v>193584.47</v>
      </c>
      <c r="AK368" s="184">
        <v>3638</v>
      </c>
      <c r="AL368" s="184">
        <v>0</v>
      </c>
      <c r="AM368" s="184"/>
      <c r="AN368" s="184"/>
      <c r="AO368" s="184">
        <v>104995.88</v>
      </c>
      <c r="AP368" s="184"/>
      <c r="AQ368" s="184">
        <v>148856</v>
      </c>
      <c r="AR368" s="184"/>
      <c r="AS368" s="184"/>
      <c r="AT368" s="184">
        <v>125016.48</v>
      </c>
      <c r="AU368" s="184"/>
      <c r="AV368" s="184"/>
      <c r="AW368" s="184"/>
      <c r="AX368" s="184"/>
      <c r="AY368" s="184"/>
      <c r="AZ368" s="184"/>
      <c r="BA368" s="184">
        <v>92759.93</v>
      </c>
      <c r="BB368" s="184"/>
      <c r="BC368" s="184"/>
      <c r="BD368" s="184">
        <v>18935.87</v>
      </c>
      <c r="BE368" s="184">
        <v>555953.5</v>
      </c>
      <c r="BF368" s="184">
        <v>46666.6</v>
      </c>
      <c r="BG368" s="184"/>
      <c r="BH368" s="184">
        <v>4289390.42</v>
      </c>
      <c r="BI368" s="184"/>
      <c r="BJ368" s="184">
        <v>111077.75999999999</v>
      </c>
      <c r="BK368" s="184">
        <v>6892.32</v>
      </c>
      <c r="BL368" s="184">
        <v>117899.4</v>
      </c>
      <c r="BM368" s="184"/>
      <c r="BN368" s="184"/>
      <c r="BO368" s="184">
        <v>142333.32</v>
      </c>
      <c r="BP368" s="184"/>
      <c r="BQ368" s="184"/>
      <c r="BR368" s="184">
        <v>116642.16</v>
      </c>
      <c r="BS368" s="184"/>
      <c r="BT368" s="184"/>
      <c r="BU368" s="184"/>
      <c r="BV368" s="184"/>
      <c r="BW368" s="184"/>
      <c r="BX368" s="184"/>
      <c r="BY368" s="184">
        <v>218317.92</v>
      </c>
      <c r="BZ368" s="184"/>
      <c r="CA368" s="184">
        <v>166066.68</v>
      </c>
      <c r="CB368" s="184"/>
      <c r="CC368" s="184"/>
      <c r="CD368" s="184"/>
      <c r="CE368" s="184"/>
      <c r="CF368" s="184"/>
      <c r="CG368" s="184"/>
      <c r="CH368" s="184"/>
      <c r="CI368" s="184">
        <v>121398.66</v>
      </c>
      <c r="CJ368" s="184"/>
      <c r="CK368" s="184">
        <v>83065.320000000007</v>
      </c>
      <c r="CL368" s="184">
        <v>577599.96</v>
      </c>
      <c r="CM368" s="184">
        <v>18456.3</v>
      </c>
    </row>
    <row r="369" spans="1:91" ht="24.6">
      <c r="A369" s="120">
        <v>38</v>
      </c>
      <c r="B369" s="220" t="s">
        <v>1083</v>
      </c>
      <c r="C369" s="123" t="s">
        <v>624</v>
      </c>
      <c r="D369" s="184"/>
      <c r="E369" s="184"/>
      <c r="F369" s="184"/>
      <c r="G369" s="184"/>
      <c r="H369" s="184"/>
      <c r="I369" s="184"/>
      <c r="J369" s="184"/>
      <c r="K369" s="184"/>
      <c r="L369" s="184">
        <v>24000</v>
      </c>
      <c r="M369" s="184"/>
      <c r="N369" s="184"/>
      <c r="O369" s="184"/>
      <c r="P369" s="184"/>
      <c r="Q369" s="184"/>
      <c r="R369" s="184">
        <v>6648.22</v>
      </c>
      <c r="S369" s="184"/>
      <c r="T369" s="184"/>
      <c r="U369" s="184"/>
      <c r="V369" s="184"/>
      <c r="W369" s="184"/>
      <c r="X369" s="184"/>
      <c r="Y369" s="184"/>
      <c r="Z369" s="184"/>
      <c r="AA369" s="184"/>
      <c r="AB369" s="184"/>
      <c r="AC369" s="184"/>
      <c r="AD369" s="184"/>
      <c r="AE369" s="184"/>
      <c r="AF369" s="184"/>
      <c r="AG369" s="184"/>
      <c r="AH369" s="184"/>
      <c r="AI369" s="184"/>
      <c r="AJ369" s="184"/>
      <c r="AK369" s="184"/>
      <c r="AL369" s="184">
        <v>0</v>
      </c>
      <c r="AM369" s="184"/>
      <c r="AN369" s="184"/>
      <c r="AO369" s="184"/>
      <c r="AP369" s="184"/>
      <c r="AQ369" s="184"/>
      <c r="AR369" s="184"/>
      <c r="AS369" s="184"/>
      <c r="AT369" s="184">
        <v>11236.44</v>
      </c>
      <c r="AU369" s="184"/>
      <c r="AV369" s="184"/>
      <c r="AW369" s="184"/>
      <c r="AX369" s="184"/>
      <c r="AY369" s="184"/>
      <c r="AZ369" s="184"/>
      <c r="BA369" s="184"/>
      <c r="BB369" s="184"/>
      <c r="BC369" s="184"/>
      <c r="BD369" s="184">
        <v>263898.12</v>
      </c>
      <c r="BE369" s="184"/>
      <c r="BF369" s="184">
        <v>23933.27</v>
      </c>
      <c r="BG369" s="184"/>
      <c r="BH369" s="184">
        <v>151901.95000000001</v>
      </c>
      <c r="BI369" s="184"/>
      <c r="BJ369" s="184"/>
      <c r="BK369" s="184">
        <v>45158.54</v>
      </c>
      <c r="BL369" s="184">
        <v>16513.68</v>
      </c>
      <c r="BM369" s="184"/>
      <c r="BN369" s="184"/>
      <c r="BO369" s="184"/>
      <c r="BP369" s="184"/>
      <c r="BQ369" s="184"/>
      <c r="BR369" s="184"/>
      <c r="BS369" s="186"/>
      <c r="BT369" s="186"/>
      <c r="BU369" s="186"/>
      <c r="BV369" s="186"/>
      <c r="BW369" s="186"/>
      <c r="BX369" s="186"/>
      <c r="BY369" s="186">
        <v>46758.96</v>
      </c>
      <c r="BZ369" s="186">
        <v>14468.4</v>
      </c>
      <c r="CA369" s="186"/>
      <c r="CB369" s="186"/>
      <c r="CC369" s="186"/>
      <c r="CD369" s="186"/>
      <c r="CE369" s="186"/>
      <c r="CF369" s="186"/>
      <c r="CG369" s="186"/>
      <c r="CH369" s="186"/>
      <c r="CI369" s="186"/>
      <c r="CJ369" s="186"/>
      <c r="CK369" s="186"/>
      <c r="CL369" s="186"/>
      <c r="CM369" s="186"/>
    </row>
    <row r="370" spans="1:91" ht="24.6">
      <c r="A370" s="120">
        <v>38</v>
      </c>
      <c r="B370" s="220" t="s">
        <v>1084</v>
      </c>
      <c r="C370" s="123" t="s">
        <v>625</v>
      </c>
      <c r="D370" s="184"/>
      <c r="E370" s="184"/>
      <c r="F370" s="184">
        <v>51373.51</v>
      </c>
      <c r="G370" s="184"/>
      <c r="H370" s="184">
        <v>10665.3</v>
      </c>
      <c r="I370" s="184">
        <v>6584.85</v>
      </c>
      <c r="J370" s="184"/>
      <c r="K370" s="184">
        <v>223477.28</v>
      </c>
      <c r="L370" s="184">
        <v>66231.5</v>
      </c>
      <c r="M370" s="184"/>
      <c r="N370" s="184">
        <v>13166.58</v>
      </c>
      <c r="O370" s="184"/>
      <c r="P370" s="184"/>
      <c r="Q370" s="184"/>
      <c r="R370" s="184">
        <v>148647</v>
      </c>
      <c r="S370" s="184">
        <v>25686.1</v>
      </c>
      <c r="T370" s="184">
        <v>19466.64</v>
      </c>
      <c r="U370" s="184">
        <v>105433.29</v>
      </c>
      <c r="V370" s="184">
        <v>115721.93</v>
      </c>
      <c r="W370" s="184"/>
      <c r="X370" s="184"/>
      <c r="Y370" s="184">
        <v>102139.82</v>
      </c>
      <c r="Z370" s="184"/>
      <c r="AA370" s="184"/>
      <c r="AB370" s="184">
        <v>120466.56</v>
      </c>
      <c r="AC370" s="184">
        <v>28500</v>
      </c>
      <c r="AD370" s="184"/>
      <c r="AE370" s="184">
        <v>64236.25</v>
      </c>
      <c r="AF370" s="184"/>
      <c r="AG370" s="184">
        <v>128721.51</v>
      </c>
      <c r="AH370" s="184"/>
      <c r="AI370" s="184">
        <v>94889.05</v>
      </c>
      <c r="AJ370" s="184">
        <v>61775.45</v>
      </c>
      <c r="AK370" s="184">
        <v>160544.44</v>
      </c>
      <c r="AL370" s="184">
        <v>0</v>
      </c>
      <c r="AM370" s="184"/>
      <c r="AN370" s="184"/>
      <c r="AO370" s="184"/>
      <c r="AP370" s="184"/>
      <c r="AQ370" s="184">
        <v>19172.5</v>
      </c>
      <c r="AR370" s="184">
        <v>15600</v>
      </c>
      <c r="AS370" s="184"/>
      <c r="AT370" s="184">
        <v>60193.919999999998</v>
      </c>
      <c r="AU370" s="184"/>
      <c r="AV370" s="184"/>
      <c r="AW370" s="184"/>
      <c r="AX370" s="184"/>
      <c r="AY370" s="184"/>
      <c r="AZ370" s="184"/>
      <c r="BA370" s="184">
        <v>229526.66</v>
      </c>
      <c r="BB370" s="184"/>
      <c r="BC370" s="184"/>
      <c r="BD370" s="184">
        <v>2923.92</v>
      </c>
      <c r="BE370" s="184">
        <v>351873</v>
      </c>
      <c r="BF370" s="184"/>
      <c r="BG370" s="184">
        <v>86750.04</v>
      </c>
      <c r="BH370" s="184">
        <v>274496.59999999998</v>
      </c>
      <c r="BI370" s="184">
        <v>760244.26</v>
      </c>
      <c r="BJ370" s="184">
        <v>163386.16</v>
      </c>
      <c r="BK370" s="184">
        <v>6266.64</v>
      </c>
      <c r="BL370" s="184"/>
      <c r="BM370" s="184"/>
      <c r="BN370" s="184">
        <v>65493.120000000003</v>
      </c>
      <c r="BO370" s="184">
        <v>55770.12</v>
      </c>
      <c r="BP370" s="184">
        <v>89040</v>
      </c>
      <c r="BQ370" s="184">
        <v>21618.94</v>
      </c>
      <c r="BR370" s="184"/>
      <c r="BS370" s="186"/>
      <c r="BT370" s="186"/>
      <c r="BU370" s="186">
        <v>31167.84</v>
      </c>
      <c r="BV370" s="186"/>
      <c r="BW370" s="184">
        <v>18837.96</v>
      </c>
      <c r="BX370" s="186">
        <v>34956.239999999998</v>
      </c>
      <c r="BY370" s="186">
        <v>279633.08</v>
      </c>
      <c r="BZ370" s="186">
        <v>1368.67</v>
      </c>
      <c r="CA370" s="186">
        <v>11327.16</v>
      </c>
      <c r="CB370" s="186"/>
      <c r="CC370" s="186">
        <v>131080.20000000001</v>
      </c>
      <c r="CD370" s="186">
        <v>162453.35999999999</v>
      </c>
      <c r="CE370" s="186"/>
      <c r="CF370" s="186"/>
      <c r="CG370" s="186">
        <v>13532.86</v>
      </c>
      <c r="CH370" s="186"/>
      <c r="CI370" s="186"/>
      <c r="CJ370" s="186"/>
      <c r="CK370" s="186">
        <v>188137.44</v>
      </c>
      <c r="CL370" s="186"/>
      <c r="CM370" s="186">
        <v>7512.33</v>
      </c>
    </row>
    <row r="371" spans="1:91" ht="24.6">
      <c r="A371" s="120">
        <v>38</v>
      </c>
      <c r="B371" s="220" t="s">
        <v>1085</v>
      </c>
      <c r="C371" s="123" t="s">
        <v>1299</v>
      </c>
      <c r="D371" s="184"/>
      <c r="E371" s="184">
        <v>619603.52</v>
      </c>
      <c r="F371" s="184">
        <v>461036.38</v>
      </c>
      <c r="G371" s="184">
        <v>657890.31999999995</v>
      </c>
      <c r="H371" s="184">
        <v>298297.12</v>
      </c>
      <c r="I371" s="184">
        <v>272069.94</v>
      </c>
      <c r="J371" s="184">
        <v>336954.52</v>
      </c>
      <c r="K371" s="184">
        <v>871649.76</v>
      </c>
      <c r="L371" s="184">
        <v>747930.69</v>
      </c>
      <c r="M371" s="184">
        <v>1189046.1299999999</v>
      </c>
      <c r="N371" s="184">
        <v>731194.54</v>
      </c>
      <c r="O371" s="184">
        <v>92422.98</v>
      </c>
      <c r="P371" s="184">
        <v>0</v>
      </c>
      <c r="Q371" s="184">
        <v>311229.67</v>
      </c>
      <c r="R371" s="184">
        <v>1029456.01</v>
      </c>
      <c r="S371" s="184">
        <v>406727.1</v>
      </c>
      <c r="T371" s="184">
        <v>320818.59999999998</v>
      </c>
      <c r="U371" s="184">
        <v>775665.2</v>
      </c>
      <c r="V371" s="184">
        <v>666116.42000000004</v>
      </c>
      <c r="W371" s="184">
        <v>207949.45</v>
      </c>
      <c r="X371" s="184"/>
      <c r="Y371" s="184">
        <v>397770.11</v>
      </c>
      <c r="Z371" s="184">
        <v>389233.68</v>
      </c>
      <c r="AA371" s="184">
        <v>620883.53</v>
      </c>
      <c r="AB371" s="184">
        <v>169643.61</v>
      </c>
      <c r="AC371" s="184">
        <v>204293.79</v>
      </c>
      <c r="AD371" s="184">
        <v>155274.78</v>
      </c>
      <c r="AE371" s="184">
        <v>1258068.69</v>
      </c>
      <c r="AF371" s="184">
        <v>150152.07</v>
      </c>
      <c r="AG371" s="184">
        <v>236458.95</v>
      </c>
      <c r="AH371" s="184">
        <v>130610.89</v>
      </c>
      <c r="AI371" s="184">
        <v>192946.29</v>
      </c>
      <c r="AJ371" s="184">
        <v>285316.98</v>
      </c>
      <c r="AK371" s="184">
        <v>478834.64</v>
      </c>
      <c r="AL371" s="184"/>
      <c r="AM371" s="184">
        <v>693122.62</v>
      </c>
      <c r="AN371" s="184">
        <v>632524.1</v>
      </c>
      <c r="AO371" s="184">
        <v>1424825.68</v>
      </c>
      <c r="AP371" s="184">
        <v>756031.88</v>
      </c>
      <c r="AQ371" s="184">
        <v>955234.47</v>
      </c>
      <c r="AR371" s="184">
        <v>259580.36</v>
      </c>
      <c r="AS371" s="184">
        <v>0</v>
      </c>
      <c r="AT371" s="184">
        <v>850406.19</v>
      </c>
      <c r="AU371" s="184">
        <v>1163343.0900000001</v>
      </c>
      <c r="AV371" s="184">
        <v>711894.01</v>
      </c>
      <c r="AW371" s="184">
        <v>617948.48</v>
      </c>
      <c r="AX371" s="184">
        <v>183488.44</v>
      </c>
      <c r="AY371" s="184">
        <v>116356.78</v>
      </c>
      <c r="AZ371" s="184">
        <v>522134.38</v>
      </c>
      <c r="BA371" s="184">
        <v>695176.39</v>
      </c>
      <c r="BB371" s="184">
        <v>0</v>
      </c>
      <c r="BC371" s="184">
        <v>403900</v>
      </c>
      <c r="BD371" s="184">
        <v>3416527.62</v>
      </c>
      <c r="BE371" s="184">
        <v>778676.55</v>
      </c>
      <c r="BF371" s="184">
        <v>309628.42</v>
      </c>
      <c r="BG371" s="184">
        <v>462840.9</v>
      </c>
      <c r="BH371" s="184">
        <v>388893.61</v>
      </c>
      <c r="BI371" s="184">
        <v>4467407.5199999996</v>
      </c>
      <c r="BJ371" s="184">
        <v>211717.34</v>
      </c>
      <c r="BK371" s="184">
        <v>737153.86</v>
      </c>
      <c r="BL371" s="184">
        <v>289760.74</v>
      </c>
      <c r="BM371" s="184">
        <v>960131.61</v>
      </c>
      <c r="BN371" s="184">
        <v>608724.93999999994</v>
      </c>
      <c r="BO371" s="184">
        <v>1329432.54</v>
      </c>
      <c r="BP371" s="184">
        <v>722611.88</v>
      </c>
      <c r="BQ371" s="184">
        <v>1889163.36</v>
      </c>
      <c r="BR371" s="184">
        <v>419889.02</v>
      </c>
      <c r="BS371" s="184"/>
      <c r="BT371" s="184">
        <v>656876.28</v>
      </c>
      <c r="BU371" s="184">
        <v>686846.57</v>
      </c>
      <c r="BV371" s="184"/>
      <c r="BW371" s="184">
        <v>338637.22</v>
      </c>
      <c r="BX371" s="184">
        <v>245145.89</v>
      </c>
      <c r="BY371" s="184">
        <v>1123543.18</v>
      </c>
      <c r="BZ371" s="184">
        <v>192115.11</v>
      </c>
      <c r="CA371" s="184">
        <v>82205.52</v>
      </c>
      <c r="CB371" s="184">
        <v>591807.61</v>
      </c>
      <c r="CC371" s="184">
        <v>599733.31999999995</v>
      </c>
      <c r="CD371" s="184">
        <v>461778.04</v>
      </c>
      <c r="CE371" s="184">
        <v>415231.33</v>
      </c>
      <c r="CF371" s="184">
        <v>757297.56</v>
      </c>
      <c r="CG371" s="184">
        <v>543206.6</v>
      </c>
      <c r="CH371" s="184">
        <v>275129.76</v>
      </c>
      <c r="CI371" s="184">
        <v>324748.34000000003</v>
      </c>
      <c r="CJ371" s="184">
        <v>211920.62</v>
      </c>
      <c r="CK371" s="184">
        <v>1006590.35</v>
      </c>
      <c r="CL371" s="184">
        <v>121647.8</v>
      </c>
      <c r="CM371" s="184">
        <v>215646.1</v>
      </c>
    </row>
    <row r="372" spans="1:91" ht="24.6">
      <c r="A372" s="120">
        <v>38</v>
      </c>
      <c r="B372" s="220" t="s">
        <v>1086</v>
      </c>
      <c r="C372" s="123" t="s">
        <v>1300</v>
      </c>
      <c r="D372" s="184"/>
      <c r="E372" s="184">
        <v>849621.96</v>
      </c>
      <c r="F372" s="184">
        <v>324982.57</v>
      </c>
      <c r="G372" s="184">
        <v>334218.46000000002</v>
      </c>
      <c r="H372" s="184">
        <v>603459.04</v>
      </c>
      <c r="I372" s="184">
        <v>505160.54</v>
      </c>
      <c r="J372" s="184">
        <v>820124.58</v>
      </c>
      <c r="K372" s="184">
        <v>1046129.54</v>
      </c>
      <c r="L372" s="184">
        <v>1370376</v>
      </c>
      <c r="M372" s="184">
        <v>890314.32</v>
      </c>
      <c r="N372" s="184">
        <v>900457.4</v>
      </c>
      <c r="O372" s="184">
        <v>983411.01</v>
      </c>
      <c r="P372" s="184"/>
      <c r="Q372" s="184">
        <v>687799</v>
      </c>
      <c r="R372" s="184">
        <v>1035931.1</v>
      </c>
      <c r="S372" s="184">
        <v>6133317.6600000001</v>
      </c>
      <c r="T372" s="184">
        <v>519879.86</v>
      </c>
      <c r="U372" s="184">
        <v>414958.06</v>
      </c>
      <c r="V372" s="184">
        <v>546899.30000000005</v>
      </c>
      <c r="W372" s="184">
        <v>143079.96</v>
      </c>
      <c r="X372" s="184"/>
      <c r="Y372" s="184">
        <v>1526051.77</v>
      </c>
      <c r="Z372" s="184">
        <v>500968.86</v>
      </c>
      <c r="AA372" s="184">
        <v>1728639.96</v>
      </c>
      <c r="AB372" s="184">
        <v>772799</v>
      </c>
      <c r="AC372" s="184">
        <v>519865.8</v>
      </c>
      <c r="AD372" s="184">
        <v>769999</v>
      </c>
      <c r="AE372" s="184">
        <v>486664.17</v>
      </c>
      <c r="AF372" s="184"/>
      <c r="AG372" s="184">
        <v>559365.21</v>
      </c>
      <c r="AH372" s="184">
        <v>1377549</v>
      </c>
      <c r="AI372" s="184">
        <v>894507.42</v>
      </c>
      <c r="AJ372" s="184">
        <v>1830911.41</v>
      </c>
      <c r="AK372" s="184">
        <v>560800</v>
      </c>
      <c r="AL372" s="184"/>
      <c r="AM372" s="184">
        <v>947699.88</v>
      </c>
      <c r="AN372" s="184"/>
      <c r="AO372" s="184">
        <v>1914240.73</v>
      </c>
      <c r="AP372" s="184">
        <v>479626.3</v>
      </c>
      <c r="AQ372" s="184">
        <v>407924.14</v>
      </c>
      <c r="AR372" s="184">
        <v>603867.84</v>
      </c>
      <c r="AS372" s="184">
        <v>0</v>
      </c>
      <c r="AT372" s="184">
        <v>719079.92</v>
      </c>
      <c r="AU372" s="184">
        <v>1923997.4</v>
      </c>
      <c r="AV372" s="184">
        <v>879978</v>
      </c>
      <c r="AW372" s="184">
        <v>916954.44</v>
      </c>
      <c r="AX372" s="184">
        <v>173320</v>
      </c>
      <c r="AY372" s="184">
        <v>778596.52</v>
      </c>
      <c r="AZ372" s="184">
        <v>1369238.46</v>
      </c>
      <c r="BA372" s="184">
        <v>545155.82999999996</v>
      </c>
      <c r="BB372" s="184">
        <v>0</v>
      </c>
      <c r="BC372" s="184">
        <v>2348.66</v>
      </c>
      <c r="BD372" s="184">
        <v>1830724.82</v>
      </c>
      <c r="BE372" s="184">
        <v>1116494</v>
      </c>
      <c r="BF372" s="184"/>
      <c r="BG372" s="184">
        <v>999.96</v>
      </c>
      <c r="BH372" s="184">
        <v>771599.6</v>
      </c>
      <c r="BI372" s="184">
        <v>5092200.3899999997</v>
      </c>
      <c r="BJ372" s="184">
        <v>1534616.2</v>
      </c>
      <c r="BK372" s="184">
        <v>216500.03</v>
      </c>
      <c r="BL372" s="184">
        <v>358400.96</v>
      </c>
      <c r="BM372" s="184">
        <v>1200996.3400000001</v>
      </c>
      <c r="BN372" s="184">
        <v>658790.04</v>
      </c>
      <c r="BO372" s="184">
        <v>149000.04</v>
      </c>
      <c r="BP372" s="184">
        <v>501500.04</v>
      </c>
      <c r="BQ372" s="184">
        <v>964600.01</v>
      </c>
      <c r="BR372" s="184">
        <v>582780</v>
      </c>
      <c r="BS372" s="184"/>
      <c r="BT372" s="184">
        <v>1001400</v>
      </c>
      <c r="BU372" s="184">
        <v>621999.96</v>
      </c>
      <c r="BV372" s="184"/>
      <c r="BW372" s="184">
        <v>678397.92</v>
      </c>
      <c r="BX372" s="184"/>
      <c r="BY372" s="184">
        <v>1231740.8</v>
      </c>
      <c r="BZ372" s="184">
        <v>237999</v>
      </c>
      <c r="CA372" s="184"/>
      <c r="CB372" s="184">
        <v>1916720.04</v>
      </c>
      <c r="CC372" s="184">
        <v>518847.28</v>
      </c>
      <c r="CD372" s="184">
        <v>467624.96000000002</v>
      </c>
      <c r="CE372" s="184">
        <v>625250.04</v>
      </c>
      <c r="CF372" s="184">
        <v>2012832.36</v>
      </c>
      <c r="CG372" s="184">
        <v>771000</v>
      </c>
      <c r="CH372" s="184">
        <v>498366.22</v>
      </c>
      <c r="CI372" s="184">
        <v>1147602.8</v>
      </c>
      <c r="CJ372" s="184">
        <v>663732.46</v>
      </c>
      <c r="CK372" s="184">
        <v>1278799.98</v>
      </c>
      <c r="CL372" s="184">
        <v>332666.68</v>
      </c>
      <c r="CM372" s="184">
        <v>325724.68</v>
      </c>
    </row>
    <row r="373" spans="1:91" ht="24.6">
      <c r="A373" s="120">
        <v>38</v>
      </c>
      <c r="B373" s="220" t="s">
        <v>1087</v>
      </c>
      <c r="C373" s="123" t="s">
        <v>626</v>
      </c>
      <c r="D373" s="184">
        <v>0</v>
      </c>
      <c r="E373" s="184">
        <v>303977.96000000002</v>
      </c>
      <c r="F373" s="184">
        <v>209014.32</v>
      </c>
      <c r="G373" s="184">
        <v>1225202.69</v>
      </c>
      <c r="H373" s="184">
        <v>132928.54</v>
      </c>
      <c r="I373" s="184">
        <v>103871.88</v>
      </c>
      <c r="J373" s="184">
        <v>459346.13</v>
      </c>
      <c r="K373" s="184">
        <v>988002.67</v>
      </c>
      <c r="L373" s="184">
        <v>584117.34</v>
      </c>
      <c r="M373" s="184">
        <v>345708.11</v>
      </c>
      <c r="N373" s="184">
        <v>288092.27</v>
      </c>
      <c r="O373" s="184">
        <v>152473.19</v>
      </c>
      <c r="P373" s="184">
        <v>0</v>
      </c>
      <c r="Q373" s="184">
        <v>648179.92000000004</v>
      </c>
      <c r="R373" s="184">
        <v>94150.78</v>
      </c>
      <c r="S373" s="184">
        <v>3958.3</v>
      </c>
      <c r="T373" s="184">
        <v>5500</v>
      </c>
      <c r="U373" s="184">
        <v>1187670.52</v>
      </c>
      <c r="V373" s="184">
        <v>431880.3</v>
      </c>
      <c r="W373" s="184">
        <v>99806.64</v>
      </c>
      <c r="X373" s="184"/>
      <c r="Y373" s="184">
        <v>161743.66</v>
      </c>
      <c r="Z373" s="184">
        <v>481575.81</v>
      </c>
      <c r="AA373" s="184">
        <v>140738.79</v>
      </c>
      <c r="AB373" s="184">
        <v>77475.539999999994</v>
      </c>
      <c r="AC373" s="184">
        <v>7209.84</v>
      </c>
      <c r="AD373" s="184">
        <v>90749.87</v>
      </c>
      <c r="AE373" s="184">
        <v>463154.69</v>
      </c>
      <c r="AF373" s="184">
        <v>7493.87</v>
      </c>
      <c r="AG373" s="184">
        <v>407776.09</v>
      </c>
      <c r="AH373" s="184">
        <v>152311.99</v>
      </c>
      <c r="AI373" s="184">
        <v>110436.73</v>
      </c>
      <c r="AJ373" s="184">
        <v>15442.18</v>
      </c>
      <c r="AK373" s="184">
        <v>426156.75</v>
      </c>
      <c r="AL373" s="184"/>
      <c r="AM373" s="184">
        <v>215357.76</v>
      </c>
      <c r="AN373" s="184">
        <v>493402.91</v>
      </c>
      <c r="AO373" s="184">
        <v>85520</v>
      </c>
      <c r="AP373" s="184">
        <v>152991</v>
      </c>
      <c r="AQ373" s="184">
        <v>375325.51</v>
      </c>
      <c r="AR373" s="184">
        <v>293580</v>
      </c>
      <c r="AS373" s="184">
        <v>0</v>
      </c>
      <c r="AT373" s="184">
        <v>235151.49</v>
      </c>
      <c r="AU373" s="184">
        <v>290350.58</v>
      </c>
      <c r="AV373" s="184">
        <v>99980</v>
      </c>
      <c r="AW373" s="184">
        <v>201288.44</v>
      </c>
      <c r="AX373" s="184">
        <v>233667.55</v>
      </c>
      <c r="AY373" s="184">
        <v>50548.33</v>
      </c>
      <c r="AZ373" s="184">
        <v>314465.82</v>
      </c>
      <c r="BA373" s="184">
        <v>558873.9</v>
      </c>
      <c r="BB373" s="184">
        <v>0</v>
      </c>
      <c r="BC373" s="184">
        <v>105550.08</v>
      </c>
      <c r="BD373" s="184">
        <v>816075.48</v>
      </c>
      <c r="BE373" s="184">
        <v>149675.67000000001</v>
      </c>
      <c r="BF373" s="184">
        <v>26428.7</v>
      </c>
      <c r="BG373" s="184">
        <v>20880.810000000001</v>
      </c>
      <c r="BH373" s="184">
        <v>199482.72</v>
      </c>
      <c r="BI373" s="184">
        <v>456692.87</v>
      </c>
      <c r="BJ373" s="184">
        <v>1254806.33</v>
      </c>
      <c r="BK373" s="184">
        <v>257274.36</v>
      </c>
      <c r="BL373" s="184">
        <v>154244.85999999999</v>
      </c>
      <c r="BM373" s="184">
        <v>91564.82</v>
      </c>
      <c r="BN373" s="184">
        <v>173312.4</v>
      </c>
      <c r="BO373" s="184">
        <v>26966.06</v>
      </c>
      <c r="BP373" s="184">
        <v>116248.8</v>
      </c>
      <c r="BQ373" s="184">
        <v>933450.89</v>
      </c>
      <c r="BR373" s="184">
        <v>1004734.36</v>
      </c>
      <c r="BS373" s="186"/>
      <c r="BT373" s="186">
        <v>184242.99</v>
      </c>
      <c r="BU373" s="186">
        <v>116411.47</v>
      </c>
      <c r="BV373" s="186"/>
      <c r="BW373" s="184">
        <v>113824.55</v>
      </c>
      <c r="BX373" s="186">
        <v>128851.75</v>
      </c>
      <c r="BY373" s="186">
        <v>436184.73</v>
      </c>
      <c r="BZ373" s="186">
        <v>56922.61</v>
      </c>
      <c r="CA373" s="186">
        <v>11599.98</v>
      </c>
      <c r="CB373" s="186">
        <v>316179.38</v>
      </c>
      <c r="CC373" s="186">
        <v>623074</v>
      </c>
      <c r="CD373" s="186">
        <v>98688.52</v>
      </c>
      <c r="CE373" s="186">
        <v>70098.039999999994</v>
      </c>
      <c r="CF373" s="186"/>
      <c r="CG373" s="184">
        <v>24433.58</v>
      </c>
      <c r="CH373" s="184">
        <v>81919.55</v>
      </c>
      <c r="CI373" s="186">
        <v>11280</v>
      </c>
      <c r="CJ373" s="186">
        <v>59855.68</v>
      </c>
      <c r="CK373" s="186">
        <v>1120562.1000000001</v>
      </c>
      <c r="CL373" s="186">
        <v>31987.9</v>
      </c>
      <c r="CM373" s="186"/>
    </row>
    <row r="374" spans="1:91" ht="24.6">
      <c r="A374" s="120">
        <v>38</v>
      </c>
      <c r="B374" s="220" t="s">
        <v>1088</v>
      </c>
      <c r="C374" s="123" t="s">
        <v>627</v>
      </c>
      <c r="D374" s="184"/>
      <c r="E374" s="184">
        <v>53023.199999999997</v>
      </c>
      <c r="F374" s="184">
        <v>46131.01</v>
      </c>
      <c r="G374" s="184">
        <v>185493.19</v>
      </c>
      <c r="H374" s="184">
        <v>29296.43</v>
      </c>
      <c r="I374" s="184">
        <v>31293.33</v>
      </c>
      <c r="J374" s="184">
        <v>43175.22</v>
      </c>
      <c r="K374" s="184">
        <v>162539.97</v>
      </c>
      <c r="L374" s="184">
        <v>105828.32</v>
      </c>
      <c r="M374" s="184">
        <v>160795.51</v>
      </c>
      <c r="N374" s="184">
        <v>232645.19</v>
      </c>
      <c r="O374" s="184">
        <v>35527.17</v>
      </c>
      <c r="P374" s="184">
        <v>0</v>
      </c>
      <c r="Q374" s="184">
        <v>45077.32</v>
      </c>
      <c r="R374" s="184">
        <v>113878.08</v>
      </c>
      <c r="S374" s="184">
        <v>34213.1</v>
      </c>
      <c r="T374" s="184">
        <v>62002.36</v>
      </c>
      <c r="U374" s="184">
        <v>107891.43</v>
      </c>
      <c r="V374" s="184">
        <v>54029.15</v>
      </c>
      <c r="W374" s="184">
        <v>6000</v>
      </c>
      <c r="X374" s="184"/>
      <c r="Y374" s="184">
        <v>81964.86</v>
      </c>
      <c r="Z374" s="184">
        <v>8643.61</v>
      </c>
      <c r="AA374" s="184">
        <v>13816.66</v>
      </c>
      <c r="AB374" s="184">
        <v>19810.439999999999</v>
      </c>
      <c r="AC374" s="184">
        <v>19702.38</v>
      </c>
      <c r="AD374" s="184">
        <v>57193.67</v>
      </c>
      <c r="AE374" s="184">
        <v>56204.33</v>
      </c>
      <c r="AF374" s="184">
        <v>66070.77</v>
      </c>
      <c r="AG374" s="184">
        <v>82639.240000000005</v>
      </c>
      <c r="AH374" s="184">
        <v>27523</v>
      </c>
      <c r="AI374" s="184">
        <v>713.92</v>
      </c>
      <c r="AJ374" s="184">
        <v>281850.64</v>
      </c>
      <c r="AK374" s="184">
        <v>29221.5</v>
      </c>
      <c r="AL374" s="184"/>
      <c r="AM374" s="184">
        <v>234710.49</v>
      </c>
      <c r="AN374" s="184">
        <v>72858.009999999995</v>
      </c>
      <c r="AO374" s="184">
        <v>131350.66</v>
      </c>
      <c r="AP374" s="184">
        <v>47973.83</v>
      </c>
      <c r="AQ374" s="184">
        <v>44675.79</v>
      </c>
      <c r="AR374" s="184">
        <v>5720.04</v>
      </c>
      <c r="AS374" s="184">
        <v>0</v>
      </c>
      <c r="AT374" s="184">
        <v>26379.07</v>
      </c>
      <c r="AU374" s="184">
        <v>127475.66</v>
      </c>
      <c r="AV374" s="184">
        <v>93943.31</v>
      </c>
      <c r="AW374" s="184">
        <v>37090.559999999998</v>
      </c>
      <c r="AX374" s="184">
        <v>35990.800000000003</v>
      </c>
      <c r="AY374" s="184">
        <v>38923.33</v>
      </c>
      <c r="AZ374" s="184">
        <v>14792.88</v>
      </c>
      <c r="BA374" s="184">
        <v>17794</v>
      </c>
      <c r="BB374" s="184">
        <v>0</v>
      </c>
      <c r="BC374" s="184">
        <v>47046.96</v>
      </c>
      <c r="BD374" s="184">
        <v>639844.44999999995</v>
      </c>
      <c r="BE374" s="184">
        <v>5037.33</v>
      </c>
      <c r="BF374" s="184">
        <v>36072.5</v>
      </c>
      <c r="BG374" s="184">
        <v>85491.06</v>
      </c>
      <c r="BH374" s="184">
        <v>1035405.16</v>
      </c>
      <c r="BI374" s="184">
        <v>269890.14</v>
      </c>
      <c r="BJ374" s="184">
        <v>90003.63</v>
      </c>
      <c r="BK374" s="184">
        <v>107569.98</v>
      </c>
      <c r="BL374" s="184">
        <v>74217.3</v>
      </c>
      <c r="BM374" s="184">
        <v>332143.21000000002</v>
      </c>
      <c r="BN374" s="184">
        <v>79420.69</v>
      </c>
      <c r="BO374" s="184">
        <v>167973.34</v>
      </c>
      <c r="BP374" s="184">
        <v>304530.84000000003</v>
      </c>
      <c r="BQ374" s="184">
        <v>233566.32</v>
      </c>
      <c r="BR374" s="184">
        <v>27069.96</v>
      </c>
      <c r="BS374" s="184"/>
      <c r="BT374" s="184">
        <v>159281.18</v>
      </c>
      <c r="BU374" s="184">
        <v>21389.03</v>
      </c>
      <c r="BV374" s="184"/>
      <c r="BW374" s="184">
        <v>187790.19</v>
      </c>
      <c r="BX374" s="184">
        <v>36889.53</v>
      </c>
      <c r="BY374" s="184">
        <v>488952.48</v>
      </c>
      <c r="BZ374" s="184">
        <v>6620.04</v>
      </c>
      <c r="CA374" s="184"/>
      <c r="CB374" s="184">
        <v>105184.52</v>
      </c>
      <c r="CC374" s="184">
        <v>87252.23</v>
      </c>
      <c r="CD374" s="184">
        <v>72072.990000000005</v>
      </c>
      <c r="CE374" s="184">
        <v>69883.3</v>
      </c>
      <c r="CF374" s="184">
        <v>135855.32999999999</v>
      </c>
      <c r="CG374" s="184">
        <v>20190</v>
      </c>
      <c r="CH374" s="184">
        <v>8674.7999999999993</v>
      </c>
      <c r="CI374" s="184">
        <v>17228.04</v>
      </c>
      <c r="CJ374" s="184">
        <v>30686.66</v>
      </c>
      <c r="CK374" s="184">
        <v>7197.96</v>
      </c>
      <c r="CL374" s="184">
        <v>44482.05</v>
      </c>
      <c r="CM374" s="184">
        <v>35905.29</v>
      </c>
    </row>
    <row r="375" spans="1:91" ht="24.6">
      <c r="A375" s="120">
        <v>38</v>
      </c>
      <c r="B375" s="220" t="s">
        <v>1089</v>
      </c>
      <c r="C375" s="123" t="s">
        <v>628</v>
      </c>
      <c r="D375" s="184"/>
      <c r="E375" s="184">
        <v>95421.64</v>
      </c>
      <c r="F375" s="184">
        <v>20265.990000000002</v>
      </c>
      <c r="G375" s="184"/>
      <c r="H375" s="184"/>
      <c r="I375" s="184">
        <v>17877.240000000002</v>
      </c>
      <c r="J375" s="184">
        <v>40623.870000000003</v>
      </c>
      <c r="K375" s="184">
        <v>109442.02</v>
      </c>
      <c r="L375" s="184"/>
      <c r="M375" s="184">
        <v>18396.37</v>
      </c>
      <c r="N375" s="184">
        <v>65629.42</v>
      </c>
      <c r="O375" s="184"/>
      <c r="P375" s="184">
        <v>0</v>
      </c>
      <c r="Q375" s="184"/>
      <c r="R375" s="184">
        <v>148888.63</v>
      </c>
      <c r="S375" s="184">
        <v>14729.83</v>
      </c>
      <c r="T375" s="184">
        <v>21415.01</v>
      </c>
      <c r="U375" s="184">
        <v>32169.77</v>
      </c>
      <c r="V375" s="184">
        <v>14358.81</v>
      </c>
      <c r="W375" s="184"/>
      <c r="X375" s="184"/>
      <c r="Y375" s="184"/>
      <c r="Z375" s="184"/>
      <c r="AA375" s="184">
        <v>8018.56</v>
      </c>
      <c r="AB375" s="184">
        <v>64795.68</v>
      </c>
      <c r="AC375" s="184"/>
      <c r="AD375" s="184">
        <v>38818.35</v>
      </c>
      <c r="AE375" s="184">
        <v>30900.75</v>
      </c>
      <c r="AF375" s="184">
        <v>10146.92</v>
      </c>
      <c r="AG375" s="184">
        <v>104717.39</v>
      </c>
      <c r="AH375" s="184">
        <v>6854.17</v>
      </c>
      <c r="AI375" s="184">
        <v>115718.82</v>
      </c>
      <c r="AJ375" s="184"/>
      <c r="AK375" s="184">
        <v>4727.33</v>
      </c>
      <c r="AL375" s="184"/>
      <c r="AM375" s="184">
        <v>2250</v>
      </c>
      <c r="AN375" s="184">
        <v>6289.79</v>
      </c>
      <c r="AO375" s="184">
        <v>5249</v>
      </c>
      <c r="AP375" s="184">
        <v>2996</v>
      </c>
      <c r="AQ375" s="184"/>
      <c r="AR375" s="184">
        <v>33045</v>
      </c>
      <c r="AS375" s="184">
        <v>0</v>
      </c>
      <c r="AT375" s="184">
        <v>84990.5</v>
      </c>
      <c r="AU375" s="184">
        <v>61445.15</v>
      </c>
      <c r="AV375" s="184">
        <v>37054.67</v>
      </c>
      <c r="AW375" s="184">
        <v>6416.63</v>
      </c>
      <c r="AX375" s="184"/>
      <c r="AY375" s="184"/>
      <c r="AZ375" s="184">
        <v>80438.080000000002</v>
      </c>
      <c r="BA375" s="184">
        <v>30639</v>
      </c>
      <c r="BB375" s="184">
        <v>0</v>
      </c>
      <c r="BC375" s="184">
        <v>45880.28</v>
      </c>
      <c r="BD375" s="184"/>
      <c r="BE375" s="184"/>
      <c r="BF375" s="184"/>
      <c r="BG375" s="184">
        <v>41957.17</v>
      </c>
      <c r="BH375" s="184"/>
      <c r="BI375" s="184">
        <v>107406.09</v>
      </c>
      <c r="BJ375" s="184"/>
      <c r="BK375" s="184">
        <v>12833.36</v>
      </c>
      <c r="BL375" s="184">
        <v>22666.62</v>
      </c>
      <c r="BM375" s="184">
        <v>3361.11</v>
      </c>
      <c r="BN375" s="184">
        <v>23166</v>
      </c>
      <c r="BO375" s="184">
        <v>54258.23</v>
      </c>
      <c r="BP375" s="184">
        <v>72916.649999999994</v>
      </c>
      <c r="BQ375" s="184">
        <v>104705.66</v>
      </c>
      <c r="BR375" s="184"/>
      <c r="BS375" s="184"/>
      <c r="BT375" s="184">
        <v>217.5</v>
      </c>
      <c r="BU375" s="184"/>
      <c r="BV375" s="184"/>
      <c r="BW375" s="184"/>
      <c r="BX375" s="184">
        <v>21215.68</v>
      </c>
      <c r="BY375" s="184"/>
      <c r="BZ375" s="184">
        <v>13623.75</v>
      </c>
      <c r="CA375" s="184"/>
      <c r="CB375" s="184">
        <v>56904.93</v>
      </c>
      <c r="CC375" s="184"/>
      <c r="CD375" s="184">
        <v>3458.33</v>
      </c>
      <c r="CE375" s="184">
        <v>114453.82</v>
      </c>
      <c r="CF375" s="184">
        <v>5750.02</v>
      </c>
      <c r="CG375" s="184">
        <v>14896.67</v>
      </c>
      <c r="CH375" s="184">
        <v>28851.18</v>
      </c>
      <c r="CI375" s="184">
        <v>3249.96</v>
      </c>
      <c r="CJ375" s="184">
        <v>7800</v>
      </c>
      <c r="CK375" s="184"/>
      <c r="CL375" s="184">
        <v>31578.71</v>
      </c>
      <c r="CM375" s="184"/>
    </row>
    <row r="376" spans="1:91" ht="24.6">
      <c r="A376" s="120">
        <v>38</v>
      </c>
      <c r="B376" s="220" t="s">
        <v>1090</v>
      </c>
      <c r="C376" s="123" t="s">
        <v>1301</v>
      </c>
      <c r="D376" s="184"/>
      <c r="E376" s="184">
        <v>1272.5</v>
      </c>
      <c r="F376" s="184"/>
      <c r="G376" s="184"/>
      <c r="H376" s="184"/>
      <c r="I376" s="184">
        <v>18644.37</v>
      </c>
      <c r="J376" s="184">
        <v>17653.7</v>
      </c>
      <c r="K376" s="184"/>
      <c r="L376" s="184"/>
      <c r="M376" s="184"/>
      <c r="N376" s="184"/>
      <c r="O376" s="184"/>
      <c r="P376" s="184"/>
      <c r="Q376" s="184"/>
      <c r="R376" s="184">
        <v>4385.99</v>
      </c>
      <c r="S376" s="184"/>
      <c r="T376" s="184">
        <v>10409.94</v>
      </c>
      <c r="U376" s="184">
        <v>35091.33</v>
      </c>
      <c r="V376" s="184"/>
      <c r="W376" s="184"/>
      <c r="X376" s="184"/>
      <c r="Y376" s="184"/>
      <c r="Z376" s="184"/>
      <c r="AA376" s="184"/>
      <c r="AB376" s="184"/>
      <c r="AC376" s="184"/>
      <c r="AD376" s="184">
        <v>3869.79</v>
      </c>
      <c r="AE376" s="184"/>
      <c r="AF376" s="184"/>
      <c r="AG376" s="184">
        <v>13461.35</v>
      </c>
      <c r="AH376" s="184"/>
      <c r="AI376" s="184"/>
      <c r="AJ376" s="184"/>
      <c r="AK376" s="184"/>
      <c r="AL376" s="184"/>
      <c r="AM376" s="184"/>
      <c r="AN376" s="184"/>
      <c r="AO376" s="184">
        <v>149815.67000000001</v>
      </c>
      <c r="AP376" s="184"/>
      <c r="AQ376" s="184">
        <v>1845</v>
      </c>
      <c r="AR376" s="184"/>
      <c r="AS376" s="184"/>
      <c r="AT376" s="184"/>
      <c r="AU376" s="184"/>
      <c r="AV376" s="184">
        <v>17630</v>
      </c>
      <c r="AW376" s="184"/>
      <c r="AX376" s="184">
        <v>650</v>
      </c>
      <c r="AY376" s="184"/>
      <c r="AZ376" s="184"/>
      <c r="BA376" s="184"/>
      <c r="BB376" s="184"/>
      <c r="BC376" s="184"/>
      <c r="BD376" s="184"/>
      <c r="BE376" s="184">
        <v>5000</v>
      </c>
      <c r="BF376" s="184"/>
      <c r="BG376" s="184"/>
      <c r="BH376" s="184">
        <v>161416.13</v>
      </c>
      <c r="BI376" s="184"/>
      <c r="BJ376" s="184"/>
      <c r="BK376" s="184">
        <v>13719.96</v>
      </c>
      <c r="BL376" s="184">
        <v>32500.080000000002</v>
      </c>
      <c r="BM376" s="184"/>
      <c r="BN376" s="184"/>
      <c r="BO376" s="184"/>
      <c r="BP376" s="184"/>
      <c r="BQ376" s="184"/>
      <c r="BR376" s="184"/>
      <c r="BS376" s="184"/>
      <c r="BT376" s="184"/>
      <c r="BU376" s="184">
        <v>72199.92</v>
      </c>
      <c r="BV376" s="184"/>
      <c r="BW376" s="184"/>
      <c r="BX376" s="184">
        <v>248416.68</v>
      </c>
      <c r="BY376" s="184"/>
      <c r="BZ376" s="184"/>
      <c r="CA376" s="184"/>
      <c r="CB376" s="184">
        <v>54000</v>
      </c>
      <c r="CC376" s="184"/>
      <c r="CD376" s="184"/>
      <c r="CE376" s="184"/>
      <c r="CF376" s="184"/>
      <c r="CG376" s="184"/>
      <c r="CH376" s="184">
        <v>7999.16</v>
      </c>
      <c r="CI376" s="184"/>
      <c r="CJ376" s="184">
        <v>5400</v>
      </c>
      <c r="CK376" s="184"/>
      <c r="CL376" s="184"/>
      <c r="CM376" s="184">
        <v>41400</v>
      </c>
    </row>
    <row r="377" spans="1:91" ht="24.6">
      <c r="A377" s="120">
        <v>38</v>
      </c>
      <c r="B377" s="220" t="s">
        <v>1091</v>
      </c>
      <c r="C377" s="123" t="s">
        <v>1302</v>
      </c>
      <c r="D377" s="184"/>
      <c r="E377" s="184">
        <v>2720281.66</v>
      </c>
      <c r="F377" s="184">
        <v>1373926.8</v>
      </c>
      <c r="G377" s="184">
        <v>4659020.8600000003</v>
      </c>
      <c r="H377" s="184">
        <v>2602645.69</v>
      </c>
      <c r="I377" s="184">
        <v>2516354.4700000002</v>
      </c>
      <c r="J377" s="184">
        <v>4142066.26</v>
      </c>
      <c r="K377" s="184">
        <v>8650763.9000000004</v>
      </c>
      <c r="L377" s="184">
        <v>2658901.8199999998</v>
      </c>
      <c r="M377" s="184">
        <v>5921769.9900000002</v>
      </c>
      <c r="N377" s="184">
        <v>9711779.7699999996</v>
      </c>
      <c r="O377" s="184">
        <v>1138203.74</v>
      </c>
      <c r="P377" s="184">
        <v>0</v>
      </c>
      <c r="Q377" s="184">
        <v>2257815.2599999998</v>
      </c>
      <c r="R377" s="184">
        <v>2967872.99</v>
      </c>
      <c r="S377" s="184">
        <v>8578071.4399999995</v>
      </c>
      <c r="T377" s="184">
        <v>1415851.08</v>
      </c>
      <c r="U377" s="184">
        <v>3665628</v>
      </c>
      <c r="V377" s="184">
        <v>1506993.06</v>
      </c>
      <c r="W377" s="184">
        <v>1779046.65</v>
      </c>
      <c r="X377" s="184">
        <v>0</v>
      </c>
      <c r="Y377" s="184">
        <v>3569528.58</v>
      </c>
      <c r="Z377" s="184">
        <v>4670335.99</v>
      </c>
      <c r="AA377" s="184">
        <v>4156756.39</v>
      </c>
      <c r="AB377" s="184">
        <v>1199611.0900000001</v>
      </c>
      <c r="AC377" s="184">
        <v>2193420.36</v>
      </c>
      <c r="AD377" s="184">
        <v>2269717.33</v>
      </c>
      <c r="AE377" s="184">
        <v>11178609.17</v>
      </c>
      <c r="AF377" s="184">
        <v>2520172.2799999998</v>
      </c>
      <c r="AG377" s="184">
        <v>2246869.81</v>
      </c>
      <c r="AH377" s="184">
        <v>2934553.78</v>
      </c>
      <c r="AI377" s="184">
        <v>4932316.6900000004</v>
      </c>
      <c r="AJ377" s="184">
        <v>2141231.52</v>
      </c>
      <c r="AK377" s="184">
        <v>1739186.97</v>
      </c>
      <c r="AL377" s="184"/>
      <c r="AM377" s="184">
        <v>3002947.77</v>
      </c>
      <c r="AN377" s="184">
        <v>2757334.14</v>
      </c>
      <c r="AO377" s="184">
        <v>8551549.9399999995</v>
      </c>
      <c r="AP377" s="184">
        <v>5285043.1900000004</v>
      </c>
      <c r="AQ377" s="184">
        <v>3371184.97</v>
      </c>
      <c r="AR377" s="184">
        <v>1208813.8600000001</v>
      </c>
      <c r="AS377" s="184">
        <v>0</v>
      </c>
      <c r="AT377" s="184">
        <v>3548903.92</v>
      </c>
      <c r="AU377" s="184">
        <v>5432738.5</v>
      </c>
      <c r="AV377" s="184">
        <v>4276909.96</v>
      </c>
      <c r="AW377" s="184">
        <v>2610249.5099999998</v>
      </c>
      <c r="AX377" s="184">
        <v>1560506.27</v>
      </c>
      <c r="AY377" s="184">
        <v>517404.2</v>
      </c>
      <c r="AZ377" s="184">
        <v>3295636.58</v>
      </c>
      <c r="BA377" s="184">
        <v>3376767.35</v>
      </c>
      <c r="BB377" s="184">
        <v>0</v>
      </c>
      <c r="BC377" s="184">
        <v>3056082.26</v>
      </c>
      <c r="BD377" s="184">
        <v>44334450.159999996</v>
      </c>
      <c r="BE377" s="184">
        <v>8526102.0099999998</v>
      </c>
      <c r="BF377" s="184">
        <v>1531053.45</v>
      </c>
      <c r="BG377" s="184">
        <v>4771061.53</v>
      </c>
      <c r="BH377" s="184">
        <v>20559788.530000001</v>
      </c>
      <c r="BI377" s="184">
        <v>12170645.23</v>
      </c>
      <c r="BJ377" s="184">
        <v>1581136.96</v>
      </c>
      <c r="BK377" s="184">
        <v>1888657.83</v>
      </c>
      <c r="BL377" s="184">
        <v>1915314.29</v>
      </c>
      <c r="BM377" s="184">
        <v>20251169.050000001</v>
      </c>
      <c r="BN377" s="184">
        <v>5480244.3399999999</v>
      </c>
      <c r="BO377" s="184">
        <v>2714381.15</v>
      </c>
      <c r="BP377" s="184">
        <v>5546742.5899999999</v>
      </c>
      <c r="BQ377" s="184">
        <v>3539780.34</v>
      </c>
      <c r="BR377" s="184">
        <v>2791249.9199999999</v>
      </c>
      <c r="BS377" s="184"/>
      <c r="BT377" s="184">
        <v>4034875.81</v>
      </c>
      <c r="BU377" s="184">
        <v>3411667.83</v>
      </c>
      <c r="BV377" s="184"/>
      <c r="BW377" s="184">
        <v>1352208.94</v>
      </c>
      <c r="BX377" s="184">
        <v>3151122.49</v>
      </c>
      <c r="BY377" s="184">
        <v>15934909.32</v>
      </c>
      <c r="BZ377" s="184">
        <v>2449335.65</v>
      </c>
      <c r="CA377" s="184">
        <v>1994459.35</v>
      </c>
      <c r="CB377" s="184">
        <v>3338032.91</v>
      </c>
      <c r="CC377" s="184">
        <v>4758280.29</v>
      </c>
      <c r="CD377" s="184">
        <v>13284604.960000001</v>
      </c>
      <c r="CE377" s="184">
        <v>4486999.17</v>
      </c>
      <c r="CF377" s="184">
        <v>15316391.58</v>
      </c>
      <c r="CG377" s="184">
        <v>2030851.65</v>
      </c>
      <c r="CH377" s="184">
        <v>2370590.04</v>
      </c>
      <c r="CI377" s="184">
        <v>1869081.55</v>
      </c>
      <c r="CJ377" s="184">
        <v>2055083.04</v>
      </c>
      <c r="CK377" s="184">
        <v>16997411.800000001</v>
      </c>
      <c r="CL377" s="184">
        <v>2351184.0699999998</v>
      </c>
      <c r="CM377" s="184">
        <v>2187985.81</v>
      </c>
    </row>
    <row r="378" spans="1:91" ht="24.6">
      <c r="A378" s="120">
        <v>38</v>
      </c>
      <c r="B378" s="220" t="s">
        <v>1092</v>
      </c>
      <c r="C378" s="123" t="s">
        <v>629</v>
      </c>
      <c r="D378" s="184"/>
      <c r="E378" s="184">
        <v>672606.18</v>
      </c>
      <c r="F378" s="184">
        <v>510359.42</v>
      </c>
      <c r="G378" s="184">
        <v>819586.59</v>
      </c>
      <c r="H378" s="184">
        <v>453461</v>
      </c>
      <c r="I378" s="184">
        <v>483925.37</v>
      </c>
      <c r="J378" s="184">
        <v>278793.65999999997</v>
      </c>
      <c r="K378" s="184">
        <v>585342.31000000006</v>
      </c>
      <c r="L378" s="184">
        <v>508145.47</v>
      </c>
      <c r="M378" s="184">
        <v>1002345.61</v>
      </c>
      <c r="N378" s="184">
        <v>1577511.81</v>
      </c>
      <c r="O378" s="184">
        <v>225986.67</v>
      </c>
      <c r="P378" s="184">
        <v>0</v>
      </c>
      <c r="Q378" s="184">
        <v>823370.66</v>
      </c>
      <c r="R378" s="184">
        <v>881324.55</v>
      </c>
      <c r="S378" s="184">
        <v>3363760.08</v>
      </c>
      <c r="T378" s="184">
        <v>1447784.62</v>
      </c>
      <c r="U378" s="184">
        <v>707220.11</v>
      </c>
      <c r="V378" s="184">
        <v>1465422.7</v>
      </c>
      <c r="W378" s="184">
        <v>459724.43</v>
      </c>
      <c r="X378" s="184"/>
      <c r="Y378" s="184">
        <v>819995.32</v>
      </c>
      <c r="Z378" s="184">
        <v>1237499.77</v>
      </c>
      <c r="AA378" s="184">
        <v>1098002.3400000001</v>
      </c>
      <c r="AB378" s="184">
        <v>560240.56000000006</v>
      </c>
      <c r="AC378" s="184">
        <v>182197.52</v>
      </c>
      <c r="AD378" s="184">
        <v>478609.22</v>
      </c>
      <c r="AE378" s="184">
        <v>699113.95</v>
      </c>
      <c r="AF378" s="184">
        <v>347616.82</v>
      </c>
      <c r="AG378" s="184">
        <v>705875</v>
      </c>
      <c r="AH378" s="184">
        <v>372385.51</v>
      </c>
      <c r="AI378" s="184">
        <v>371577.7</v>
      </c>
      <c r="AJ378" s="184">
        <v>528001.15</v>
      </c>
      <c r="AK378" s="184">
        <v>713731.22</v>
      </c>
      <c r="AL378" s="184"/>
      <c r="AM378" s="184">
        <v>397068.08</v>
      </c>
      <c r="AN378" s="184">
        <v>803436.98</v>
      </c>
      <c r="AO378" s="184">
        <v>849958.04</v>
      </c>
      <c r="AP378" s="184">
        <v>598406.07999999996</v>
      </c>
      <c r="AQ378" s="184">
        <v>682591.75</v>
      </c>
      <c r="AR378" s="184">
        <v>145291.88</v>
      </c>
      <c r="AS378" s="184">
        <v>0</v>
      </c>
      <c r="AT378" s="184">
        <v>658182.16</v>
      </c>
      <c r="AU378" s="184">
        <v>1244226.43</v>
      </c>
      <c r="AV378" s="184">
        <v>408204.86</v>
      </c>
      <c r="AW378" s="184">
        <v>835253.78</v>
      </c>
      <c r="AX378" s="184">
        <v>357905.89</v>
      </c>
      <c r="AY378" s="184">
        <v>468103.89</v>
      </c>
      <c r="AZ378" s="184">
        <v>174402.04</v>
      </c>
      <c r="BA378" s="184">
        <v>524076.33</v>
      </c>
      <c r="BB378" s="184">
        <v>0</v>
      </c>
      <c r="BC378" s="184">
        <v>671934.24</v>
      </c>
      <c r="BD378" s="184">
        <v>5045279.87</v>
      </c>
      <c r="BE378" s="184">
        <v>771194.45</v>
      </c>
      <c r="BF378" s="184">
        <v>262590.56</v>
      </c>
      <c r="BG378" s="184">
        <v>43573.35</v>
      </c>
      <c r="BH378" s="184">
        <v>1625688.28</v>
      </c>
      <c r="BI378" s="184">
        <v>5110526.5599999996</v>
      </c>
      <c r="BJ378" s="184">
        <v>326963.76</v>
      </c>
      <c r="BK378" s="184">
        <v>678280.57</v>
      </c>
      <c r="BL378" s="184">
        <v>737413.84</v>
      </c>
      <c r="BM378" s="184">
        <v>3073950.42</v>
      </c>
      <c r="BN378" s="184">
        <v>1094915.82</v>
      </c>
      <c r="BO378" s="184">
        <v>1423348.23</v>
      </c>
      <c r="BP378" s="184">
        <v>1093261.78</v>
      </c>
      <c r="BQ378" s="184">
        <v>1137222.02</v>
      </c>
      <c r="BR378" s="184">
        <v>457096.21</v>
      </c>
      <c r="BS378" s="184"/>
      <c r="BT378" s="184">
        <v>352021.44</v>
      </c>
      <c r="BU378" s="184">
        <v>437027.21</v>
      </c>
      <c r="BV378" s="184"/>
      <c r="BW378" s="184">
        <v>242721.11</v>
      </c>
      <c r="BX378" s="184">
        <v>354290.1</v>
      </c>
      <c r="BY378" s="184">
        <v>3763981.82</v>
      </c>
      <c r="BZ378" s="184">
        <v>391132.32</v>
      </c>
      <c r="CA378" s="184">
        <v>503777.78</v>
      </c>
      <c r="CB378" s="184">
        <v>755880.42</v>
      </c>
      <c r="CC378" s="184">
        <v>426658.92</v>
      </c>
      <c r="CD378" s="184">
        <v>804007.38</v>
      </c>
      <c r="CE378" s="184">
        <v>781540.19</v>
      </c>
      <c r="CF378" s="184">
        <v>1142115.78</v>
      </c>
      <c r="CG378" s="184">
        <v>390164.85</v>
      </c>
      <c r="CH378" s="184">
        <v>299727.96999999997</v>
      </c>
      <c r="CI378" s="184">
        <v>280395.98</v>
      </c>
      <c r="CJ378" s="184">
        <v>381745.78</v>
      </c>
      <c r="CK378" s="184">
        <v>2208132.1800000002</v>
      </c>
      <c r="CL378" s="184">
        <v>155259.66</v>
      </c>
      <c r="CM378" s="184">
        <v>382422.37</v>
      </c>
    </row>
    <row r="379" spans="1:91" ht="24.6">
      <c r="A379" s="120">
        <v>38</v>
      </c>
      <c r="B379" s="220" t="s">
        <v>1093</v>
      </c>
      <c r="C379" s="123" t="s">
        <v>630</v>
      </c>
      <c r="D379" s="184"/>
      <c r="E379" s="184">
        <v>214942.12</v>
      </c>
      <c r="F379" s="184">
        <v>40114.800000000003</v>
      </c>
      <c r="G379" s="184">
        <v>177368.04</v>
      </c>
      <c r="H379" s="184">
        <v>156285.13</v>
      </c>
      <c r="I379" s="184">
        <v>176905.99</v>
      </c>
      <c r="J379" s="184">
        <v>263883.46000000002</v>
      </c>
      <c r="K379" s="184">
        <v>305478.86</v>
      </c>
      <c r="L379" s="184">
        <v>333600</v>
      </c>
      <c r="M379" s="184">
        <v>173192.42</v>
      </c>
      <c r="N379" s="184">
        <v>78055.19</v>
      </c>
      <c r="O379" s="184"/>
      <c r="P379" s="184">
        <v>0</v>
      </c>
      <c r="Q379" s="184">
        <v>63781.83</v>
      </c>
      <c r="R379" s="184">
        <v>634223.71</v>
      </c>
      <c r="S379" s="184">
        <v>443359.36</v>
      </c>
      <c r="T379" s="184">
        <v>43115.1</v>
      </c>
      <c r="U379" s="184">
        <v>120401.75</v>
      </c>
      <c r="V379" s="184">
        <v>13266.7</v>
      </c>
      <c r="W379" s="184">
        <v>99330</v>
      </c>
      <c r="X379" s="184"/>
      <c r="Y379" s="184">
        <v>341468.8</v>
      </c>
      <c r="Z379" s="184">
        <v>162847.95000000001</v>
      </c>
      <c r="AA379" s="184">
        <v>645342.87</v>
      </c>
      <c r="AB379" s="184">
        <v>461761.79</v>
      </c>
      <c r="AC379" s="184">
        <v>161911.41</v>
      </c>
      <c r="AD379" s="184">
        <v>164742.89000000001</v>
      </c>
      <c r="AE379" s="184">
        <v>654348.78</v>
      </c>
      <c r="AF379" s="184">
        <v>14315.45</v>
      </c>
      <c r="AG379" s="184">
        <v>90455.85</v>
      </c>
      <c r="AH379" s="184">
        <v>64652.160000000003</v>
      </c>
      <c r="AI379" s="184">
        <v>273697.59999999998</v>
      </c>
      <c r="AJ379" s="184">
        <v>333324.33</v>
      </c>
      <c r="AK379" s="184">
        <v>270510.21000000002</v>
      </c>
      <c r="AL379" s="184"/>
      <c r="AM379" s="184">
        <v>92700.54</v>
      </c>
      <c r="AN379" s="184">
        <v>299261.11</v>
      </c>
      <c r="AO379" s="184">
        <v>338505.37</v>
      </c>
      <c r="AP379" s="184">
        <v>149613.70000000001</v>
      </c>
      <c r="AQ379" s="184">
        <v>255629.78</v>
      </c>
      <c r="AR379" s="184">
        <v>5633.32</v>
      </c>
      <c r="AS379" s="184">
        <v>0</v>
      </c>
      <c r="AT379" s="184">
        <v>371781.3</v>
      </c>
      <c r="AU379" s="184">
        <v>401186.85</v>
      </c>
      <c r="AV379" s="184">
        <v>212694.39999999999</v>
      </c>
      <c r="AW379" s="184">
        <v>104034.97</v>
      </c>
      <c r="AX379" s="184">
        <v>0.01</v>
      </c>
      <c r="AY379" s="184">
        <v>31313.27</v>
      </c>
      <c r="AZ379" s="184">
        <v>91121.17</v>
      </c>
      <c r="BA379" s="184">
        <v>154746.94</v>
      </c>
      <c r="BB379" s="184">
        <v>0</v>
      </c>
      <c r="BC379" s="184">
        <v>133670.18</v>
      </c>
      <c r="BD379" s="184">
        <v>538563.24</v>
      </c>
      <c r="BE379" s="184">
        <v>149341.46</v>
      </c>
      <c r="BF379" s="184">
        <v>18470.5</v>
      </c>
      <c r="BG379" s="184">
        <v>152104.07999999999</v>
      </c>
      <c r="BH379" s="184">
        <v>316647.67999999999</v>
      </c>
      <c r="BI379" s="184">
        <v>799033.33</v>
      </c>
      <c r="BJ379" s="184">
        <v>154942.94</v>
      </c>
      <c r="BK379" s="184">
        <v>300463.31</v>
      </c>
      <c r="BL379" s="184">
        <v>453195.5</v>
      </c>
      <c r="BM379" s="184">
        <v>326520.03000000003</v>
      </c>
      <c r="BN379" s="184">
        <v>87201.1</v>
      </c>
      <c r="BO379" s="184">
        <v>89319.02</v>
      </c>
      <c r="BP379" s="184">
        <v>30763.86</v>
      </c>
      <c r="BQ379" s="184">
        <v>152365.67000000001</v>
      </c>
      <c r="BR379" s="184">
        <v>307744.58</v>
      </c>
      <c r="BS379" s="184"/>
      <c r="BT379" s="184">
        <v>95592.44</v>
      </c>
      <c r="BU379" s="184">
        <v>6519.45</v>
      </c>
      <c r="BV379" s="184"/>
      <c r="BW379" s="184">
        <v>2331.66</v>
      </c>
      <c r="BX379" s="184">
        <v>76709.929999999993</v>
      </c>
      <c r="BY379" s="184">
        <v>474938.93</v>
      </c>
      <c r="BZ379" s="184">
        <v>89366.12</v>
      </c>
      <c r="CA379" s="184">
        <v>48233.279999999999</v>
      </c>
      <c r="CB379" s="184">
        <v>230624.89</v>
      </c>
      <c r="CC379" s="184">
        <v>58799.74</v>
      </c>
      <c r="CD379" s="184">
        <v>368188.31</v>
      </c>
      <c r="CE379" s="184">
        <v>117503.81</v>
      </c>
      <c r="CF379" s="184">
        <v>214964.59</v>
      </c>
      <c r="CG379" s="184">
        <v>78500.02</v>
      </c>
      <c r="CH379" s="184">
        <v>85100.24</v>
      </c>
      <c r="CI379" s="184">
        <v>204332.15</v>
      </c>
      <c r="CJ379" s="184">
        <v>49545.68</v>
      </c>
      <c r="CK379" s="184">
        <v>687793.31</v>
      </c>
      <c r="CL379" s="184">
        <v>122317.97</v>
      </c>
      <c r="CM379" s="184">
        <v>69961.350000000006</v>
      </c>
    </row>
    <row r="380" spans="1:91" ht="24.6">
      <c r="A380" s="120">
        <v>38</v>
      </c>
      <c r="B380" s="220" t="s">
        <v>1094</v>
      </c>
      <c r="C380" s="123" t="s">
        <v>631</v>
      </c>
      <c r="D380" s="184"/>
      <c r="E380" s="184">
        <v>5156.7700000000004</v>
      </c>
      <c r="F380" s="184">
        <v>47573.74</v>
      </c>
      <c r="G380" s="184">
        <v>19076.63</v>
      </c>
      <c r="H380" s="184"/>
      <c r="I380" s="184">
        <v>21340.19</v>
      </c>
      <c r="J380" s="184"/>
      <c r="K380" s="184">
        <v>16790.22</v>
      </c>
      <c r="L380" s="184"/>
      <c r="M380" s="184">
        <v>3198.05</v>
      </c>
      <c r="N380" s="184">
        <v>24995.38</v>
      </c>
      <c r="O380" s="184"/>
      <c r="P380" s="184">
        <v>0</v>
      </c>
      <c r="Q380" s="184">
        <v>30376.51</v>
      </c>
      <c r="R380" s="184">
        <v>28957.25</v>
      </c>
      <c r="S380" s="184"/>
      <c r="T380" s="184">
        <v>9180</v>
      </c>
      <c r="U380" s="184">
        <v>18200.580000000002</v>
      </c>
      <c r="V380" s="184"/>
      <c r="W380" s="184"/>
      <c r="X380" s="184">
        <v>0</v>
      </c>
      <c r="Y380" s="184">
        <v>52643.83</v>
      </c>
      <c r="Z380" s="184">
        <v>780.41</v>
      </c>
      <c r="AA380" s="184">
        <v>8023.6</v>
      </c>
      <c r="AB380" s="184"/>
      <c r="AC380" s="184"/>
      <c r="AD380" s="184">
        <v>21800.01</v>
      </c>
      <c r="AE380" s="184">
        <v>120652.5</v>
      </c>
      <c r="AF380" s="184"/>
      <c r="AG380" s="184"/>
      <c r="AH380" s="184">
        <v>12646</v>
      </c>
      <c r="AI380" s="184">
        <v>10755.75</v>
      </c>
      <c r="AJ380" s="184"/>
      <c r="AK380" s="184"/>
      <c r="AL380" s="184"/>
      <c r="AM380" s="184"/>
      <c r="AN380" s="184"/>
      <c r="AO380" s="184">
        <v>86178.51</v>
      </c>
      <c r="AP380" s="184">
        <v>86550.27</v>
      </c>
      <c r="AQ380" s="184"/>
      <c r="AR380" s="184"/>
      <c r="AS380" s="184">
        <v>0</v>
      </c>
      <c r="AT380" s="184"/>
      <c r="AU380" s="184">
        <v>16166.52</v>
      </c>
      <c r="AV380" s="184">
        <v>46444.4</v>
      </c>
      <c r="AW380" s="184">
        <v>12074.66</v>
      </c>
      <c r="AX380" s="184"/>
      <c r="AY380" s="184"/>
      <c r="AZ380" s="184">
        <v>21105.66</v>
      </c>
      <c r="BA380" s="184"/>
      <c r="BB380" s="184">
        <v>0</v>
      </c>
      <c r="BC380" s="184"/>
      <c r="BD380" s="184">
        <v>70800.149999999994</v>
      </c>
      <c r="BE380" s="184"/>
      <c r="BF380" s="184"/>
      <c r="BG380" s="184">
        <v>9441.64</v>
      </c>
      <c r="BH380" s="184">
        <v>293333.15000000002</v>
      </c>
      <c r="BI380" s="184"/>
      <c r="BJ380" s="184"/>
      <c r="BK380" s="184">
        <v>9999.9599999999991</v>
      </c>
      <c r="BL380" s="184"/>
      <c r="BM380" s="184">
        <v>38276.83</v>
      </c>
      <c r="BN380" s="184"/>
      <c r="BO380" s="184"/>
      <c r="BP380" s="184"/>
      <c r="BQ380" s="184">
        <v>1611.11</v>
      </c>
      <c r="BR380" s="184">
        <v>64490.99</v>
      </c>
      <c r="BS380" s="184"/>
      <c r="BT380" s="184">
        <v>147561.72</v>
      </c>
      <c r="BU380" s="184">
        <v>5466.72</v>
      </c>
      <c r="BV380" s="184"/>
      <c r="BW380" s="184">
        <v>932162.44</v>
      </c>
      <c r="BX380" s="184">
        <v>10972.2</v>
      </c>
      <c r="BY380" s="184"/>
      <c r="BZ380" s="184">
        <v>11570.67</v>
      </c>
      <c r="CA380" s="184">
        <v>20660.04</v>
      </c>
      <c r="CB380" s="184">
        <v>138143.56</v>
      </c>
      <c r="CC380" s="184">
        <v>119815.8</v>
      </c>
      <c r="CD380" s="184"/>
      <c r="CE380" s="184"/>
      <c r="CF380" s="184">
        <v>57093.919999999998</v>
      </c>
      <c r="CG380" s="184">
        <v>10849.02</v>
      </c>
      <c r="CH380" s="184"/>
      <c r="CI380" s="184"/>
      <c r="CJ380" s="184">
        <v>12117.88</v>
      </c>
      <c r="CK380" s="184">
        <v>369555.32</v>
      </c>
      <c r="CL380" s="184">
        <v>5327</v>
      </c>
      <c r="CM380" s="184">
        <v>7400.04</v>
      </c>
    </row>
    <row r="381" spans="1:91" ht="24.6">
      <c r="A381" s="120">
        <v>38</v>
      </c>
      <c r="B381" s="220" t="s">
        <v>1095</v>
      </c>
      <c r="C381" s="123" t="s">
        <v>1303</v>
      </c>
      <c r="D381" s="184">
        <v>86648.17</v>
      </c>
      <c r="E381" s="184"/>
      <c r="F381" s="184">
        <v>71883.11</v>
      </c>
      <c r="G381" s="184"/>
      <c r="H381" s="184"/>
      <c r="I381" s="184">
        <v>150272.35999999999</v>
      </c>
      <c r="J381" s="184"/>
      <c r="K381" s="184">
        <v>27845.46</v>
      </c>
      <c r="L381" s="184">
        <v>68361.11</v>
      </c>
      <c r="M381" s="184"/>
      <c r="N381" s="184">
        <v>188220.57</v>
      </c>
      <c r="O381" s="184"/>
      <c r="P381" s="184">
        <v>0</v>
      </c>
      <c r="Q381" s="184"/>
      <c r="R381" s="184">
        <v>245491.67</v>
      </c>
      <c r="S381" s="184">
        <v>579734.73</v>
      </c>
      <c r="T381" s="184">
        <v>300000</v>
      </c>
      <c r="U381" s="184">
        <v>4458.33</v>
      </c>
      <c r="V381" s="184">
        <v>73633.320000000007</v>
      </c>
      <c r="W381" s="184"/>
      <c r="X381" s="184"/>
      <c r="Y381" s="184">
        <v>226585.75</v>
      </c>
      <c r="Z381" s="184"/>
      <c r="AA381" s="184">
        <v>170632.31</v>
      </c>
      <c r="AB381" s="184">
        <v>59999.08</v>
      </c>
      <c r="AC381" s="184"/>
      <c r="AD381" s="184"/>
      <c r="AE381" s="184"/>
      <c r="AF381" s="184">
        <v>111645.58</v>
      </c>
      <c r="AG381" s="184">
        <v>166454.79999999999</v>
      </c>
      <c r="AH381" s="184">
        <v>43699.34</v>
      </c>
      <c r="AI381" s="184"/>
      <c r="AJ381" s="184">
        <v>367797.14</v>
      </c>
      <c r="AK381" s="184"/>
      <c r="AL381" s="184"/>
      <c r="AM381" s="184"/>
      <c r="AN381" s="184"/>
      <c r="AO381" s="184">
        <v>61524.99</v>
      </c>
      <c r="AP381" s="184">
        <v>26333.88</v>
      </c>
      <c r="AQ381" s="184">
        <v>144896.84</v>
      </c>
      <c r="AR381" s="184">
        <v>16499</v>
      </c>
      <c r="AS381" s="184"/>
      <c r="AT381" s="184">
        <v>239263.85</v>
      </c>
      <c r="AU381" s="184">
        <v>106999.92</v>
      </c>
      <c r="AV381" s="184">
        <v>121666.67</v>
      </c>
      <c r="AW381" s="184"/>
      <c r="AX381" s="184"/>
      <c r="AY381" s="184"/>
      <c r="AZ381" s="184">
        <v>12496.36</v>
      </c>
      <c r="BA381" s="184">
        <v>237465.66</v>
      </c>
      <c r="BB381" s="184"/>
      <c r="BC381" s="184">
        <v>16200</v>
      </c>
      <c r="BD381" s="184">
        <v>159833.28</v>
      </c>
      <c r="BE381" s="184"/>
      <c r="BF381" s="184">
        <v>66666.33</v>
      </c>
      <c r="BG381" s="184">
        <v>49068.69</v>
      </c>
      <c r="BH381" s="184">
        <v>389624.56</v>
      </c>
      <c r="BI381" s="184">
        <v>287499.88</v>
      </c>
      <c r="BJ381" s="184"/>
      <c r="BK381" s="184"/>
      <c r="BL381" s="184">
        <v>50346.34</v>
      </c>
      <c r="BM381" s="184"/>
      <c r="BN381" s="184">
        <v>372222.2</v>
      </c>
      <c r="BO381" s="184">
        <v>421437.33</v>
      </c>
      <c r="BP381" s="184"/>
      <c r="BQ381" s="184">
        <v>155842.21</v>
      </c>
      <c r="BR381" s="184"/>
      <c r="BS381" s="184"/>
      <c r="BT381" s="184">
        <v>92499.05</v>
      </c>
      <c r="BU381" s="184"/>
      <c r="BV381" s="184"/>
      <c r="BW381" s="184">
        <v>141000</v>
      </c>
      <c r="BX381" s="184">
        <v>79319.16</v>
      </c>
      <c r="BY381" s="184">
        <v>2511096.19</v>
      </c>
      <c r="BZ381" s="184"/>
      <c r="CA381" s="184"/>
      <c r="CB381" s="184">
        <v>500000.04</v>
      </c>
      <c r="CC381" s="184">
        <v>55910.04</v>
      </c>
      <c r="CD381" s="184"/>
      <c r="CE381" s="184"/>
      <c r="CF381" s="184">
        <v>19616.650000000001</v>
      </c>
      <c r="CG381" s="184"/>
      <c r="CH381" s="184">
        <v>1882.09</v>
      </c>
      <c r="CI381" s="184">
        <v>111930.04</v>
      </c>
      <c r="CJ381" s="184"/>
      <c r="CK381" s="184">
        <v>226340.63</v>
      </c>
      <c r="CL381" s="184"/>
      <c r="CM381" s="184">
        <v>505712.3</v>
      </c>
    </row>
    <row r="382" spans="1:91" ht="24.6">
      <c r="A382" s="120">
        <v>38</v>
      </c>
      <c r="B382" s="220" t="s">
        <v>1096</v>
      </c>
      <c r="C382" s="123" t="s">
        <v>1304</v>
      </c>
      <c r="D382" s="184"/>
      <c r="E382" s="184"/>
      <c r="F382" s="184"/>
      <c r="G382" s="184"/>
      <c r="H382" s="184"/>
      <c r="I382" s="184"/>
      <c r="J382" s="184"/>
      <c r="K382" s="184"/>
      <c r="L382" s="184"/>
      <c r="M382" s="184"/>
      <c r="N382" s="184"/>
      <c r="O382" s="184"/>
      <c r="P382" s="184"/>
      <c r="Q382" s="184"/>
      <c r="R382" s="184"/>
      <c r="S382" s="184"/>
      <c r="T382" s="184"/>
      <c r="U382" s="184"/>
      <c r="V382" s="184"/>
      <c r="W382" s="184"/>
      <c r="X382" s="184"/>
      <c r="Y382" s="184"/>
      <c r="Z382" s="184"/>
      <c r="AA382" s="184"/>
      <c r="AB382" s="184"/>
      <c r="AC382" s="184"/>
      <c r="AD382" s="184"/>
      <c r="AE382" s="184"/>
      <c r="AF382" s="184"/>
      <c r="AG382" s="184"/>
      <c r="AH382" s="184"/>
      <c r="AI382" s="184"/>
      <c r="AJ382" s="184"/>
      <c r="AK382" s="184"/>
      <c r="AL382" s="184"/>
      <c r="AM382" s="184"/>
      <c r="AN382" s="184"/>
      <c r="AO382" s="184"/>
      <c r="AP382" s="184"/>
      <c r="AQ382" s="184"/>
      <c r="AR382" s="184"/>
      <c r="AS382" s="184"/>
      <c r="AT382" s="184"/>
      <c r="AU382" s="184"/>
      <c r="AV382" s="184"/>
      <c r="AW382" s="184"/>
      <c r="AX382" s="184"/>
      <c r="AY382" s="184"/>
      <c r="AZ382" s="184"/>
      <c r="BA382" s="184"/>
      <c r="BB382" s="184"/>
      <c r="BC382" s="184"/>
      <c r="BD382" s="184"/>
      <c r="BE382" s="184"/>
      <c r="BF382" s="184"/>
      <c r="BG382" s="184"/>
      <c r="BH382" s="184"/>
      <c r="BI382" s="184"/>
      <c r="BJ382" s="184"/>
      <c r="BK382" s="184"/>
      <c r="BL382" s="184"/>
      <c r="BM382" s="184"/>
      <c r="BN382" s="184"/>
      <c r="BO382" s="184"/>
      <c r="BP382" s="184"/>
      <c r="BQ382" s="184"/>
      <c r="BR382" s="184"/>
      <c r="BS382" s="184"/>
      <c r="BT382" s="184"/>
      <c r="BU382" s="184"/>
      <c r="BV382" s="184"/>
      <c r="BW382" s="184"/>
      <c r="BX382" s="184"/>
      <c r="BY382" s="184"/>
      <c r="BZ382" s="184"/>
      <c r="CA382" s="184"/>
      <c r="CB382" s="184"/>
      <c r="CC382" s="184"/>
      <c r="CD382" s="184"/>
      <c r="CE382" s="184"/>
      <c r="CF382" s="184"/>
      <c r="CG382" s="184"/>
      <c r="CH382" s="184"/>
      <c r="CI382" s="184"/>
      <c r="CJ382" s="184"/>
      <c r="CK382" s="184"/>
      <c r="CL382" s="184"/>
      <c r="CM382" s="184"/>
    </row>
    <row r="383" spans="1:91" ht="24.6">
      <c r="A383" s="120">
        <v>38</v>
      </c>
      <c r="B383" s="220" t="s">
        <v>1097</v>
      </c>
      <c r="C383" s="123" t="s">
        <v>1305</v>
      </c>
      <c r="D383" s="184"/>
      <c r="E383" s="184"/>
      <c r="F383" s="184"/>
      <c r="G383" s="184"/>
      <c r="H383" s="184"/>
      <c r="I383" s="184"/>
      <c r="J383" s="184"/>
      <c r="K383" s="184"/>
      <c r="L383" s="184"/>
      <c r="M383" s="184"/>
      <c r="N383" s="184"/>
      <c r="O383" s="184"/>
      <c r="P383" s="184"/>
      <c r="Q383" s="184"/>
      <c r="R383" s="184"/>
      <c r="S383" s="184"/>
      <c r="T383" s="184"/>
      <c r="U383" s="184"/>
      <c r="V383" s="184"/>
      <c r="W383" s="184"/>
      <c r="X383" s="184"/>
      <c r="Y383" s="184"/>
      <c r="Z383" s="184"/>
      <c r="AA383" s="184"/>
      <c r="AB383" s="184"/>
      <c r="AC383" s="184"/>
      <c r="AD383" s="184"/>
      <c r="AE383" s="184"/>
      <c r="AF383" s="184"/>
      <c r="AG383" s="184"/>
      <c r="AH383" s="184"/>
      <c r="AI383" s="184"/>
      <c r="AJ383" s="184"/>
      <c r="AK383" s="184"/>
      <c r="AL383" s="184"/>
      <c r="AM383" s="184"/>
      <c r="AN383" s="184"/>
      <c r="AO383" s="184"/>
      <c r="AP383" s="184">
        <v>2</v>
      </c>
      <c r="AQ383" s="184"/>
      <c r="AR383" s="184"/>
      <c r="AS383" s="184"/>
      <c r="AT383" s="184"/>
      <c r="AU383" s="184"/>
      <c r="AV383" s="184"/>
      <c r="AW383" s="184"/>
      <c r="AX383" s="184"/>
      <c r="AY383" s="184"/>
      <c r="AZ383" s="184"/>
      <c r="BA383" s="184"/>
      <c r="BB383" s="184"/>
      <c r="BC383" s="184"/>
      <c r="BD383" s="184"/>
      <c r="BE383" s="184"/>
      <c r="BF383" s="184"/>
      <c r="BG383" s="184"/>
      <c r="BH383" s="184"/>
      <c r="BI383" s="184"/>
      <c r="BJ383" s="184"/>
      <c r="BK383" s="184"/>
      <c r="BL383" s="184"/>
      <c r="BM383" s="184"/>
      <c r="BN383" s="184"/>
      <c r="BO383" s="184"/>
      <c r="BP383" s="184"/>
      <c r="BQ383" s="184"/>
      <c r="BR383" s="184"/>
      <c r="BS383" s="184"/>
      <c r="BT383" s="184"/>
      <c r="BU383" s="184"/>
      <c r="BV383" s="184"/>
      <c r="BW383" s="184"/>
      <c r="BX383" s="184"/>
      <c r="BY383" s="184"/>
      <c r="BZ383" s="184"/>
      <c r="CA383" s="184"/>
      <c r="CB383" s="184"/>
      <c r="CC383" s="184"/>
      <c r="CD383" s="184"/>
      <c r="CE383" s="184"/>
      <c r="CF383" s="184"/>
      <c r="CG383" s="184"/>
      <c r="CH383" s="184"/>
      <c r="CI383" s="184"/>
      <c r="CJ383" s="184"/>
      <c r="CK383" s="184"/>
      <c r="CL383" s="184"/>
      <c r="CM383" s="184"/>
    </row>
    <row r="384" spans="1:91" ht="24.6">
      <c r="A384" s="120">
        <v>38</v>
      </c>
      <c r="B384" s="220" t="s">
        <v>1098</v>
      </c>
      <c r="C384" s="123" t="s">
        <v>1306</v>
      </c>
      <c r="D384" s="184"/>
      <c r="E384" s="184"/>
      <c r="F384" s="184"/>
      <c r="G384" s="184"/>
      <c r="H384" s="184"/>
      <c r="I384" s="184"/>
      <c r="J384" s="184"/>
      <c r="K384" s="184"/>
      <c r="L384" s="184"/>
      <c r="M384" s="184"/>
      <c r="N384" s="184"/>
      <c r="O384" s="184"/>
      <c r="P384" s="184"/>
      <c r="Q384" s="184"/>
      <c r="R384" s="184"/>
      <c r="S384" s="184"/>
      <c r="T384" s="184"/>
      <c r="U384" s="184"/>
      <c r="V384" s="184"/>
      <c r="W384" s="184"/>
      <c r="X384" s="184"/>
      <c r="Y384" s="184"/>
      <c r="Z384" s="184"/>
      <c r="AA384" s="184"/>
      <c r="AB384" s="184"/>
      <c r="AC384" s="184"/>
      <c r="AD384" s="184"/>
      <c r="AE384" s="184"/>
      <c r="AF384" s="184"/>
      <c r="AG384" s="184"/>
      <c r="AH384" s="184"/>
      <c r="AI384" s="184"/>
      <c r="AJ384" s="184"/>
      <c r="AK384" s="184"/>
      <c r="AL384" s="184"/>
      <c r="AM384" s="184"/>
      <c r="AN384" s="184"/>
      <c r="AO384" s="184"/>
      <c r="AP384" s="184"/>
      <c r="AQ384" s="184"/>
      <c r="AR384" s="184"/>
      <c r="AS384" s="184"/>
      <c r="AT384" s="184"/>
      <c r="AU384" s="184"/>
      <c r="AV384" s="184"/>
      <c r="AW384" s="184"/>
      <c r="AX384" s="184"/>
      <c r="AY384" s="184"/>
      <c r="AZ384" s="184"/>
      <c r="BA384" s="184"/>
      <c r="BB384" s="184"/>
      <c r="BC384" s="184"/>
      <c r="BD384" s="184"/>
      <c r="BE384" s="184"/>
      <c r="BF384" s="184"/>
      <c r="BG384" s="184"/>
      <c r="BH384" s="184"/>
      <c r="BI384" s="184"/>
      <c r="BJ384" s="184"/>
      <c r="BK384" s="184"/>
      <c r="BL384" s="184"/>
      <c r="BM384" s="184"/>
      <c r="BN384" s="184"/>
      <c r="BO384" s="184"/>
      <c r="BP384" s="184"/>
      <c r="BQ384" s="184"/>
      <c r="BR384" s="184"/>
      <c r="BS384" s="184"/>
      <c r="BT384" s="184"/>
      <c r="BU384" s="184"/>
      <c r="BV384" s="184"/>
      <c r="BW384" s="184"/>
      <c r="BX384" s="184"/>
      <c r="BY384" s="184"/>
      <c r="BZ384" s="184"/>
      <c r="CA384" s="184"/>
      <c r="CB384" s="184"/>
      <c r="CC384" s="184"/>
      <c r="CD384" s="184"/>
      <c r="CE384" s="184"/>
      <c r="CF384" s="184"/>
      <c r="CG384" s="184"/>
      <c r="CH384" s="184"/>
      <c r="CI384" s="184"/>
      <c r="CJ384" s="184"/>
      <c r="CK384" s="184"/>
      <c r="CL384" s="184"/>
      <c r="CM384" s="184"/>
    </row>
    <row r="385" spans="1:91" s="289" customFormat="1" ht="24.6">
      <c r="A385" s="286">
        <v>34</v>
      </c>
      <c r="B385" s="285" t="s">
        <v>1339</v>
      </c>
      <c r="C385" s="290" t="s">
        <v>1341</v>
      </c>
      <c r="D385" s="288"/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88"/>
      <c r="P385" s="288">
        <v>363000</v>
      </c>
      <c r="Q385" s="288"/>
      <c r="R385" s="288"/>
      <c r="S385" s="288"/>
      <c r="T385" s="288"/>
      <c r="U385" s="288"/>
      <c r="V385" s="288"/>
      <c r="W385" s="288"/>
      <c r="X385" s="288"/>
      <c r="Y385" s="288"/>
      <c r="Z385" s="288"/>
      <c r="AA385" s="288"/>
      <c r="AB385" s="288"/>
      <c r="AC385" s="288"/>
      <c r="AD385" s="288"/>
      <c r="AE385" s="288"/>
      <c r="AF385" s="288"/>
      <c r="AG385" s="288"/>
      <c r="AH385" s="288"/>
      <c r="AI385" s="288"/>
      <c r="AJ385" s="288"/>
      <c r="AK385" s="288"/>
      <c r="AL385" s="288"/>
      <c r="AM385" s="288">
        <v>64670</v>
      </c>
      <c r="AN385" s="288"/>
      <c r="AO385" s="288"/>
      <c r="AP385" s="288"/>
      <c r="AQ385" s="288"/>
      <c r="AR385" s="288"/>
      <c r="AS385" s="288">
        <v>70000</v>
      </c>
      <c r="AT385" s="288"/>
      <c r="AU385" s="288"/>
      <c r="AV385" s="288"/>
      <c r="AW385" s="288"/>
      <c r="AX385" s="288"/>
      <c r="AY385" s="288">
        <v>196840</v>
      </c>
      <c r="AZ385" s="288"/>
      <c r="BA385" s="288"/>
      <c r="BB385" s="288"/>
      <c r="BC385" s="288"/>
      <c r="BD385" s="288"/>
      <c r="BE385" s="288"/>
      <c r="BF385" s="288"/>
      <c r="BG385" s="288"/>
      <c r="BH385" s="288"/>
      <c r="BI385" s="288"/>
      <c r="BJ385" s="288"/>
      <c r="BK385" s="288"/>
      <c r="BL385" s="288"/>
      <c r="BM385" s="288"/>
      <c r="BN385" s="288"/>
      <c r="BO385" s="288"/>
      <c r="BP385" s="288"/>
      <c r="BQ385" s="288"/>
      <c r="BR385" s="288"/>
      <c r="BS385" s="288"/>
      <c r="BT385" s="288"/>
      <c r="BU385" s="288"/>
      <c r="BV385" s="288"/>
      <c r="BW385" s="288"/>
      <c r="BX385" s="288"/>
      <c r="BY385" s="288"/>
      <c r="BZ385" s="288"/>
      <c r="CA385" s="288"/>
      <c r="CB385" s="288"/>
      <c r="CC385" s="288"/>
      <c r="CD385" s="288"/>
      <c r="CE385" s="288"/>
      <c r="CF385" s="288"/>
      <c r="CG385" s="288"/>
      <c r="CH385" s="288"/>
      <c r="CI385" s="288"/>
      <c r="CJ385" s="288"/>
      <c r="CK385" s="288"/>
      <c r="CL385" s="288"/>
      <c r="CM385" s="288"/>
    </row>
    <row r="386" spans="1:91" ht="24.6">
      <c r="A386" s="120">
        <v>34</v>
      </c>
      <c r="B386" s="220" t="s">
        <v>1099</v>
      </c>
      <c r="C386" s="123" t="s">
        <v>632</v>
      </c>
      <c r="D386" s="184"/>
      <c r="E386" s="184"/>
      <c r="F386" s="184"/>
      <c r="G386" s="184"/>
      <c r="H386" s="184"/>
      <c r="I386" s="184"/>
      <c r="J386" s="184"/>
      <c r="K386" s="184"/>
      <c r="L386" s="184"/>
      <c r="M386" s="184"/>
      <c r="N386" s="184"/>
      <c r="O386" s="184"/>
      <c r="P386" s="184"/>
      <c r="Q386" s="184"/>
      <c r="R386" s="184"/>
      <c r="S386" s="184"/>
      <c r="T386" s="184"/>
      <c r="U386" s="184"/>
      <c r="V386" s="184"/>
      <c r="W386" s="184"/>
      <c r="X386" s="184"/>
      <c r="Y386" s="184"/>
      <c r="Z386" s="184"/>
      <c r="AA386" s="184"/>
      <c r="AB386" s="184"/>
      <c r="AC386" s="184"/>
      <c r="AD386" s="184"/>
      <c r="AE386" s="184"/>
      <c r="AF386" s="184"/>
      <c r="AG386" s="184"/>
      <c r="AH386" s="184"/>
      <c r="AI386" s="184"/>
      <c r="AJ386" s="184"/>
      <c r="AK386" s="184"/>
      <c r="AL386" s="184"/>
      <c r="AM386" s="184">
        <v>110380</v>
      </c>
      <c r="AN386" s="184"/>
      <c r="AO386" s="184"/>
      <c r="AP386" s="184"/>
      <c r="AQ386" s="184"/>
      <c r="AR386" s="184"/>
      <c r="AS386" s="184">
        <v>1736795.48</v>
      </c>
      <c r="AT386" s="184"/>
      <c r="AU386" s="184"/>
      <c r="AV386" s="184"/>
      <c r="AW386" s="184"/>
      <c r="AX386" s="184">
        <v>248430</v>
      </c>
      <c r="AY386" s="184"/>
      <c r="AZ386" s="184"/>
      <c r="BA386" s="184"/>
      <c r="BB386" s="184"/>
      <c r="BC386" s="184"/>
      <c r="BD386" s="184"/>
      <c r="BE386" s="184">
        <v>160000</v>
      </c>
      <c r="BF386" s="184"/>
      <c r="BG386" s="184"/>
      <c r="BH386" s="184">
        <v>3650000</v>
      </c>
      <c r="BI386" s="184"/>
      <c r="BJ386" s="184">
        <v>502000</v>
      </c>
      <c r="BK386" s="184"/>
      <c r="BL386" s="184"/>
      <c r="BM386" s="184"/>
      <c r="BN386" s="184"/>
      <c r="BO386" s="184"/>
      <c r="BP386" s="184"/>
      <c r="BQ386" s="184"/>
      <c r="BR386" s="184"/>
      <c r="BS386" s="184"/>
      <c r="BT386" s="184"/>
      <c r="BU386" s="184"/>
      <c r="BV386" s="184"/>
      <c r="BW386" s="184"/>
      <c r="BX386" s="184"/>
      <c r="BY386" s="184">
        <v>30600</v>
      </c>
      <c r="BZ386" s="184"/>
      <c r="CA386" s="184"/>
      <c r="CB386" s="184"/>
      <c r="CC386" s="184"/>
      <c r="CD386" s="184"/>
      <c r="CE386" s="184"/>
      <c r="CF386" s="184"/>
      <c r="CG386" s="184"/>
      <c r="CH386" s="184">
        <v>6400</v>
      </c>
      <c r="CI386" s="184"/>
      <c r="CJ386" s="184"/>
      <c r="CK386" s="184"/>
      <c r="CL386" s="184"/>
      <c r="CM386" s="184"/>
    </row>
    <row r="387" spans="1:91" ht="24.6">
      <c r="A387" s="120">
        <v>34</v>
      </c>
      <c r="B387" s="220" t="s">
        <v>1100</v>
      </c>
      <c r="C387" s="123" t="s">
        <v>633</v>
      </c>
      <c r="D387" s="184"/>
      <c r="E387" s="184"/>
      <c r="F387" s="184"/>
      <c r="G387" s="184"/>
      <c r="H387" s="184"/>
      <c r="I387" s="184"/>
      <c r="J387" s="184"/>
      <c r="K387" s="184"/>
      <c r="L387" s="184"/>
      <c r="M387" s="184"/>
      <c r="N387" s="184"/>
      <c r="O387" s="184"/>
      <c r="P387" s="184"/>
      <c r="Q387" s="184"/>
      <c r="R387" s="184"/>
      <c r="S387" s="184"/>
      <c r="T387" s="184"/>
      <c r="U387" s="184"/>
      <c r="V387" s="184"/>
      <c r="W387" s="184"/>
      <c r="X387" s="184"/>
      <c r="Y387" s="184"/>
      <c r="Z387" s="184"/>
      <c r="AA387" s="184"/>
      <c r="AB387" s="184"/>
      <c r="AC387" s="184"/>
      <c r="AD387" s="184"/>
      <c r="AE387" s="184"/>
      <c r="AF387" s="184"/>
      <c r="AG387" s="184"/>
      <c r="AH387" s="184"/>
      <c r="AI387" s="184"/>
      <c r="AJ387" s="184"/>
      <c r="AK387" s="184"/>
      <c r="AL387" s="184"/>
      <c r="AM387" s="184"/>
      <c r="AN387" s="184"/>
      <c r="AO387" s="184"/>
      <c r="AP387" s="184"/>
      <c r="AQ387" s="184"/>
      <c r="AR387" s="184"/>
      <c r="AS387" s="184"/>
      <c r="AT387" s="184"/>
      <c r="AU387" s="184"/>
      <c r="AV387" s="184"/>
      <c r="AW387" s="184"/>
      <c r="AX387" s="184"/>
      <c r="AY387" s="184"/>
      <c r="AZ387" s="184"/>
      <c r="BA387" s="184"/>
      <c r="BB387" s="184"/>
      <c r="BC387" s="184"/>
      <c r="BD387" s="184"/>
      <c r="BE387" s="184"/>
      <c r="BF387" s="184"/>
      <c r="BG387" s="184"/>
      <c r="BH387" s="184"/>
      <c r="BI387" s="184"/>
      <c r="BJ387" s="184"/>
      <c r="BK387" s="184"/>
      <c r="BL387" s="184"/>
      <c r="BM387" s="184"/>
      <c r="BN387" s="184"/>
      <c r="BO387" s="184"/>
      <c r="BP387" s="184"/>
      <c r="BQ387" s="184"/>
      <c r="BR387" s="184"/>
      <c r="BS387" s="184"/>
      <c r="BT387" s="184"/>
      <c r="BU387" s="184"/>
      <c r="BV387" s="184"/>
      <c r="BW387" s="184"/>
      <c r="BX387" s="184"/>
      <c r="BY387" s="184"/>
      <c r="BZ387" s="184"/>
      <c r="CA387" s="184"/>
      <c r="CB387" s="184"/>
      <c r="CC387" s="184"/>
      <c r="CD387" s="184"/>
      <c r="CE387" s="184"/>
      <c r="CF387" s="184"/>
      <c r="CG387" s="184"/>
      <c r="CH387" s="184"/>
      <c r="CI387" s="184"/>
      <c r="CJ387" s="184"/>
      <c r="CK387" s="184"/>
      <c r="CL387" s="184"/>
      <c r="CM387" s="184"/>
    </row>
    <row r="388" spans="1:91" ht="24.6">
      <c r="A388" s="120">
        <v>34</v>
      </c>
      <c r="B388" s="220" t="s">
        <v>1101</v>
      </c>
      <c r="C388" s="123" t="s">
        <v>634</v>
      </c>
      <c r="D388" s="184"/>
      <c r="E388" s="184"/>
      <c r="F388" s="184"/>
      <c r="G388" s="184"/>
      <c r="H388" s="184"/>
      <c r="I388" s="184"/>
      <c r="J388" s="184"/>
      <c r="K388" s="184"/>
      <c r="L388" s="184"/>
      <c r="M388" s="184"/>
      <c r="N388" s="184"/>
      <c r="O388" s="184"/>
      <c r="P388" s="184"/>
      <c r="Q388" s="184"/>
      <c r="R388" s="184"/>
      <c r="S388" s="184"/>
      <c r="T388" s="184"/>
      <c r="U388" s="184"/>
      <c r="V388" s="184"/>
      <c r="W388" s="184"/>
      <c r="X388" s="184"/>
      <c r="Y388" s="184"/>
      <c r="Z388" s="184"/>
      <c r="AA388" s="184"/>
      <c r="AB388" s="184"/>
      <c r="AC388" s="184"/>
      <c r="AD388" s="184"/>
      <c r="AE388" s="184"/>
      <c r="AF388" s="184"/>
      <c r="AG388" s="184"/>
      <c r="AH388" s="184"/>
      <c r="AI388" s="184"/>
      <c r="AJ388" s="184"/>
      <c r="AK388" s="184"/>
      <c r="AL388" s="184"/>
      <c r="AM388" s="184"/>
      <c r="AN388" s="184"/>
      <c r="AO388" s="184"/>
      <c r="AP388" s="184"/>
      <c r="AQ388" s="184"/>
      <c r="AR388" s="184"/>
      <c r="AS388" s="184"/>
      <c r="AT388" s="184"/>
      <c r="AU388" s="184"/>
      <c r="AV388" s="184"/>
      <c r="AW388" s="184"/>
      <c r="AX388" s="184"/>
      <c r="AY388" s="184"/>
      <c r="AZ388" s="184"/>
      <c r="BA388" s="184"/>
      <c r="BB388" s="184"/>
      <c r="BC388" s="184"/>
      <c r="BD388" s="184"/>
      <c r="BE388" s="184"/>
      <c r="BF388" s="184"/>
      <c r="BG388" s="184"/>
      <c r="BH388" s="184"/>
      <c r="BI388" s="184"/>
      <c r="BJ388" s="184"/>
      <c r="BK388" s="184"/>
      <c r="BL388" s="184"/>
      <c r="BM388" s="184"/>
      <c r="BN388" s="184"/>
      <c r="BO388" s="184"/>
      <c r="BP388" s="184"/>
      <c r="BQ388" s="184"/>
      <c r="BR388" s="184"/>
      <c r="BS388" s="184">
        <v>27195000</v>
      </c>
      <c r="BT388" s="184"/>
      <c r="BU388" s="184"/>
      <c r="BV388" s="184"/>
      <c r="BW388" s="184"/>
      <c r="BX388" s="184"/>
      <c r="BY388" s="184"/>
      <c r="BZ388" s="184"/>
      <c r="CA388" s="184"/>
      <c r="CB388" s="184"/>
      <c r="CC388" s="184"/>
      <c r="CD388" s="184"/>
      <c r="CE388" s="184"/>
      <c r="CF388" s="184"/>
      <c r="CG388" s="184"/>
      <c r="CH388" s="184"/>
      <c r="CI388" s="184"/>
      <c r="CJ388" s="184"/>
      <c r="CK388" s="184"/>
      <c r="CL388" s="184"/>
      <c r="CM388" s="184"/>
    </row>
    <row r="389" spans="1:91" ht="24.6">
      <c r="A389" s="120">
        <v>37</v>
      </c>
      <c r="B389" s="220" t="s">
        <v>1102</v>
      </c>
      <c r="C389" s="136" t="s">
        <v>635</v>
      </c>
      <c r="D389" s="184"/>
      <c r="E389" s="184"/>
      <c r="F389" s="184"/>
      <c r="G389" s="184"/>
      <c r="H389" s="184"/>
      <c r="I389" s="184"/>
      <c r="J389" s="184"/>
      <c r="K389" s="184"/>
      <c r="L389" s="184"/>
      <c r="M389" s="184"/>
      <c r="N389" s="184"/>
      <c r="O389" s="184"/>
      <c r="P389" s="184"/>
      <c r="Q389" s="184"/>
      <c r="R389" s="184"/>
      <c r="S389" s="184"/>
      <c r="T389" s="184"/>
      <c r="U389" s="184"/>
      <c r="V389" s="184"/>
      <c r="W389" s="184"/>
      <c r="X389" s="184"/>
      <c r="Y389" s="184"/>
      <c r="Z389" s="184"/>
      <c r="AA389" s="184"/>
      <c r="AB389" s="184"/>
      <c r="AC389" s="184"/>
      <c r="AD389" s="184"/>
      <c r="AE389" s="184"/>
      <c r="AF389" s="184"/>
      <c r="AG389" s="184"/>
      <c r="AH389" s="184"/>
      <c r="AI389" s="184"/>
      <c r="AJ389" s="184"/>
      <c r="AK389" s="184"/>
      <c r="AL389" s="184"/>
      <c r="AM389" s="184"/>
      <c r="AN389" s="184"/>
      <c r="AO389" s="184"/>
      <c r="AP389" s="184"/>
      <c r="AQ389" s="184"/>
      <c r="AR389" s="184"/>
      <c r="AS389" s="184"/>
      <c r="AT389" s="184"/>
      <c r="AU389" s="184"/>
      <c r="AV389" s="184"/>
      <c r="AW389" s="184"/>
      <c r="AX389" s="184"/>
      <c r="AY389" s="184"/>
      <c r="AZ389" s="184"/>
      <c r="BA389" s="184"/>
      <c r="BB389" s="184"/>
      <c r="BC389" s="184"/>
      <c r="BD389" s="184"/>
      <c r="BE389" s="184"/>
      <c r="BF389" s="184"/>
      <c r="BG389" s="184"/>
      <c r="BH389" s="184"/>
      <c r="BI389" s="184"/>
      <c r="BJ389" s="184"/>
      <c r="BK389" s="184"/>
      <c r="BL389" s="184"/>
      <c r="BM389" s="184"/>
      <c r="BN389" s="184"/>
      <c r="BO389" s="184"/>
      <c r="BP389" s="184"/>
      <c r="BQ389" s="184"/>
      <c r="BR389" s="184"/>
      <c r="BS389" s="184"/>
      <c r="BT389" s="184"/>
      <c r="BU389" s="184"/>
      <c r="BV389" s="184"/>
      <c r="BW389" s="184"/>
      <c r="BX389" s="184"/>
      <c r="BY389" s="184"/>
      <c r="BZ389" s="184"/>
      <c r="CA389" s="184"/>
      <c r="CB389" s="184"/>
      <c r="CC389" s="184"/>
      <c r="CD389" s="184"/>
      <c r="CE389" s="184"/>
      <c r="CF389" s="184"/>
      <c r="CG389" s="184"/>
      <c r="CH389" s="184"/>
      <c r="CI389" s="184"/>
      <c r="CJ389" s="184"/>
      <c r="CK389" s="184"/>
      <c r="CL389" s="184"/>
      <c r="CM389" s="184"/>
    </row>
    <row r="390" spans="1:91" ht="24.6">
      <c r="A390" s="120">
        <v>37</v>
      </c>
      <c r="B390" s="220" t="s">
        <v>1103</v>
      </c>
      <c r="C390" s="126" t="s">
        <v>636</v>
      </c>
      <c r="D390" s="184"/>
      <c r="E390" s="184"/>
      <c r="F390" s="184"/>
      <c r="G390" s="184"/>
      <c r="H390" s="184"/>
      <c r="I390" s="184"/>
      <c r="J390" s="184"/>
      <c r="K390" s="184"/>
      <c r="L390" s="184"/>
      <c r="M390" s="184"/>
      <c r="N390" s="184"/>
      <c r="O390" s="184"/>
      <c r="P390" s="184"/>
      <c r="Q390" s="184"/>
      <c r="R390" s="184"/>
      <c r="S390" s="184"/>
      <c r="T390" s="184"/>
      <c r="U390" s="184"/>
      <c r="V390" s="184"/>
      <c r="W390" s="184"/>
      <c r="X390" s="184"/>
      <c r="Y390" s="184"/>
      <c r="Z390" s="184"/>
      <c r="AA390" s="184"/>
      <c r="AB390" s="184"/>
      <c r="AC390" s="184"/>
      <c r="AD390" s="184"/>
      <c r="AE390" s="184"/>
      <c r="AF390" s="184"/>
      <c r="AG390" s="184"/>
      <c r="AH390" s="184"/>
      <c r="AI390" s="184"/>
      <c r="AJ390" s="184"/>
      <c r="AK390" s="184"/>
      <c r="AL390" s="184"/>
      <c r="AM390" s="184"/>
      <c r="AN390" s="184"/>
      <c r="AO390" s="184"/>
      <c r="AP390" s="184"/>
      <c r="AQ390" s="184"/>
      <c r="AR390" s="184"/>
      <c r="AS390" s="184"/>
      <c r="AT390" s="184"/>
      <c r="AU390" s="184"/>
      <c r="AV390" s="184"/>
      <c r="AW390" s="184"/>
      <c r="AX390" s="184"/>
      <c r="AY390" s="184"/>
      <c r="AZ390" s="184"/>
      <c r="BA390" s="184"/>
      <c r="BB390" s="184"/>
      <c r="BC390" s="184"/>
      <c r="BD390" s="184"/>
      <c r="BE390" s="184"/>
      <c r="BF390" s="184"/>
      <c r="BG390" s="184"/>
      <c r="BH390" s="184"/>
      <c r="BI390" s="184"/>
      <c r="BJ390" s="184"/>
      <c r="BK390" s="184"/>
      <c r="BL390" s="184"/>
      <c r="BM390" s="184"/>
      <c r="BN390" s="184"/>
      <c r="BO390" s="184"/>
      <c r="BP390" s="184"/>
      <c r="BQ390" s="184"/>
      <c r="BR390" s="184"/>
      <c r="BS390" s="184"/>
      <c r="BT390" s="184"/>
      <c r="BU390" s="184"/>
      <c r="BV390" s="184"/>
      <c r="BW390" s="184"/>
      <c r="BX390" s="184"/>
      <c r="BY390" s="184"/>
      <c r="BZ390" s="184"/>
      <c r="CA390" s="184"/>
      <c r="CB390" s="184"/>
      <c r="CC390" s="184"/>
      <c r="CD390" s="184"/>
      <c r="CE390" s="184"/>
      <c r="CF390" s="184"/>
      <c r="CG390" s="184"/>
      <c r="CH390" s="184"/>
      <c r="CI390" s="184"/>
      <c r="CJ390" s="184"/>
      <c r="CK390" s="184"/>
      <c r="CL390" s="184"/>
      <c r="CM390" s="184"/>
    </row>
    <row r="391" spans="1:91" ht="24.6">
      <c r="A391" s="120">
        <v>37</v>
      </c>
      <c r="B391" s="220" t="s">
        <v>1104</v>
      </c>
      <c r="C391" s="126" t="s">
        <v>637</v>
      </c>
      <c r="D391" s="184"/>
      <c r="E391" s="184"/>
      <c r="F391" s="184"/>
      <c r="G391" s="184"/>
      <c r="H391" s="184"/>
      <c r="I391" s="184"/>
      <c r="J391" s="184"/>
      <c r="K391" s="184"/>
      <c r="L391" s="184"/>
      <c r="M391" s="184"/>
      <c r="N391" s="184"/>
      <c r="O391" s="184"/>
      <c r="P391" s="184"/>
      <c r="Q391" s="184"/>
      <c r="R391" s="184"/>
      <c r="S391" s="184"/>
      <c r="T391" s="184"/>
      <c r="U391" s="184"/>
      <c r="V391" s="184"/>
      <c r="W391" s="184"/>
      <c r="X391" s="184"/>
      <c r="Y391" s="184"/>
      <c r="Z391" s="184"/>
      <c r="AA391" s="184"/>
      <c r="AB391" s="184"/>
      <c r="AC391" s="184"/>
      <c r="AD391" s="184"/>
      <c r="AE391" s="184"/>
      <c r="AF391" s="184"/>
      <c r="AG391" s="184"/>
      <c r="AH391" s="184"/>
      <c r="AI391" s="184"/>
      <c r="AJ391" s="184"/>
      <c r="AK391" s="184"/>
      <c r="AL391" s="184"/>
      <c r="AM391" s="184"/>
      <c r="AN391" s="184"/>
      <c r="AO391" s="184"/>
      <c r="AP391" s="184"/>
      <c r="AQ391" s="184"/>
      <c r="AR391" s="184"/>
      <c r="AS391" s="184"/>
      <c r="AT391" s="184"/>
      <c r="AU391" s="184"/>
      <c r="AV391" s="184"/>
      <c r="AW391" s="184"/>
      <c r="AX391" s="184"/>
      <c r="AY391" s="184"/>
      <c r="AZ391" s="184"/>
      <c r="BA391" s="184"/>
      <c r="BB391" s="184"/>
      <c r="BC391" s="184"/>
      <c r="BD391" s="184"/>
      <c r="BE391" s="184"/>
      <c r="BF391" s="184"/>
      <c r="BG391" s="184"/>
      <c r="BH391" s="184"/>
      <c r="BI391" s="184"/>
      <c r="BJ391" s="184"/>
      <c r="BK391" s="184"/>
      <c r="BL391" s="184"/>
      <c r="BM391" s="184"/>
      <c r="BN391" s="184"/>
      <c r="BO391" s="184"/>
      <c r="BP391" s="184"/>
      <c r="BQ391" s="184"/>
      <c r="BR391" s="184"/>
      <c r="BS391" s="184"/>
      <c r="BT391" s="184"/>
      <c r="BU391" s="184"/>
      <c r="BV391" s="184"/>
      <c r="BW391" s="184"/>
      <c r="BX391" s="184"/>
      <c r="BY391" s="184"/>
      <c r="BZ391" s="184"/>
      <c r="CA391" s="184"/>
      <c r="CB391" s="184"/>
      <c r="CC391" s="184"/>
      <c r="CD391" s="184"/>
      <c r="CE391" s="184"/>
      <c r="CF391" s="184"/>
      <c r="CG391" s="184"/>
      <c r="CH391" s="184"/>
      <c r="CI391" s="184"/>
      <c r="CJ391" s="184"/>
      <c r="CK391" s="184"/>
      <c r="CL391" s="184"/>
      <c r="CM391" s="184"/>
    </row>
    <row r="392" spans="1:91" ht="24.6">
      <c r="A392" s="120">
        <v>37</v>
      </c>
      <c r="B392" s="220" t="s">
        <v>1105</v>
      </c>
      <c r="C392" s="126" t="s">
        <v>638</v>
      </c>
      <c r="D392" s="184"/>
      <c r="E392" s="184"/>
      <c r="F392" s="184"/>
      <c r="G392" s="184"/>
      <c r="H392" s="184"/>
      <c r="I392" s="184"/>
      <c r="J392" s="184"/>
      <c r="K392" s="184"/>
      <c r="L392" s="184"/>
      <c r="M392" s="184"/>
      <c r="N392" s="184"/>
      <c r="O392" s="184"/>
      <c r="P392" s="184"/>
      <c r="Q392" s="184"/>
      <c r="R392" s="184"/>
      <c r="S392" s="184"/>
      <c r="T392" s="184"/>
      <c r="U392" s="184"/>
      <c r="V392" s="184"/>
      <c r="W392" s="184"/>
      <c r="X392" s="184"/>
      <c r="Y392" s="184"/>
      <c r="Z392" s="184"/>
      <c r="AA392" s="184"/>
      <c r="AB392" s="184"/>
      <c r="AC392" s="184"/>
      <c r="AD392" s="184"/>
      <c r="AE392" s="184"/>
      <c r="AF392" s="184"/>
      <c r="AG392" s="184"/>
      <c r="AH392" s="184"/>
      <c r="AI392" s="184"/>
      <c r="AJ392" s="184"/>
      <c r="AK392" s="184"/>
      <c r="AL392" s="184"/>
      <c r="AM392" s="184"/>
      <c r="AN392" s="184"/>
      <c r="AO392" s="184"/>
      <c r="AP392" s="184"/>
      <c r="AQ392" s="184"/>
      <c r="AR392" s="184"/>
      <c r="AS392" s="184"/>
      <c r="AT392" s="184"/>
      <c r="AU392" s="184"/>
      <c r="AV392" s="184"/>
      <c r="AW392" s="184"/>
      <c r="AX392" s="184"/>
      <c r="AY392" s="184"/>
      <c r="AZ392" s="184"/>
      <c r="BA392" s="184"/>
      <c r="BB392" s="184"/>
      <c r="BC392" s="184"/>
      <c r="BD392" s="184"/>
      <c r="BE392" s="184"/>
      <c r="BF392" s="184"/>
      <c r="BG392" s="184"/>
      <c r="BH392" s="184"/>
      <c r="BI392" s="184"/>
      <c r="BJ392" s="184"/>
      <c r="BK392" s="184"/>
      <c r="BL392" s="184"/>
      <c r="BM392" s="184"/>
      <c r="BN392" s="184"/>
      <c r="BO392" s="184"/>
      <c r="BP392" s="184"/>
      <c r="BQ392" s="184"/>
      <c r="BR392" s="184"/>
      <c r="BS392" s="184"/>
      <c r="BT392" s="184"/>
      <c r="BU392" s="184"/>
      <c r="BV392" s="184"/>
      <c r="BW392" s="184"/>
      <c r="BX392" s="184"/>
      <c r="BY392" s="184"/>
      <c r="BZ392" s="184"/>
      <c r="CA392" s="184"/>
      <c r="CB392" s="184"/>
      <c r="CC392" s="184"/>
      <c r="CD392" s="184"/>
      <c r="CE392" s="184"/>
      <c r="CF392" s="184"/>
      <c r="CG392" s="184"/>
      <c r="CH392" s="184"/>
      <c r="CI392" s="184"/>
      <c r="CJ392" s="184"/>
      <c r="CK392" s="184"/>
      <c r="CL392" s="184"/>
      <c r="CM392" s="184"/>
    </row>
    <row r="393" spans="1:91" ht="24.6">
      <c r="A393" s="120">
        <v>37</v>
      </c>
      <c r="B393" s="220" t="s">
        <v>1106</v>
      </c>
      <c r="C393" s="123" t="s">
        <v>639</v>
      </c>
      <c r="D393" s="184"/>
      <c r="E393" s="184"/>
      <c r="F393" s="184"/>
      <c r="G393" s="184"/>
      <c r="H393" s="184"/>
      <c r="I393" s="184"/>
      <c r="J393" s="184"/>
      <c r="K393" s="184"/>
      <c r="L393" s="184"/>
      <c r="M393" s="184"/>
      <c r="N393" s="184"/>
      <c r="O393" s="184"/>
      <c r="P393" s="184"/>
      <c r="Q393" s="184"/>
      <c r="R393" s="184"/>
      <c r="S393" s="184"/>
      <c r="T393" s="184"/>
      <c r="U393" s="184"/>
      <c r="V393" s="184"/>
      <c r="W393" s="184"/>
      <c r="X393" s="184"/>
      <c r="Y393" s="184"/>
      <c r="Z393" s="184"/>
      <c r="AA393" s="184"/>
      <c r="AB393" s="184"/>
      <c r="AC393" s="184"/>
      <c r="AD393" s="184"/>
      <c r="AE393" s="184"/>
      <c r="AF393" s="184"/>
      <c r="AG393" s="184"/>
      <c r="AH393" s="184"/>
      <c r="AI393" s="184"/>
      <c r="AJ393" s="184"/>
      <c r="AK393" s="184"/>
      <c r="AL393" s="184"/>
      <c r="AM393" s="184"/>
      <c r="AN393" s="184"/>
      <c r="AO393" s="184"/>
      <c r="AP393" s="184"/>
      <c r="AQ393" s="184"/>
      <c r="AR393" s="184"/>
      <c r="AS393" s="184"/>
      <c r="AT393" s="184"/>
      <c r="AU393" s="184"/>
      <c r="AV393" s="184"/>
      <c r="AW393" s="184"/>
      <c r="AX393" s="184"/>
      <c r="AY393" s="184"/>
      <c r="AZ393" s="184"/>
      <c r="BA393" s="184"/>
      <c r="BB393" s="184"/>
      <c r="BC393" s="184"/>
      <c r="BD393" s="184"/>
      <c r="BE393" s="184"/>
      <c r="BF393" s="184"/>
      <c r="BG393" s="184"/>
      <c r="BH393" s="184"/>
      <c r="BI393" s="184"/>
      <c r="BJ393" s="184"/>
      <c r="BK393" s="184"/>
      <c r="BL393" s="184"/>
      <c r="BM393" s="184"/>
      <c r="BN393" s="184"/>
      <c r="BO393" s="184"/>
      <c r="BP393" s="184"/>
      <c r="BQ393" s="184"/>
      <c r="BR393" s="184"/>
      <c r="BS393" s="184"/>
      <c r="BT393" s="184"/>
      <c r="BU393" s="184"/>
      <c r="BV393" s="184"/>
      <c r="BW393" s="184"/>
      <c r="BX393" s="184"/>
      <c r="BY393" s="184"/>
      <c r="BZ393" s="184"/>
      <c r="CA393" s="184"/>
      <c r="CB393" s="184"/>
      <c r="CC393" s="184"/>
      <c r="CD393" s="184"/>
      <c r="CE393" s="184"/>
      <c r="CF393" s="184"/>
      <c r="CG393" s="184"/>
      <c r="CH393" s="184"/>
      <c r="CI393" s="184"/>
      <c r="CJ393" s="184"/>
      <c r="CK393" s="184"/>
      <c r="CL393" s="184"/>
      <c r="CM393" s="184"/>
    </row>
    <row r="394" spans="1:91" ht="24.6">
      <c r="A394" s="120">
        <v>37</v>
      </c>
      <c r="B394" s="220" t="s">
        <v>1107</v>
      </c>
      <c r="C394" s="123" t="s">
        <v>640</v>
      </c>
      <c r="D394" s="184"/>
      <c r="E394" s="184"/>
      <c r="F394" s="184"/>
      <c r="G394" s="184"/>
      <c r="H394" s="184"/>
      <c r="I394" s="184"/>
      <c r="J394" s="184"/>
      <c r="K394" s="184"/>
      <c r="L394" s="184"/>
      <c r="M394" s="184"/>
      <c r="N394" s="184"/>
      <c r="O394" s="184"/>
      <c r="P394" s="184"/>
      <c r="Q394" s="184"/>
      <c r="R394" s="184"/>
      <c r="S394" s="184"/>
      <c r="T394" s="184"/>
      <c r="U394" s="184"/>
      <c r="V394" s="184"/>
      <c r="W394" s="184"/>
      <c r="X394" s="184"/>
      <c r="Y394" s="184"/>
      <c r="Z394" s="184"/>
      <c r="AA394" s="184"/>
      <c r="AB394" s="184"/>
      <c r="AC394" s="184"/>
      <c r="AD394" s="184"/>
      <c r="AE394" s="184"/>
      <c r="AF394" s="184"/>
      <c r="AG394" s="184"/>
      <c r="AH394" s="184"/>
      <c r="AI394" s="184"/>
      <c r="AJ394" s="184"/>
      <c r="AK394" s="184"/>
      <c r="AL394" s="184"/>
      <c r="AM394" s="184"/>
      <c r="AN394" s="184"/>
      <c r="AO394" s="184"/>
      <c r="AP394" s="184"/>
      <c r="AQ394" s="184"/>
      <c r="AR394" s="184"/>
      <c r="AS394" s="184"/>
      <c r="AT394" s="184"/>
      <c r="AU394" s="184"/>
      <c r="AV394" s="184"/>
      <c r="AW394" s="184"/>
      <c r="AX394" s="184"/>
      <c r="AY394" s="184"/>
      <c r="AZ394" s="184"/>
      <c r="BA394" s="184"/>
      <c r="BB394" s="184"/>
      <c r="BC394" s="184"/>
      <c r="BD394" s="184"/>
      <c r="BE394" s="184"/>
      <c r="BF394" s="184"/>
      <c r="BG394" s="184"/>
      <c r="BH394" s="184"/>
      <c r="BI394" s="184"/>
      <c r="BJ394" s="184"/>
      <c r="BK394" s="184"/>
      <c r="BL394" s="184"/>
      <c r="BM394" s="184"/>
      <c r="BN394" s="184"/>
      <c r="BO394" s="184"/>
      <c r="BP394" s="184"/>
      <c r="BQ394" s="184"/>
      <c r="BR394" s="184"/>
      <c r="BS394" s="184"/>
      <c r="BT394" s="184"/>
      <c r="BU394" s="184"/>
      <c r="BV394" s="184"/>
      <c r="BW394" s="184"/>
      <c r="BX394" s="184"/>
      <c r="BY394" s="184"/>
      <c r="BZ394" s="184"/>
      <c r="CA394" s="184"/>
      <c r="CB394" s="184"/>
      <c r="CC394" s="184"/>
      <c r="CD394" s="184"/>
      <c r="CE394" s="184"/>
      <c r="CF394" s="184"/>
      <c r="CG394" s="184"/>
      <c r="CH394" s="184"/>
      <c r="CI394" s="184"/>
      <c r="CJ394" s="184"/>
      <c r="CK394" s="184"/>
      <c r="CL394" s="184"/>
      <c r="CM394" s="184"/>
    </row>
    <row r="395" spans="1:91" ht="24.6">
      <c r="A395" s="120">
        <v>37</v>
      </c>
      <c r="B395" s="220" t="s">
        <v>1108</v>
      </c>
      <c r="C395" s="123" t="s">
        <v>641</v>
      </c>
      <c r="D395" s="184"/>
      <c r="E395" s="184"/>
      <c r="F395" s="184"/>
      <c r="G395" s="184"/>
      <c r="H395" s="184"/>
      <c r="I395" s="184"/>
      <c r="J395" s="184"/>
      <c r="K395" s="184"/>
      <c r="L395" s="184"/>
      <c r="M395" s="184"/>
      <c r="N395" s="184"/>
      <c r="O395" s="184"/>
      <c r="P395" s="184"/>
      <c r="Q395" s="184"/>
      <c r="R395" s="184"/>
      <c r="S395" s="184"/>
      <c r="T395" s="184"/>
      <c r="U395" s="184"/>
      <c r="V395" s="184"/>
      <c r="W395" s="184"/>
      <c r="X395" s="184"/>
      <c r="Y395" s="184"/>
      <c r="Z395" s="184"/>
      <c r="AA395" s="184"/>
      <c r="AB395" s="184"/>
      <c r="AC395" s="184"/>
      <c r="AD395" s="184"/>
      <c r="AE395" s="184"/>
      <c r="AF395" s="184"/>
      <c r="AG395" s="184"/>
      <c r="AH395" s="184"/>
      <c r="AI395" s="184"/>
      <c r="AJ395" s="184"/>
      <c r="AK395" s="184"/>
      <c r="AL395" s="184"/>
      <c r="AM395" s="184"/>
      <c r="AN395" s="184"/>
      <c r="AO395" s="184"/>
      <c r="AP395" s="184"/>
      <c r="AQ395" s="184"/>
      <c r="AR395" s="184"/>
      <c r="AS395" s="184"/>
      <c r="AT395" s="184"/>
      <c r="AU395" s="184"/>
      <c r="AV395" s="184"/>
      <c r="AW395" s="184"/>
      <c r="AX395" s="184"/>
      <c r="AY395" s="184"/>
      <c r="AZ395" s="184"/>
      <c r="BA395" s="184"/>
      <c r="BB395" s="184"/>
      <c r="BC395" s="184"/>
      <c r="BD395" s="184"/>
      <c r="BE395" s="184"/>
      <c r="BF395" s="184"/>
      <c r="BG395" s="184"/>
      <c r="BH395" s="184"/>
      <c r="BI395" s="184"/>
      <c r="BJ395" s="184"/>
      <c r="BK395" s="184"/>
      <c r="BL395" s="184"/>
      <c r="BM395" s="184"/>
      <c r="BN395" s="184"/>
      <c r="BO395" s="184"/>
      <c r="BP395" s="184"/>
      <c r="BQ395" s="184"/>
      <c r="BR395" s="184"/>
      <c r="BS395" s="184"/>
      <c r="BT395" s="184"/>
      <c r="BU395" s="184"/>
      <c r="BV395" s="184"/>
      <c r="BW395" s="184"/>
      <c r="BX395" s="184"/>
      <c r="BY395" s="184"/>
      <c r="BZ395" s="184"/>
      <c r="CA395" s="184"/>
      <c r="CB395" s="184"/>
      <c r="CC395" s="184"/>
      <c r="CD395" s="184"/>
      <c r="CE395" s="184"/>
      <c r="CF395" s="184"/>
      <c r="CG395" s="184"/>
      <c r="CH395" s="184"/>
      <c r="CI395" s="184"/>
      <c r="CJ395" s="184"/>
      <c r="CK395" s="184"/>
      <c r="CL395" s="184"/>
      <c r="CM395" s="184"/>
    </row>
    <row r="396" spans="1:91" ht="24.6">
      <c r="A396" s="120">
        <v>37</v>
      </c>
      <c r="B396" s="220" t="s">
        <v>1109</v>
      </c>
      <c r="C396" s="123" t="s">
        <v>642</v>
      </c>
      <c r="D396" s="184">
        <v>472328.65</v>
      </c>
      <c r="E396" s="184"/>
      <c r="F396" s="184"/>
      <c r="G396" s="184"/>
      <c r="H396" s="184"/>
      <c r="I396" s="184"/>
      <c r="J396" s="184"/>
      <c r="K396" s="184">
        <v>200</v>
      </c>
      <c r="L396" s="184"/>
      <c r="M396" s="184"/>
      <c r="N396" s="184">
        <v>255.6</v>
      </c>
      <c r="O396" s="184"/>
      <c r="P396" s="184">
        <v>4156.8</v>
      </c>
      <c r="Q396" s="184"/>
      <c r="R396" s="184"/>
      <c r="S396" s="184"/>
      <c r="T396" s="184"/>
      <c r="U396" s="184"/>
      <c r="V396" s="184"/>
      <c r="W396" s="184"/>
      <c r="X396" s="184">
        <v>688902.56</v>
      </c>
      <c r="Y396" s="184"/>
      <c r="Z396" s="184"/>
      <c r="AA396" s="184"/>
      <c r="AB396" s="184"/>
      <c r="AC396" s="184"/>
      <c r="AD396" s="184"/>
      <c r="AE396" s="184"/>
      <c r="AF396" s="184"/>
      <c r="AG396" s="184"/>
      <c r="AH396" s="184"/>
      <c r="AI396" s="184">
        <v>4791.6000000000004</v>
      </c>
      <c r="AJ396" s="184"/>
      <c r="AK396" s="184"/>
      <c r="AL396" s="184">
        <v>91312.19</v>
      </c>
      <c r="AM396" s="184"/>
      <c r="AN396" s="184"/>
      <c r="AO396" s="184"/>
      <c r="AP396" s="184"/>
      <c r="AQ396" s="184"/>
      <c r="AR396" s="184"/>
      <c r="AS396" s="184"/>
      <c r="AT396" s="184"/>
      <c r="AU396" s="184"/>
      <c r="AV396" s="184"/>
      <c r="AW396" s="184"/>
      <c r="AX396" s="184"/>
      <c r="AY396" s="184"/>
      <c r="AZ396" s="184"/>
      <c r="BA396" s="184">
        <v>246.71</v>
      </c>
      <c r="BB396" s="184">
        <v>9089</v>
      </c>
      <c r="BC396" s="184"/>
      <c r="BD396" s="184">
        <v>7948</v>
      </c>
      <c r="BE396" s="184">
        <v>83.6</v>
      </c>
      <c r="BF396" s="184"/>
      <c r="BG396" s="184"/>
      <c r="BH396" s="184">
        <v>6041</v>
      </c>
      <c r="BI396" s="184"/>
      <c r="BJ396" s="184"/>
      <c r="BK396" s="184"/>
      <c r="BL396" s="184"/>
      <c r="BM396" s="184">
        <v>101314.08</v>
      </c>
      <c r="BN396" s="184"/>
      <c r="BO396" s="184"/>
      <c r="BP396" s="184"/>
      <c r="BQ396" s="184"/>
      <c r="BR396" s="184"/>
      <c r="BS396" s="184">
        <v>586165.80000000005</v>
      </c>
      <c r="BT396" s="184"/>
      <c r="BU396" s="184"/>
      <c r="BV396" s="184">
        <v>15680.26</v>
      </c>
      <c r="BW396" s="184"/>
      <c r="BX396" s="184"/>
      <c r="BY396" s="184">
        <v>8570.24</v>
      </c>
      <c r="BZ396" s="184"/>
      <c r="CA396" s="184"/>
      <c r="CB396" s="184"/>
      <c r="CC396" s="184"/>
      <c r="CD396" s="184"/>
      <c r="CE396" s="184"/>
      <c r="CF396" s="184"/>
      <c r="CG396" s="184"/>
      <c r="CH396" s="184"/>
      <c r="CI396" s="184"/>
      <c r="CJ396" s="184"/>
      <c r="CK396" s="184"/>
      <c r="CL396" s="184"/>
      <c r="CM396" s="184"/>
    </row>
    <row r="397" spans="1:91" ht="24.6">
      <c r="A397" s="120">
        <v>37</v>
      </c>
      <c r="B397" s="220" t="s">
        <v>1110</v>
      </c>
      <c r="C397" s="123" t="s">
        <v>643</v>
      </c>
      <c r="D397" s="184">
        <v>11698.64</v>
      </c>
      <c r="E397" s="184"/>
      <c r="F397" s="184"/>
      <c r="G397" s="184"/>
      <c r="H397" s="184"/>
      <c r="I397" s="184"/>
      <c r="J397" s="184"/>
      <c r="K397" s="184"/>
      <c r="L397" s="184"/>
      <c r="M397" s="184"/>
      <c r="N397" s="184"/>
      <c r="O397" s="184"/>
      <c r="P397" s="184">
        <v>6448</v>
      </c>
      <c r="Q397" s="184"/>
      <c r="R397" s="184"/>
      <c r="S397" s="184"/>
      <c r="T397" s="184"/>
      <c r="U397" s="184"/>
      <c r="V397" s="184"/>
      <c r="W397" s="184"/>
      <c r="X397" s="184">
        <v>89544.42</v>
      </c>
      <c r="Y397" s="184"/>
      <c r="Z397" s="184"/>
      <c r="AA397" s="184"/>
      <c r="AB397" s="184"/>
      <c r="AC397" s="184"/>
      <c r="AD397" s="184"/>
      <c r="AE397" s="184"/>
      <c r="AF397" s="184"/>
      <c r="AG397" s="184"/>
      <c r="AH397" s="184"/>
      <c r="AI397" s="184"/>
      <c r="AJ397" s="184"/>
      <c r="AK397" s="184"/>
      <c r="AL397" s="184"/>
      <c r="AM397" s="184"/>
      <c r="AN397" s="184"/>
      <c r="AO397" s="184"/>
      <c r="AP397" s="184"/>
      <c r="AQ397" s="184"/>
      <c r="AR397" s="184"/>
      <c r="AS397" s="184"/>
      <c r="AT397" s="184"/>
      <c r="AU397" s="184"/>
      <c r="AV397" s="184"/>
      <c r="AW397" s="184"/>
      <c r="AX397" s="184"/>
      <c r="AY397" s="184"/>
      <c r="AZ397" s="184"/>
      <c r="BA397" s="184"/>
      <c r="BB397" s="184"/>
      <c r="BC397" s="184"/>
      <c r="BD397" s="184"/>
      <c r="BE397" s="184">
        <v>4817.6000000000004</v>
      </c>
      <c r="BF397" s="184"/>
      <c r="BG397" s="184"/>
      <c r="BH397" s="184"/>
      <c r="BI397" s="184"/>
      <c r="BJ397" s="184"/>
      <c r="BK397" s="184"/>
      <c r="BL397" s="184"/>
      <c r="BM397" s="184">
        <v>229218.64</v>
      </c>
      <c r="BN397" s="184"/>
      <c r="BO397" s="184"/>
      <c r="BP397" s="184"/>
      <c r="BQ397" s="184"/>
      <c r="BR397" s="184"/>
      <c r="BS397" s="186">
        <v>186506.72</v>
      </c>
      <c r="BT397" s="184"/>
      <c r="BU397" s="184"/>
      <c r="BV397" s="184">
        <v>7405.07</v>
      </c>
      <c r="BW397" s="184"/>
      <c r="BX397" s="184"/>
      <c r="BY397" s="184">
        <v>1384.99</v>
      </c>
      <c r="BZ397" s="184"/>
      <c r="CA397" s="184"/>
      <c r="CB397" s="184"/>
      <c r="CC397" s="184"/>
      <c r="CD397" s="184"/>
      <c r="CE397" s="184"/>
      <c r="CF397" s="184"/>
      <c r="CG397" s="184"/>
      <c r="CH397" s="184"/>
      <c r="CI397" s="184"/>
      <c r="CJ397" s="184"/>
      <c r="CK397" s="184"/>
      <c r="CL397" s="184"/>
      <c r="CM397" s="184"/>
    </row>
    <row r="398" spans="1:91" ht="24.6">
      <c r="A398" s="120">
        <v>37</v>
      </c>
      <c r="B398" s="220" t="s">
        <v>1111</v>
      </c>
      <c r="C398" s="123" t="s">
        <v>644</v>
      </c>
      <c r="D398" s="184"/>
      <c r="E398" s="184"/>
      <c r="F398" s="184"/>
      <c r="G398" s="184"/>
      <c r="H398" s="184"/>
      <c r="I398" s="184">
        <v>480</v>
      </c>
      <c r="J398" s="184"/>
      <c r="K398" s="184"/>
      <c r="L398" s="184"/>
      <c r="M398" s="184"/>
      <c r="N398" s="184"/>
      <c r="O398" s="184"/>
      <c r="P398" s="184"/>
      <c r="Q398" s="184"/>
      <c r="R398" s="184"/>
      <c r="S398" s="184"/>
      <c r="T398" s="184"/>
      <c r="U398" s="184"/>
      <c r="V398" s="184"/>
      <c r="W398" s="184"/>
      <c r="X398" s="184"/>
      <c r="Y398" s="184"/>
      <c r="Z398" s="184"/>
      <c r="AA398" s="184"/>
      <c r="AB398" s="184"/>
      <c r="AC398" s="184"/>
      <c r="AD398" s="184"/>
      <c r="AE398" s="184"/>
      <c r="AF398" s="184"/>
      <c r="AG398" s="184"/>
      <c r="AH398" s="184"/>
      <c r="AI398" s="184"/>
      <c r="AJ398" s="184"/>
      <c r="AK398" s="184"/>
      <c r="AL398" s="184"/>
      <c r="AM398" s="184"/>
      <c r="AN398" s="184"/>
      <c r="AO398" s="184">
        <v>749871.96</v>
      </c>
      <c r="AP398" s="184"/>
      <c r="AQ398" s="184"/>
      <c r="AR398" s="184"/>
      <c r="AS398" s="184"/>
      <c r="AT398" s="184"/>
      <c r="AU398" s="184"/>
      <c r="AV398" s="184"/>
      <c r="AW398" s="184"/>
      <c r="AX398" s="184"/>
      <c r="AY398" s="184"/>
      <c r="AZ398" s="184"/>
      <c r="BA398" s="184"/>
      <c r="BB398" s="184"/>
      <c r="BC398" s="184"/>
      <c r="BD398" s="184"/>
      <c r="BE398" s="184"/>
      <c r="BF398" s="184"/>
      <c r="BG398" s="184"/>
      <c r="BH398" s="184"/>
      <c r="BI398" s="184"/>
      <c r="BJ398" s="184"/>
      <c r="BK398" s="184"/>
      <c r="BL398" s="184"/>
      <c r="BM398" s="184">
        <v>13566.89</v>
      </c>
      <c r="BN398" s="184"/>
      <c r="BO398" s="184"/>
      <c r="BP398" s="184"/>
      <c r="BQ398" s="184"/>
      <c r="BR398" s="184"/>
      <c r="BS398" s="186">
        <v>280227.45</v>
      </c>
      <c r="BT398" s="184"/>
      <c r="BU398" s="184"/>
      <c r="BV398" s="184"/>
      <c r="BW398" s="184">
        <v>1119.2</v>
      </c>
      <c r="BX398" s="184"/>
      <c r="BY398" s="184"/>
      <c r="BZ398" s="184"/>
      <c r="CA398" s="184"/>
      <c r="CB398" s="184"/>
      <c r="CC398" s="184"/>
      <c r="CD398" s="184"/>
      <c r="CE398" s="184"/>
      <c r="CF398" s="184"/>
      <c r="CG398" s="184"/>
      <c r="CH398" s="184"/>
      <c r="CI398" s="184"/>
      <c r="CJ398" s="184"/>
      <c r="CK398" s="184"/>
      <c r="CL398" s="184"/>
      <c r="CM398" s="184"/>
    </row>
    <row r="399" spans="1:91" ht="24.6">
      <c r="A399" s="120">
        <v>37</v>
      </c>
      <c r="B399" s="220" t="s">
        <v>1112</v>
      </c>
      <c r="C399" s="123" t="s">
        <v>645</v>
      </c>
      <c r="D399" s="184">
        <v>134417.4</v>
      </c>
      <c r="E399" s="184">
        <v>35190.68</v>
      </c>
      <c r="F399" s="184">
        <v>30528.36</v>
      </c>
      <c r="G399" s="184">
        <v>5495.04</v>
      </c>
      <c r="H399" s="184">
        <v>5614.48</v>
      </c>
      <c r="I399" s="184">
        <v>11706.52</v>
      </c>
      <c r="J399" s="184">
        <v>463.88</v>
      </c>
      <c r="K399" s="184">
        <v>43927.6</v>
      </c>
      <c r="L399" s="184">
        <v>11883.2</v>
      </c>
      <c r="M399" s="184">
        <v>29265.82</v>
      </c>
      <c r="N399" s="184">
        <v>42273.04</v>
      </c>
      <c r="O399" s="184">
        <v>802.72</v>
      </c>
      <c r="P399" s="184">
        <v>54019.75</v>
      </c>
      <c r="Q399" s="184">
        <v>1798.68</v>
      </c>
      <c r="R399" s="184">
        <v>703.6</v>
      </c>
      <c r="S399" s="184">
        <v>53062.16</v>
      </c>
      <c r="T399" s="184">
        <v>61887.32</v>
      </c>
      <c r="U399" s="184">
        <v>39691.42</v>
      </c>
      <c r="V399" s="184">
        <v>51182.07</v>
      </c>
      <c r="W399" s="184">
        <v>9431.68</v>
      </c>
      <c r="X399" s="184">
        <v>199504.8</v>
      </c>
      <c r="Y399" s="184">
        <v>28768.28</v>
      </c>
      <c r="Z399" s="184">
        <v>64120.639999999999</v>
      </c>
      <c r="AA399" s="184">
        <v>43343.9</v>
      </c>
      <c r="AB399" s="184">
        <v>21236.48</v>
      </c>
      <c r="AC399" s="184">
        <v>55940.36</v>
      </c>
      <c r="AD399" s="184">
        <v>88766.24</v>
      </c>
      <c r="AE399" s="184">
        <v>78598.080000000002</v>
      </c>
      <c r="AF399" s="184">
        <v>41526.68</v>
      </c>
      <c r="AG399" s="184">
        <v>36146.400000000001</v>
      </c>
      <c r="AH399" s="184">
        <v>39073.599999999999</v>
      </c>
      <c r="AI399" s="184">
        <v>51638.36</v>
      </c>
      <c r="AJ399" s="184">
        <v>47359.5</v>
      </c>
      <c r="AK399" s="184">
        <v>119539.6</v>
      </c>
      <c r="AL399" s="184">
        <v>729717.07</v>
      </c>
      <c r="AM399" s="184">
        <v>43206.96</v>
      </c>
      <c r="AN399" s="184">
        <v>23081.24</v>
      </c>
      <c r="AO399" s="184">
        <v>42209.760000000002</v>
      </c>
      <c r="AP399" s="184">
        <v>46438.16</v>
      </c>
      <c r="AQ399" s="184">
        <v>57402.58</v>
      </c>
      <c r="AR399" s="184">
        <v>2475.7600000000002</v>
      </c>
      <c r="AS399" s="184">
        <v>281341.94</v>
      </c>
      <c r="AT399" s="184">
        <v>31639.16</v>
      </c>
      <c r="AU399" s="184">
        <v>67215.199999999997</v>
      </c>
      <c r="AV399" s="184">
        <v>9870.32</v>
      </c>
      <c r="AW399" s="184">
        <v>14443.22</v>
      </c>
      <c r="AX399" s="184">
        <v>5249.36</v>
      </c>
      <c r="AY399" s="184">
        <v>23538.84</v>
      </c>
      <c r="AZ399" s="184">
        <v>16590.16</v>
      </c>
      <c r="BA399" s="184">
        <v>2045.92</v>
      </c>
      <c r="BB399" s="184">
        <v>145044.38</v>
      </c>
      <c r="BC399" s="184">
        <v>15210.12</v>
      </c>
      <c r="BD399" s="184">
        <v>168156.1</v>
      </c>
      <c r="BE399" s="184">
        <v>142055.25</v>
      </c>
      <c r="BF399" s="184">
        <v>12339.42</v>
      </c>
      <c r="BG399" s="184">
        <v>22995.3</v>
      </c>
      <c r="BH399" s="184">
        <v>204958.52</v>
      </c>
      <c r="BI399" s="184">
        <v>947.36</v>
      </c>
      <c r="BJ399" s="184">
        <v>6406.16</v>
      </c>
      <c r="BK399" s="184">
        <v>65490</v>
      </c>
      <c r="BL399" s="184">
        <v>7923.28</v>
      </c>
      <c r="BM399" s="184">
        <v>349734.05</v>
      </c>
      <c r="BN399" s="184">
        <v>87049.66</v>
      </c>
      <c r="BO399" s="184">
        <v>21568.44</v>
      </c>
      <c r="BP399" s="184">
        <v>38451.279999999999</v>
      </c>
      <c r="BQ399" s="184">
        <v>125375.67999999999</v>
      </c>
      <c r="BR399" s="184">
        <v>49225.82</v>
      </c>
      <c r="BS399" s="184">
        <v>84850.8</v>
      </c>
      <c r="BT399" s="184">
        <v>18523.16</v>
      </c>
      <c r="BU399" s="184">
        <v>54701.85</v>
      </c>
      <c r="BV399" s="184">
        <v>108133.44</v>
      </c>
      <c r="BW399" s="184">
        <v>5104.3999999999996</v>
      </c>
      <c r="BX399" s="184">
        <v>31799.360000000001</v>
      </c>
      <c r="BY399" s="184">
        <v>37929.730000000003</v>
      </c>
      <c r="BZ399" s="184">
        <v>27349.9</v>
      </c>
      <c r="CA399" s="184">
        <v>34577.919999999998</v>
      </c>
      <c r="CB399" s="184">
        <v>84667.12</v>
      </c>
      <c r="CC399" s="184">
        <v>119843.36</v>
      </c>
      <c r="CD399" s="184">
        <v>135628.96</v>
      </c>
      <c r="CE399" s="184">
        <v>56509.760000000002</v>
      </c>
      <c r="CF399" s="184">
        <v>83321.52</v>
      </c>
      <c r="CG399" s="184">
        <v>18676.72</v>
      </c>
      <c r="CH399" s="184">
        <v>31180</v>
      </c>
      <c r="CI399" s="184">
        <v>15594.82</v>
      </c>
      <c r="CJ399" s="184">
        <v>7774.56</v>
      </c>
      <c r="CK399" s="184">
        <v>46360.72</v>
      </c>
      <c r="CL399" s="184">
        <v>5613.32</v>
      </c>
      <c r="CM399" s="184">
        <v>14479.08</v>
      </c>
    </row>
    <row r="400" spans="1:91" ht="24.6">
      <c r="A400" s="120">
        <v>37</v>
      </c>
      <c r="B400" s="220" t="s">
        <v>1113</v>
      </c>
      <c r="C400" s="123" t="s">
        <v>646</v>
      </c>
      <c r="D400" s="184">
        <v>237840.96</v>
      </c>
      <c r="E400" s="184">
        <v>64</v>
      </c>
      <c r="F400" s="184">
        <v>5291.16</v>
      </c>
      <c r="G400" s="184">
        <v>1981.68</v>
      </c>
      <c r="H400" s="184">
        <v>2829.04</v>
      </c>
      <c r="I400" s="184">
        <v>2077.92</v>
      </c>
      <c r="J400" s="184">
        <v>622.17999999999995</v>
      </c>
      <c r="K400" s="184">
        <v>6937.28</v>
      </c>
      <c r="L400" s="184">
        <v>3062.48</v>
      </c>
      <c r="M400" s="184">
        <v>2026.16</v>
      </c>
      <c r="N400" s="184">
        <v>48536.160000000003</v>
      </c>
      <c r="O400" s="184">
        <v>234.32</v>
      </c>
      <c r="P400" s="184">
        <v>170842.16</v>
      </c>
      <c r="Q400" s="184">
        <v>962.84</v>
      </c>
      <c r="R400" s="184">
        <v>9666</v>
      </c>
      <c r="S400" s="184">
        <v>17288.64</v>
      </c>
      <c r="T400" s="184">
        <v>21667.4</v>
      </c>
      <c r="U400" s="184">
        <v>22642.28</v>
      </c>
      <c r="V400" s="184">
        <v>14050</v>
      </c>
      <c r="W400" s="184">
        <v>3016.32</v>
      </c>
      <c r="X400" s="184">
        <v>741971.9</v>
      </c>
      <c r="Y400" s="184">
        <v>9195.24</v>
      </c>
      <c r="Z400" s="184">
        <v>29771.759999999998</v>
      </c>
      <c r="AA400" s="184">
        <v>41730.720000000001</v>
      </c>
      <c r="AB400" s="184">
        <v>5558.88</v>
      </c>
      <c r="AC400" s="184">
        <v>10839.08</v>
      </c>
      <c r="AD400" s="184">
        <v>32760.560000000001</v>
      </c>
      <c r="AE400" s="184">
        <v>186376.95999999999</v>
      </c>
      <c r="AF400" s="184">
        <v>20195.36</v>
      </c>
      <c r="AG400" s="184">
        <v>30728.04</v>
      </c>
      <c r="AH400" s="184">
        <v>26779.66</v>
      </c>
      <c r="AI400" s="184">
        <v>15365.84</v>
      </c>
      <c r="AJ400" s="184">
        <v>34122.239999999998</v>
      </c>
      <c r="AK400" s="184">
        <v>20338.759999999998</v>
      </c>
      <c r="AL400" s="184">
        <v>589422.6</v>
      </c>
      <c r="AM400" s="184">
        <v>10278.4</v>
      </c>
      <c r="AN400" s="184">
        <v>4536.84</v>
      </c>
      <c r="AO400" s="184">
        <v>7224.96</v>
      </c>
      <c r="AP400" s="184">
        <v>53369.919999999998</v>
      </c>
      <c r="AQ400" s="184">
        <v>4009.52</v>
      </c>
      <c r="AR400" s="184">
        <v>2091.92</v>
      </c>
      <c r="AS400" s="184">
        <v>825624.15</v>
      </c>
      <c r="AT400" s="184">
        <v>29898</v>
      </c>
      <c r="AU400" s="184">
        <v>26116.720000000001</v>
      </c>
      <c r="AV400" s="184">
        <v>7032.71</v>
      </c>
      <c r="AW400" s="184">
        <v>7591.76</v>
      </c>
      <c r="AX400" s="184">
        <v>4760.08</v>
      </c>
      <c r="AY400" s="184">
        <v>620</v>
      </c>
      <c r="AZ400" s="184">
        <v>13626.4</v>
      </c>
      <c r="BA400" s="184">
        <v>867.36</v>
      </c>
      <c r="BB400" s="184">
        <v>33457.54</v>
      </c>
      <c r="BC400" s="184">
        <v>5589.92</v>
      </c>
      <c r="BD400" s="184">
        <v>291185.31</v>
      </c>
      <c r="BE400" s="184">
        <v>123201.3</v>
      </c>
      <c r="BF400" s="184">
        <v>11165.4</v>
      </c>
      <c r="BG400" s="184">
        <v>900.32</v>
      </c>
      <c r="BH400" s="184">
        <v>349004.38</v>
      </c>
      <c r="BI400" s="184">
        <v>832.56</v>
      </c>
      <c r="BJ400" s="184">
        <v>7794.48</v>
      </c>
      <c r="BK400" s="184">
        <v>38978.080000000002</v>
      </c>
      <c r="BL400" s="184">
        <v>2943.36</v>
      </c>
      <c r="BM400" s="184">
        <v>687036.52</v>
      </c>
      <c r="BN400" s="184">
        <v>46002.68</v>
      </c>
      <c r="BO400" s="184">
        <v>7939.22</v>
      </c>
      <c r="BP400" s="184">
        <v>58755.360000000001</v>
      </c>
      <c r="BQ400" s="184">
        <v>28103.040000000001</v>
      </c>
      <c r="BR400" s="184">
        <v>22613.66</v>
      </c>
      <c r="BS400" s="184">
        <v>13997.2</v>
      </c>
      <c r="BT400" s="184">
        <v>11701.72</v>
      </c>
      <c r="BU400" s="184">
        <v>22606.92</v>
      </c>
      <c r="BV400" s="184">
        <v>226077.48</v>
      </c>
      <c r="BW400" s="184"/>
      <c r="BX400" s="184">
        <v>14680.44</v>
      </c>
      <c r="BY400" s="184">
        <v>125526.44</v>
      </c>
      <c r="BZ400" s="184">
        <v>6080.08</v>
      </c>
      <c r="CA400" s="184">
        <v>12057.44</v>
      </c>
      <c r="CB400" s="184">
        <v>8943.52</v>
      </c>
      <c r="CC400" s="184">
        <v>43715.6</v>
      </c>
      <c r="CD400" s="184">
        <v>200833.14</v>
      </c>
      <c r="CE400" s="184">
        <v>18691.68</v>
      </c>
      <c r="CF400" s="184">
        <v>60931.519999999997</v>
      </c>
      <c r="CG400" s="184">
        <v>2993.12</v>
      </c>
      <c r="CH400" s="184">
        <v>21068.880000000001</v>
      </c>
      <c r="CI400" s="184"/>
      <c r="CJ400" s="184">
        <v>2449.6</v>
      </c>
      <c r="CK400" s="184">
        <v>47681.32</v>
      </c>
      <c r="CL400" s="184">
        <v>5516</v>
      </c>
      <c r="CM400" s="184">
        <v>3461.52</v>
      </c>
    </row>
    <row r="401" spans="1:91" ht="24.6">
      <c r="A401" s="120">
        <v>37</v>
      </c>
      <c r="B401" s="220" t="s">
        <v>1114</v>
      </c>
      <c r="C401" s="123" t="s">
        <v>647</v>
      </c>
      <c r="D401" s="184">
        <v>1252486.68</v>
      </c>
      <c r="E401" s="184">
        <v>38244.17</v>
      </c>
      <c r="F401" s="184">
        <v>11631.6</v>
      </c>
      <c r="G401" s="184">
        <v>19927.560000000001</v>
      </c>
      <c r="H401" s="184">
        <v>26452.13</v>
      </c>
      <c r="I401" s="184">
        <v>33177.39</v>
      </c>
      <c r="J401" s="184">
        <v>4688.2700000000004</v>
      </c>
      <c r="K401" s="184">
        <v>92093.8</v>
      </c>
      <c r="L401" s="184">
        <v>10818.31</v>
      </c>
      <c r="M401" s="184">
        <v>13322.94</v>
      </c>
      <c r="N401" s="184">
        <v>84618.58</v>
      </c>
      <c r="O401" s="184">
        <v>3136.53</v>
      </c>
      <c r="P401" s="184">
        <v>459412.05</v>
      </c>
      <c r="Q401" s="184">
        <v>7962.33</v>
      </c>
      <c r="R401" s="184">
        <v>34396.14</v>
      </c>
      <c r="S401" s="184">
        <v>25485.759999999998</v>
      </c>
      <c r="T401" s="184">
        <v>58254.3</v>
      </c>
      <c r="U401" s="184">
        <v>5690.81</v>
      </c>
      <c r="V401" s="184">
        <v>4565.5</v>
      </c>
      <c r="W401" s="184">
        <v>3063</v>
      </c>
      <c r="X401" s="184">
        <v>83344.11</v>
      </c>
      <c r="Y401" s="184">
        <v>2925.91</v>
      </c>
      <c r="Z401" s="184">
        <v>7954.36</v>
      </c>
      <c r="AA401" s="184">
        <v>1720.17</v>
      </c>
      <c r="AB401" s="184">
        <v>1629.2</v>
      </c>
      <c r="AC401" s="184">
        <v>5569.38</v>
      </c>
      <c r="AD401" s="184">
        <v>13.5</v>
      </c>
      <c r="AE401" s="184">
        <v>20414.07</v>
      </c>
      <c r="AF401" s="184">
        <v>3720.94</v>
      </c>
      <c r="AG401" s="184">
        <v>1916.06</v>
      </c>
      <c r="AH401" s="184">
        <v>5148</v>
      </c>
      <c r="AI401" s="184">
        <v>21380.959999999999</v>
      </c>
      <c r="AJ401" s="184">
        <v>5274</v>
      </c>
      <c r="AK401" s="184">
        <v>24589.200000000001</v>
      </c>
      <c r="AL401" s="184">
        <v>1304340.77</v>
      </c>
      <c r="AM401" s="184">
        <v>12209.13</v>
      </c>
      <c r="AN401" s="184">
        <v>33147.910000000003</v>
      </c>
      <c r="AO401" s="184">
        <v>87855.6</v>
      </c>
      <c r="AP401" s="184">
        <v>47876.61</v>
      </c>
      <c r="AQ401" s="184">
        <v>5911.71</v>
      </c>
      <c r="AR401" s="184">
        <v>1905.33</v>
      </c>
      <c r="AS401" s="184">
        <v>524389.38</v>
      </c>
      <c r="AT401" s="184">
        <v>4661.18</v>
      </c>
      <c r="AU401" s="184">
        <v>40327.5</v>
      </c>
      <c r="AV401" s="184">
        <v>8670.25</v>
      </c>
      <c r="AW401" s="184">
        <v>3049.5</v>
      </c>
      <c r="AX401" s="184">
        <v>23890.29</v>
      </c>
      <c r="AY401" s="184">
        <v>21690.11</v>
      </c>
      <c r="AZ401" s="184">
        <v>9019.11</v>
      </c>
      <c r="BA401" s="184">
        <v>3097.88</v>
      </c>
      <c r="BB401" s="184">
        <v>169707.1</v>
      </c>
      <c r="BC401" s="184">
        <v>23880.57</v>
      </c>
      <c r="BD401" s="184">
        <v>579346.88</v>
      </c>
      <c r="BE401" s="184">
        <v>91541.88</v>
      </c>
      <c r="BF401" s="184">
        <v>4118.84</v>
      </c>
      <c r="BG401" s="184">
        <v>8767.26</v>
      </c>
      <c r="BH401" s="184">
        <v>239938.24</v>
      </c>
      <c r="BI401" s="184">
        <v>4715.1499999999996</v>
      </c>
      <c r="BJ401" s="184">
        <v>5615.19</v>
      </c>
      <c r="BK401" s="184">
        <v>9661.7999999999993</v>
      </c>
      <c r="BL401" s="184">
        <v>1033.02</v>
      </c>
      <c r="BM401" s="184">
        <v>369606.33</v>
      </c>
      <c r="BN401" s="184">
        <v>3213.17</v>
      </c>
      <c r="BO401" s="184">
        <v>5975.5</v>
      </c>
      <c r="BP401" s="184">
        <v>0</v>
      </c>
      <c r="BQ401" s="184">
        <v>502.32</v>
      </c>
      <c r="BR401" s="184">
        <v>672.45</v>
      </c>
      <c r="BS401" s="184">
        <v>3045106.59</v>
      </c>
      <c r="BT401" s="184">
        <v>12551.53</v>
      </c>
      <c r="BU401" s="184">
        <v>12875.13</v>
      </c>
      <c r="BV401" s="184">
        <v>174822.84</v>
      </c>
      <c r="BW401" s="184">
        <v>8455.9500000000007</v>
      </c>
      <c r="BX401" s="184">
        <v>719.24</v>
      </c>
      <c r="BY401" s="184">
        <v>83650.02</v>
      </c>
      <c r="BZ401" s="184">
        <v>2796.71</v>
      </c>
      <c r="CA401" s="184">
        <v>7070.78</v>
      </c>
      <c r="CB401" s="184">
        <v>1726.02</v>
      </c>
      <c r="CC401" s="184">
        <v>13733.64</v>
      </c>
      <c r="CD401" s="184">
        <v>23124.02</v>
      </c>
      <c r="CE401" s="184">
        <v>2125.71</v>
      </c>
      <c r="CF401" s="184">
        <v>20470.95</v>
      </c>
      <c r="CG401" s="184">
        <v>1657.88</v>
      </c>
      <c r="CH401" s="184">
        <v>18086.47</v>
      </c>
      <c r="CI401" s="184">
        <v>3125.93</v>
      </c>
      <c r="CJ401" s="184">
        <v>215.55</v>
      </c>
      <c r="CK401" s="184">
        <v>14127.19</v>
      </c>
      <c r="CL401" s="184">
        <v>1429.23</v>
      </c>
      <c r="CM401" s="184">
        <v>5187.97</v>
      </c>
    </row>
    <row r="402" spans="1:91" ht="24.6">
      <c r="A402" s="120">
        <v>37</v>
      </c>
      <c r="B402" s="220" t="s">
        <v>1115</v>
      </c>
      <c r="C402" s="132" t="s">
        <v>648</v>
      </c>
      <c r="D402" s="184"/>
      <c r="E402" s="184"/>
      <c r="F402" s="184"/>
      <c r="G402" s="184"/>
      <c r="H402" s="184"/>
      <c r="I402" s="184"/>
      <c r="J402" s="184"/>
      <c r="K402" s="184"/>
      <c r="L402" s="184"/>
      <c r="M402" s="184"/>
      <c r="N402" s="184"/>
      <c r="O402" s="184"/>
      <c r="P402" s="184"/>
      <c r="Q402" s="184"/>
      <c r="R402" s="184"/>
      <c r="S402" s="184"/>
      <c r="T402" s="184"/>
      <c r="U402" s="184"/>
      <c r="V402" s="184"/>
      <c r="W402" s="184"/>
      <c r="X402" s="184"/>
      <c r="Y402" s="184"/>
      <c r="Z402" s="184"/>
      <c r="AA402" s="184"/>
      <c r="AB402" s="184"/>
      <c r="AC402" s="184"/>
      <c r="AD402" s="184"/>
      <c r="AE402" s="184"/>
      <c r="AF402" s="184"/>
      <c r="AG402" s="184"/>
      <c r="AH402" s="184"/>
      <c r="AI402" s="184"/>
      <c r="AJ402" s="184"/>
      <c r="AK402" s="184"/>
      <c r="AL402" s="184"/>
      <c r="AM402" s="184"/>
      <c r="AN402" s="184"/>
      <c r="AO402" s="184"/>
      <c r="AP402" s="184"/>
      <c r="AQ402" s="184"/>
      <c r="AR402" s="184"/>
      <c r="AS402" s="184"/>
      <c r="AT402" s="184"/>
      <c r="AU402" s="184"/>
      <c r="AV402" s="184"/>
      <c r="AW402" s="184"/>
      <c r="AX402" s="184"/>
      <c r="AY402" s="184"/>
      <c r="AZ402" s="184"/>
      <c r="BA402" s="184"/>
      <c r="BB402" s="184"/>
      <c r="BC402" s="184"/>
      <c r="BD402" s="184"/>
      <c r="BE402" s="184"/>
      <c r="BF402" s="184"/>
      <c r="BG402" s="184"/>
      <c r="BH402" s="184"/>
      <c r="BI402" s="184"/>
      <c r="BJ402" s="184"/>
      <c r="BK402" s="184"/>
      <c r="BL402" s="184"/>
      <c r="BM402" s="184"/>
      <c r="BN402" s="184"/>
      <c r="BO402" s="184"/>
      <c r="BP402" s="184"/>
      <c r="BQ402" s="184"/>
      <c r="BR402" s="184"/>
      <c r="BS402" s="184"/>
      <c r="BT402" s="184"/>
      <c r="BU402" s="184"/>
      <c r="BV402" s="184"/>
      <c r="BW402" s="184"/>
      <c r="BX402" s="184"/>
      <c r="BY402" s="184"/>
      <c r="BZ402" s="184"/>
      <c r="CA402" s="184"/>
      <c r="CB402" s="184"/>
      <c r="CC402" s="184"/>
      <c r="CD402" s="184"/>
      <c r="CE402" s="184"/>
      <c r="CF402" s="184"/>
      <c r="CG402" s="184"/>
      <c r="CH402" s="184"/>
      <c r="CI402" s="184"/>
      <c r="CJ402" s="184"/>
      <c r="CK402" s="184"/>
      <c r="CL402" s="184"/>
      <c r="CM402" s="184"/>
    </row>
    <row r="403" spans="1:91" ht="24.6">
      <c r="A403" s="120">
        <v>37</v>
      </c>
      <c r="B403" s="220" t="s">
        <v>1116</v>
      </c>
      <c r="C403" s="123" t="s">
        <v>1307</v>
      </c>
      <c r="D403" s="184">
        <v>66452</v>
      </c>
      <c r="E403" s="184"/>
      <c r="F403" s="184">
        <v>101641.5</v>
      </c>
      <c r="G403" s="184">
        <v>236768</v>
      </c>
      <c r="H403" s="184">
        <v>80723</v>
      </c>
      <c r="I403" s="184">
        <v>91779</v>
      </c>
      <c r="J403" s="184">
        <v>1085</v>
      </c>
      <c r="K403" s="184">
        <v>1222072.1000000001</v>
      </c>
      <c r="L403" s="184">
        <v>17455</v>
      </c>
      <c r="M403" s="184">
        <v>67681</v>
      </c>
      <c r="N403" s="184">
        <v>180755.20000000001</v>
      </c>
      <c r="O403" s="184"/>
      <c r="P403" s="184">
        <v>470646</v>
      </c>
      <c r="Q403" s="184">
        <v>433800.77</v>
      </c>
      <c r="R403" s="184">
        <v>597209.37</v>
      </c>
      <c r="S403" s="184"/>
      <c r="T403" s="184">
        <v>40343.25</v>
      </c>
      <c r="U403" s="184">
        <v>135663</v>
      </c>
      <c r="V403" s="184">
        <v>65890</v>
      </c>
      <c r="W403" s="184">
        <v>109253</v>
      </c>
      <c r="X403" s="184">
        <v>2960113.25</v>
      </c>
      <c r="Y403" s="184">
        <v>189396.47</v>
      </c>
      <c r="Z403" s="184">
        <v>22349</v>
      </c>
      <c r="AA403" s="184"/>
      <c r="AB403" s="184">
        <v>8604</v>
      </c>
      <c r="AC403" s="184">
        <v>518051.22</v>
      </c>
      <c r="AD403" s="184">
        <v>18750</v>
      </c>
      <c r="AE403" s="184">
        <v>18043.5</v>
      </c>
      <c r="AF403" s="184">
        <v>2752.5</v>
      </c>
      <c r="AG403" s="184">
        <v>198226.83</v>
      </c>
      <c r="AH403" s="184">
        <v>47892</v>
      </c>
      <c r="AI403" s="184">
        <v>266963</v>
      </c>
      <c r="AJ403" s="184"/>
      <c r="AK403" s="184">
        <v>21314</v>
      </c>
      <c r="AL403" s="184">
        <v>100685</v>
      </c>
      <c r="AM403" s="184">
        <v>588010</v>
      </c>
      <c r="AN403" s="184"/>
      <c r="AO403" s="184"/>
      <c r="AP403" s="184"/>
      <c r="AQ403" s="184"/>
      <c r="AR403" s="184">
        <v>4616.5</v>
      </c>
      <c r="AS403" s="184">
        <v>17585</v>
      </c>
      <c r="AT403" s="184">
        <v>1257672.31</v>
      </c>
      <c r="AU403" s="184">
        <v>152477</v>
      </c>
      <c r="AV403" s="184">
        <v>51189</v>
      </c>
      <c r="AW403" s="184">
        <v>29292</v>
      </c>
      <c r="AX403" s="184">
        <v>38855.75</v>
      </c>
      <c r="AY403" s="184">
        <v>355974.91</v>
      </c>
      <c r="AZ403" s="184">
        <v>474846.5</v>
      </c>
      <c r="BA403" s="184">
        <v>257521.5</v>
      </c>
      <c r="BB403" s="184">
        <v>1914679.9</v>
      </c>
      <c r="BC403" s="184">
        <v>32885.5</v>
      </c>
      <c r="BD403" s="184">
        <v>258825</v>
      </c>
      <c r="BE403" s="184">
        <v>480009.4</v>
      </c>
      <c r="BF403" s="184">
        <v>542429.25</v>
      </c>
      <c r="BG403" s="184">
        <v>560034.25</v>
      </c>
      <c r="BH403" s="184"/>
      <c r="BI403" s="184">
        <v>80182.5</v>
      </c>
      <c r="BJ403" s="184">
        <v>97150</v>
      </c>
      <c r="BK403" s="184">
        <v>579100.5</v>
      </c>
      <c r="BL403" s="184">
        <v>446003.5</v>
      </c>
      <c r="BM403" s="184">
        <v>4010</v>
      </c>
      <c r="BN403" s="184"/>
      <c r="BO403" s="184"/>
      <c r="BP403" s="184">
        <v>31339</v>
      </c>
      <c r="BQ403" s="184"/>
      <c r="BR403" s="184">
        <v>671094.75</v>
      </c>
      <c r="BS403" s="186">
        <v>1115700.75</v>
      </c>
      <c r="BT403" s="184">
        <v>371762.74</v>
      </c>
      <c r="BU403" s="184">
        <v>33572.080000000002</v>
      </c>
      <c r="BV403" s="184">
        <v>2011332.5</v>
      </c>
      <c r="BW403" s="184">
        <v>360</v>
      </c>
      <c r="BX403" s="184">
        <v>159425.5</v>
      </c>
      <c r="BY403" s="184">
        <v>242173.51</v>
      </c>
      <c r="BZ403" s="184">
        <v>32486.7</v>
      </c>
      <c r="CA403" s="184">
        <v>246072.62</v>
      </c>
      <c r="CB403" s="184">
        <v>89903</v>
      </c>
      <c r="CC403" s="184">
        <v>1593335.15</v>
      </c>
      <c r="CD403" s="184">
        <v>317894.5</v>
      </c>
      <c r="CE403" s="184">
        <v>254008.08</v>
      </c>
      <c r="CF403" s="184">
        <v>146909.5</v>
      </c>
      <c r="CG403" s="184">
        <v>24843.3</v>
      </c>
      <c r="CH403" s="184"/>
      <c r="CI403" s="184">
        <v>46692.11</v>
      </c>
      <c r="CJ403" s="184">
        <v>220273</v>
      </c>
      <c r="CK403" s="184">
        <v>331730</v>
      </c>
      <c r="CL403" s="184">
        <v>117908.02</v>
      </c>
      <c r="CM403" s="184">
        <v>402361.8</v>
      </c>
    </row>
    <row r="404" spans="1:91" ht="24.6">
      <c r="A404" s="120">
        <v>35</v>
      </c>
      <c r="B404" s="220" t="s">
        <v>1117</v>
      </c>
      <c r="C404" s="123" t="s">
        <v>649</v>
      </c>
      <c r="D404" s="184">
        <v>1</v>
      </c>
      <c r="E404" s="184"/>
      <c r="F404" s="184"/>
      <c r="G404" s="184"/>
      <c r="H404" s="184"/>
      <c r="I404" s="184"/>
      <c r="J404" s="184"/>
      <c r="K404" s="184"/>
      <c r="L404" s="184"/>
      <c r="M404" s="184"/>
      <c r="N404" s="184"/>
      <c r="O404" s="184"/>
      <c r="P404" s="184">
        <v>21567.360000000001</v>
      </c>
      <c r="Q404" s="184"/>
      <c r="R404" s="184"/>
      <c r="S404" s="184"/>
      <c r="T404" s="184"/>
      <c r="U404" s="184"/>
      <c r="V404" s="184"/>
      <c r="W404" s="184"/>
      <c r="X404" s="184"/>
      <c r="Y404" s="184"/>
      <c r="Z404" s="184"/>
      <c r="AA404" s="184"/>
      <c r="AB404" s="184"/>
      <c r="AC404" s="184"/>
      <c r="AD404" s="184"/>
      <c r="AE404" s="184"/>
      <c r="AF404" s="184"/>
      <c r="AG404" s="184"/>
      <c r="AH404" s="184"/>
      <c r="AI404" s="184"/>
      <c r="AJ404" s="184"/>
      <c r="AK404" s="184"/>
      <c r="AL404" s="184"/>
      <c r="AM404" s="184"/>
      <c r="AN404" s="184"/>
      <c r="AO404" s="184">
        <v>1</v>
      </c>
      <c r="AP404" s="184">
        <v>4</v>
      </c>
      <c r="AQ404" s="184"/>
      <c r="AR404" s="184"/>
      <c r="AS404" s="184"/>
      <c r="AT404" s="184"/>
      <c r="AU404" s="184">
        <v>5</v>
      </c>
      <c r="AV404" s="184"/>
      <c r="AW404" s="184"/>
      <c r="AX404" s="184"/>
      <c r="AY404" s="184"/>
      <c r="AZ404" s="184"/>
      <c r="BA404" s="184"/>
      <c r="BB404" s="184"/>
      <c r="BC404" s="184"/>
      <c r="BD404" s="184"/>
      <c r="BE404" s="184"/>
      <c r="BF404" s="184"/>
      <c r="BG404" s="184"/>
      <c r="BH404" s="184"/>
      <c r="BI404" s="184"/>
      <c r="BJ404" s="184"/>
      <c r="BK404" s="184"/>
      <c r="BL404" s="184"/>
      <c r="BM404" s="184"/>
      <c r="BN404" s="184"/>
      <c r="BO404" s="184"/>
      <c r="BP404" s="184"/>
      <c r="BQ404" s="184"/>
      <c r="BR404" s="184"/>
      <c r="BS404" s="184"/>
      <c r="BT404" s="184"/>
      <c r="BU404" s="184"/>
      <c r="BV404" s="184"/>
      <c r="BW404" s="184"/>
      <c r="BX404" s="184"/>
      <c r="BY404" s="184"/>
      <c r="BZ404" s="184"/>
      <c r="CA404" s="184"/>
      <c r="CB404" s="184"/>
      <c r="CC404" s="184"/>
      <c r="CD404" s="184">
        <v>2</v>
      </c>
      <c r="CE404" s="184"/>
      <c r="CF404" s="184"/>
      <c r="CG404" s="184"/>
      <c r="CH404" s="184"/>
      <c r="CI404" s="184"/>
      <c r="CJ404" s="184"/>
      <c r="CK404" s="184"/>
      <c r="CL404" s="186"/>
      <c r="CM404" s="184"/>
    </row>
    <row r="405" spans="1:91" ht="24.6">
      <c r="A405" s="120">
        <v>35</v>
      </c>
      <c r="B405" s="220" t="s">
        <v>1118</v>
      </c>
      <c r="C405" s="132" t="s">
        <v>650</v>
      </c>
      <c r="D405" s="184"/>
      <c r="E405" s="184"/>
      <c r="F405" s="184"/>
      <c r="G405" s="184"/>
      <c r="H405" s="184"/>
      <c r="I405" s="184"/>
      <c r="J405" s="184"/>
      <c r="K405" s="184"/>
      <c r="L405" s="184"/>
      <c r="M405" s="184"/>
      <c r="N405" s="184"/>
      <c r="O405" s="184"/>
      <c r="P405" s="184"/>
      <c r="Q405" s="184"/>
      <c r="R405" s="184"/>
      <c r="S405" s="184"/>
      <c r="T405" s="184"/>
      <c r="U405" s="184"/>
      <c r="V405" s="184"/>
      <c r="W405" s="184"/>
      <c r="X405" s="184"/>
      <c r="Y405" s="184"/>
      <c r="Z405" s="184"/>
      <c r="AA405" s="184"/>
      <c r="AB405" s="184"/>
      <c r="AC405" s="184"/>
      <c r="AD405" s="184"/>
      <c r="AE405" s="184"/>
      <c r="AF405" s="184"/>
      <c r="AG405" s="184"/>
      <c r="AH405" s="184"/>
      <c r="AI405" s="184"/>
      <c r="AJ405" s="184"/>
      <c r="AK405" s="184"/>
      <c r="AL405" s="184"/>
      <c r="AM405" s="184"/>
      <c r="AN405" s="184"/>
      <c r="AO405" s="184"/>
      <c r="AP405" s="184"/>
      <c r="AQ405" s="184"/>
      <c r="AR405" s="184"/>
      <c r="AS405" s="184"/>
      <c r="AT405" s="184"/>
      <c r="AU405" s="184"/>
      <c r="AV405" s="184"/>
      <c r="AW405" s="184"/>
      <c r="AX405" s="184"/>
      <c r="AY405" s="184"/>
      <c r="AZ405" s="184"/>
      <c r="BA405" s="184"/>
      <c r="BB405" s="184"/>
      <c r="BC405" s="184"/>
      <c r="BD405" s="184"/>
      <c r="BE405" s="184"/>
      <c r="BF405" s="184"/>
      <c r="BG405" s="184"/>
      <c r="BH405" s="184"/>
      <c r="BI405" s="184"/>
      <c r="BJ405" s="184"/>
      <c r="BK405" s="184"/>
      <c r="BL405" s="184"/>
      <c r="BM405" s="184"/>
      <c r="BN405" s="184"/>
      <c r="BO405" s="184"/>
      <c r="BP405" s="184"/>
      <c r="BQ405" s="184"/>
      <c r="BR405" s="184"/>
      <c r="BS405" s="184"/>
      <c r="BT405" s="184"/>
      <c r="BU405" s="184"/>
      <c r="BV405" s="184"/>
      <c r="BW405" s="184"/>
      <c r="BX405" s="184"/>
      <c r="BY405" s="184"/>
      <c r="BZ405" s="184"/>
      <c r="CA405" s="184"/>
      <c r="CB405" s="184"/>
      <c r="CC405" s="184"/>
      <c r="CD405" s="184"/>
      <c r="CE405" s="184"/>
      <c r="CF405" s="184"/>
      <c r="CG405" s="184"/>
      <c r="CH405" s="184"/>
      <c r="CI405" s="184"/>
      <c r="CJ405" s="184"/>
      <c r="CK405" s="184"/>
      <c r="CL405" s="184"/>
      <c r="CM405" s="184"/>
    </row>
    <row r="406" spans="1:91" ht="24.6">
      <c r="A406" s="120">
        <v>35</v>
      </c>
      <c r="B406" s="220" t="s">
        <v>1119</v>
      </c>
      <c r="C406" s="132" t="s">
        <v>651</v>
      </c>
      <c r="D406" s="184"/>
      <c r="E406" s="184"/>
      <c r="F406" s="184"/>
      <c r="G406" s="184"/>
      <c r="H406" s="184"/>
      <c r="I406" s="184"/>
      <c r="J406" s="184"/>
      <c r="K406" s="184"/>
      <c r="L406" s="184"/>
      <c r="M406" s="184"/>
      <c r="N406" s="184"/>
      <c r="O406" s="184"/>
      <c r="P406" s="184"/>
      <c r="Q406" s="184"/>
      <c r="R406" s="184"/>
      <c r="S406" s="184"/>
      <c r="T406" s="184"/>
      <c r="U406" s="184"/>
      <c r="V406" s="184"/>
      <c r="W406" s="184"/>
      <c r="X406" s="184"/>
      <c r="Y406" s="184"/>
      <c r="Z406" s="184"/>
      <c r="AA406" s="184"/>
      <c r="AB406" s="184"/>
      <c r="AC406" s="184"/>
      <c r="AD406" s="184"/>
      <c r="AE406" s="184"/>
      <c r="AF406" s="184"/>
      <c r="AG406" s="184"/>
      <c r="AH406" s="184"/>
      <c r="AI406" s="184"/>
      <c r="AJ406" s="184"/>
      <c r="AK406" s="184"/>
      <c r="AL406" s="184"/>
      <c r="AM406" s="184"/>
      <c r="AN406" s="184"/>
      <c r="AO406" s="184"/>
      <c r="AP406" s="184"/>
      <c r="AQ406" s="184"/>
      <c r="AR406" s="184"/>
      <c r="AS406" s="184"/>
      <c r="AT406" s="184"/>
      <c r="AU406" s="184"/>
      <c r="AV406" s="184"/>
      <c r="AW406" s="184"/>
      <c r="AX406" s="184"/>
      <c r="AY406" s="184"/>
      <c r="AZ406" s="184"/>
      <c r="BA406" s="184"/>
      <c r="BB406" s="184"/>
      <c r="BC406" s="184"/>
      <c r="BD406" s="184"/>
      <c r="BE406" s="184"/>
      <c r="BF406" s="184"/>
      <c r="BG406" s="184"/>
      <c r="BH406" s="184"/>
      <c r="BI406" s="184"/>
      <c r="BJ406" s="184"/>
      <c r="BK406" s="184"/>
      <c r="BL406" s="184"/>
      <c r="BM406" s="184"/>
      <c r="BN406" s="184"/>
      <c r="BO406" s="184"/>
      <c r="BP406" s="184"/>
      <c r="BQ406" s="184"/>
      <c r="BR406" s="184"/>
      <c r="BS406" s="186"/>
      <c r="BT406" s="184"/>
      <c r="BU406" s="184"/>
      <c r="BV406" s="186"/>
      <c r="BW406" s="184"/>
      <c r="BX406" s="186"/>
      <c r="BY406" s="186"/>
      <c r="BZ406" s="184"/>
      <c r="CA406" s="186"/>
      <c r="CB406" s="186"/>
      <c r="CC406" s="186"/>
      <c r="CD406" s="186"/>
      <c r="CE406" s="184"/>
      <c r="CF406" s="184"/>
      <c r="CG406" s="184"/>
      <c r="CH406" s="186"/>
      <c r="CI406" s="184"/>
      <c r="CJ406" s="186"/>
      <c r="CK406" s="186"/>
      <c r="CL406" s="184"/>
      <c r="CM406" s="184"/>
    </row>
    <row r="407" spans="1:91" ht="24.6">
      <c r="A407" s="120">
        <v>35</v>
      </c>
      <c r="B407" s="220" t="s">
        <v>1120</v>
      </c>
      <c r="C407" s="123" t="s">
        <v>652</v>
      </c>
      <c r="D407" s="184"/>
      <c r="E407" s="184"/>
      <c r="F407" s="184"/>
      <c r="G407" s="184"/>
      <c r="H407" s="184"/>
      <c r="I407" s="184"/>
      <c r="J407" s="184"/>
      <c r="K407" s="184"/>
      <c r="L407" s="184"/>
      <c r="M407" s="184"/>
      <c r="N407" s="184"/>
      <c r="O407" s="184"/>
      <c r="P407" s="184"/>
      <c r="Q407" s="184"/>
      <c r="R407" s="184"/>
      <c r="S407" s="184"/>
      <c r="T407" s="184"/>
      <c r="U407" s="184"/>
      <c r="V407" s="184"/>
      <c r="W407" s="184"/>
      <c r="X407" s="184"/>
      <c r="Y407" s="184"/>
      <c r="Z407" s="184"/>
      <c r="AA407" s="184"/>
      <c r="AB407" s="184"/>
      <c r="AC407" s="184">
        <v>1</v>
      </c>
      <c r="AD407" s="184"/>
      <c r="AE407" s="184"/>
      <c r="AF407" s="184"/>
      <c r="AG407" s="184"/>
      <c r="AH407" s="184"/>
      <c r="AI407" s="184"/>
      <c r="AJ407" s="184"/>
      <c r="AK407" s="184"/>
      <c r="AL407" s="184"/>
      <c r="AM407" s="184"/>
      <c r="AN407" s="184"/>
      <c r="AO407" s="184"/>
      <c r="AP407" s="184"/>
      <c r="AQ407" s="184"/>
      <c r="AR407" s="184"/>
      <c r="AS407" s="184"/>
      <c r="AT407" s="184"/>
      <c r="AU407" s="184"/>
      <c r="AV407" s="184"/>
      <c r="AW407" s="184"/>
      <c r="AX407" s="184"/>
      <c r="AY407" s="184"/>
      <c r="AZ407" s="184"/>
      <c r="BA407" s="184"/>
      <c r="BB407" s="184"/>
      <c r="BC407" s="184"/>
      <c r="BD407" s="184"/>
      <c r="BE407" s="184"/>
      <c r="BF407" s="184"/>
      <c r="BG407" s="184"/>
      <c r="BH407" s="184"/>
      <c r="BI407" s="184"/>
      <c r="BJ407" s="184"/>
      <c r="BK407" s="184"/>
      <c r="BL407" s="184"/>
      <c r="BM407" s="184"/>
      <c r="BN407" s="184"/>
      <c r="BO407" s="184"/>
      <c r="BP407" s="184"/>
      <c r="BQ407" s="184">
        <v>1</v>
      </c>
      <c r="BR407" s="184"/>
      <c r="BS407" s="184"/>
      <c r="BT407" s="184"/>
      <c r="BU407" s="184"/>
      <c r="BV407" s="184"/>
      <c r="BW407" s="184"/>
      <c r="BX407" s="184"/>
      <c r="BY407" s="184"/>
      <c r="BZ407" s="184"/>
      <c r="CA407" s="184"/>
      <c r="CB407" s="184"/>
      <c r="CC407" s="184"/>
      <c r="CD407" s="184"/>
      <c r="CE407" s="184"/>
      <c r="CF407" s="184"/>
      <c r="CG407" s="184"/>
      <c r="CH407" s="184"/>
      <c r="CI407" s="184"/>
      <c r="CJ407" s="184"/>
      <c r="CK407" s="184"/>
      <c r="CL407" s="184"/>
      <c r="CM407" s="184"/>
    </row>
    <row r="408" spans="1:91" ht="24.6">
      <c r="A408" s="120">
        <v>35</v>
      </c>
      <c r="B408" s="220" t="s">
        <v>1121</v>
      </c>
      <c r="C408" s="130" t="s">
        <v>653</v>
      </c>
      <c r="D408" s="184"/>
      <c r="E408" s="184"/>
      <c r="F408" s="184"/>
      <c r="G408" s="184"/>
      <c r="H408" s="184"/>
      <c r="I408" s="184"/>
      <c r="J408" s="184"/>
      <c r="K408" s="184"/>
      <c r="L408" s="184"/>
      <c r="M408" s="184"/>
      <c r="N408" s="184"/>
      <c r="O408" s="184"/>
      <c r="P408" s="184"/>
      <c r="Q408" s="184"/>
      <c r="R408" s="184"/>
      <c r="S408" s="184"/>
      <c r="T408" s="184"/>
      <c r="U408" s="184"/>
      <c r="V408" s="184"/>
      <c r="W408" s="184"/>
      <c r="X408" s="184"/>
      <c r="Y408" s="184">
        <v>13998.68</v>
      </c>
      <c r="Z408" s="184"/>
      <c r="AA408" s="184"/>
      <c r="AB408" s="184"/>
      <c r="AC408" s="184"/>
      <c r="AD408" s="184">
        <v>1</v>
      </c>
      <c r="AE408" s="184"/>
      <c r="AF408" s="184"/>
      <c r="AG408" s="184"/>
      <c r="AH408" s="184"/>
      <c r="AI408" s="184"/>
      <c r="AJ408" s="184"/>
      <c r="AK408" s="184"/>
      <c r="AL408" s="184"/>
      <c r="AM408" s="184"/>
      <c r="AN408" s="184"/>
      <c r="AO408" s="184"/>
      <c r="AP408" s="184"/>
      <c r="AQ408" s="184"/>
      <c r="AR408" s="184"/>
      <c r="AS408" s="184"/>
      <c r="AT408" s="184"/>
      <c r="AU408" s="184"/>
      <c r="AV408" s="184"/>
      <c r="AW408" s="184"/>
      <c r="AX408" s="184"/>
      <c r="AY408" s="184"/>
      <c r="AZ408" s="184"/>
      <c r="BA408" s="184"/>
      <c r="BB408" s="184"/>
      <c r="BC408" s="184"/>
      <c r="BD408" s="184"/>
      <c r="BE408" s="184"/>
      <c r="BF408" s="184"/>
      <c r="BG408" s="184"/>
      <c r="BH408" s="184"/>
      <c r="BI408" s="184"/>
      <c r="BJ408" s="184"/>
      <c r="BK408" s="184">
        <v>7111.76</v>
      </c>
      <c r="BL408" s="184"/>
      <c r="BM408" s="184"/>
      <c r="BN408" s="184"/>
      <c r="BO408" s="184">
        <v>1</v>
      </c>
      <c r="BP408" s="184"/>
      <c r="BQ408" s="184"/>
      <c r="BR408" s="184"/>
      <c r="BS408" s="184"/>
      <c r="BT408" s="186"/>
      <c r="BU408" s="184"/>
      <c r="BV408" s="186"/>
      <c r="BW408" s="184"/>
      <c r="BX408" s="184"/>
      <c r="BY408" s="184"/>
      <c r="BZ408" s="184"/>
      <c r="CA408" s="184"/>
      <c r="CB408" s="186"/>
      <c r="CC408" s="184"/>
      <c r="CD408" s="186"/>
      <c r="CE408" s="184"/>
      <c r="CF408" s="184"/>
      <c r="CG408" s="184"/>
      <c r="CH408" s="184"/>
      <c r="CI408" s="186"/>
      <c r="CJ408" s="184"/>
      <c r="CK408" s="184"/>
      <c r="CL408" s="184"/>
      <c r="CM408" s="184"/>
    </row>
    <row r="409" spans="1:91" ht="24.6">
      <c r="A409" s="120">
        <v>35</v>
      </c>
      <c r="B409" s="220" t="s">
        <v>1122</v>
      </c>
      <c r="C409" s="130" t="s">
        <v>654</v>
      </c>
      <c r="D409" s="184"/>
      <c r="E409" s="184"/>
      <c r="F409" s="184"/>
      <c r="G409" s="184"/>
      <c r="H409" s="184"/>
      <c r="I409" s="184">
        <v>13.6</v>
      </c>
      <c r="J409" s="184"/>
      <c r="K409" s="184">
        <v>5</v>
      </c>
      <c r="L409" s="184"/>
      <c r="M409" s="184">
        <v>3</v>
      </c>
      <c r="N409" s="184"/>
      <c r="O409" s="184"/>
      <c r="P409" s="184">
        <v>2</v>
      </c>
      <c r="Q409" s="184"/>
      <c r="R409" s="184"/>
      <c r="S409" s="184"/>
      <c r="T409" s="184"/>
      <c r="U409" s="184"/>
      <c r="V409" s="184"/>
      <c r="W409" s="184"/>
      <c r="X409" s="184"/>
      <c r="Y409" s="184">
        <v>1</v>
      </c>
      <c r="Z409" s="184"/>
      <c r="AA409" s="184"/>
      <c r="AB409" s="184"/>
      <c r="AC409" s="184"/>
      <c r="AD409" s="184"/>
      <c r="AE409" s="184"/>
      <c r="AF409" s="184">
        <v>1</v>
      </c>
      <c r="AG409" s="184"/>
      <c r="AH409" s="184">
        <v>1</v>
      </c>
      <c r="AI409" s="184"/>
      <c r="AJ409" s="184"/>
      <c r="AK409" s="184"/>
      <c r="AL409" s="184"/>
      <c r="AM409" s="184"/>
      <c r="AN409" s="184"/>
      <c r="AO409" s="184"/>
      <c r="AP409" s="184"/>
      <c r="AQ409" s="184"/>
      <c r="AR409" s="184"/>
      <c r="AS409" s="184"/>
      <c r="AT409" s="184">
        <v>20</v>
      </c>
      <c r="AU409" s="184"/>
      <c r="AV409" s="184"/>
      <c r="AW409" s="184"/>
      <c r="AX409" s="184"/>
      <c r="AY409" s="184"/>
      <c r="AZ409" s="184"/>
      <c r="BA409" s="184"/>
      <c r="BB409" s="184">
        <v>12</v>
      </c>
      <c r="BC409" s="184"/>
      <c r="BD409" s="184">
        <v>2</v>
      </c>
      <c r="BE409" s="184"/>
      <c r="BF409" s="184"/>
      <c r="BG409" s="184"/>
      <c r="BH409" s="184"/>
      <c r="BI409" s="184"/>
      <c r="BJ409" s="184"/>
      <c r="BK409" s="184"/>
      <c r="BL409" s="184"/>
      <c r="BM409" s="184"/>
      <c r="BN409" s="184"/>
      <c r="BO409" s="184">
        <v>1</v>
      </c>
      <c r="BP409" s="184"/>
      <c r="BQ409" s="184">
        <v>1</v>
      </c>
      <c r="BR409" s="184"/>
      <c r="BS409" s="184"/>
      <c r="BT409" s="184"/>
      <c r="BU409" s="184"/>
      <c r="BV409" s="184">
        <v>71</v>
      </c>
      <c r="BW409" s="184"/>
      <c r="BX409" s="184"/>
      <c r="BY409" s="184"/>
      <c r="BZ409" s="184"/>
      <c r="CA409" s="184"/>
      <c r="CB409" s="184">
        <v>18</v>
      </c>
      <c r="CC409" s="184"/>
      <c r="CD409" s="184"/>
      <c r="CE409" s="184"/>
      <c r="CF409" s="184"/>
      <c r="CG409" s="184"/>
      <c r="CH409" s="184"/>
      <c r="CI409" s="184"/>
      <c r="CJ409" s="184"/>
      <c r="CK409" s="184"/>
      <c r="CL409" s="184"/>
      <c r="CM409" s="184"/>
    </row>
    <row r="410" spans="1:91" ht="24.6">
      <c r="A410" s="120">
        <v>35</v>
      </c>
      <c r="B410" s="220" t="s">
        <v>1123</v>
      </c>
      <c r="C410" s="130" t="s">
        <v>655</v>
      </c>
      <c r="D410" s="184"/>
      <c r="E410" s="184"/>
      <c r="F410" s="184"/>
      <c r="G410" s="184"/>
      <c r="H410" s="184"/>
      <c r="I410" s="184"/>
      <c r="J410" s="184"/>
      <c r="K410" s="184">
        <v>1</v>
      </c>
      <c r="L410" s="184"/>
      <c r="M410" s="184"/>
      <c r="N410" s="184"/>
      <c r="O410" s="184"/>
      <c r="P410" s="184">
        <v>6</v>
      </c>
      <c r="Q410" s="184"/>
      <c r="R410" s="184"/>
      <c r="S410" s="184"/>
      <c r="T410" s="184"/>
      <c r="U410" s="184"/>
      <c r="V410" s="184"/>
      <c r="W410" s="184"/>
      <c r="X410" s="184"/>
      <c r="Y410" s="184"/>
      <c r="Z410" s="184"/>
      <c r="AA410" s="184"/>
      <c r="AB410" s="184"/>
      <c r="AC410" s="184"/>
      <c r="AD410" s="184"/>
      <c r="AE410" s="184"/>
      <c r="AF410" s="184"/>
      <c r="AG410" s="184"/>
      <c r="AH410" s="184"/>
      <c r="AI410" s="184"/>
      <c r="AJ410" s="184">
        <v>4</v>
      </c>
      <c r="AK410" s="184"/>
      <c r="AL410" s="184"/>
      <c r="AM410" s="184"/>
      <c r="AN410" s="184"/>
      <c r="AO410" s="184"/>
      <c r="AP410" s="184">
        <v>2</v>
      </c>
      <c r="AQ410" s="184"/>
      <c r="AR410" s="184"/>
      <c r="AS410" s="184"/>
      <c r="AT410" s="184">
        <v>2</v>
      </c>
      <c r="AU410" s="184"/>
      <c r="AV410" s="184"/>
      <c r="AW410" s="184">
        <v>1</v>
      </c>
      <c r="AX410" s="184"/>
      <c r="AY410" s="184"/>
      <c r="AZ410" s="184"/>
      <c r="BA410" s="184"/>
      <c r="BB410" s="184"/>
      <c r="BC410" s="184"/>
      <c r="BD410" s="184"/>
      <c r="BE410" s="184"/>
      <c r="BF410" s="184"/>
      <c r="BG410" s="184"/>
      <c r="BH410" s="184"/>
      <c r="BI410" s="184"/>
      <c r="BJ410" s="184"/>
      <c r="BK410" s="184"/>
      <c r="BL410" s="184"/>
      <c r="BM410" s="184"/>
      <c r="BN410" s="184"/>
      <c r="BO410" s="184"/>
      <c r="BP410" s="184"/>
      <c r="BQ410" s="184"/>
      <c r="BR410" s="184"/>
      <c r="BS410" s="184"/>
      <c r="BT410" s="184"/>
      <c r="BU410" s="184"/>
      <c r="BV410" s="184">
        <v>2</v>
      </c>
      <c r="BW410" s="184"/>
      <c r="BX410" s="184"/>
      <c r="BY410" s="184"/>
      <c r="BZ410" s="184">
        <v>1</v>
      </c>
      <c r="CA410" s="184"/>
      <c r="CB410" s="184"/>
      <c r="CC410" s="184"/>
      <c r="CD410" s="184">
        <v>1</v>
      </c>
      <c r="CE410" s="184">
        <v>1</v>
      </c>
      <c r="CF410" s="184"/>
      <c r="CG410" s="184"/>
      <c r="CH410" s="184"/>
      <c r="CI410" s="184"/>
      <c r="CJ410" s="184"/>
      <c r="CK410" s="184"/>
      <c r="CL410" s="184"/>
      <c r="CM410" s="184"/>
    </row>
    <row r="411" spans="1:91" ht="24.6">
      <c r="A411" s="120">
        <v>35</v>
      </c>
      <c r="B411" s="220" t="s">
        <v>1124</v>
      </c>
      <c r="C411" s="130" t="s">
        <v>656</v>
      </c>
      <c r="D411" s="184"/>
      <c r="E411" s="184"/>
      <c r="F411" s="184"/>
      <c r="G411" s="184"/>
      <c r="H411" s="184"/>
      <c r="I411" s="184">
        <v>3</v>
      </c>
      <c r="J411" s="184"/>
      <c r="K411" s="184"/>
      <c r="L411" s="184"/>
      <c r="M411" s="184"/>
      <c r="N411" s="184"/>
      <c r="O411" s="184"/>
      <c r="P411" s="184"/>
      <c r="Q411" s="184"/>
      <c r="R411" s="184"/>
      <c r="S411" s="184"/>
      <c r="T411" s="184"/>
      <c r="U411" s="184"/>
      <c r="V411" s="184"/>
      <c r="W411" s="184"/>
      <c r="X411" s="184"/>
      <c r="Y411" s="184"/>
      <c r="Z411" s="184"/>
      <c r="AA411" s="184"/>
      <c r="AB411" s="184"/>
      <c r="AC411" s="184">
        <v>4</v>
      </c>
      <c r="AD411" s="184"/>
      <c r="AE411" s="184"/>
      <c r="AF411" s="184"/>
      <c r="AG411" s="184">
        <v>1</v>
      </c>
      <c r="AH411" s="184"/>
      <c r="AI411" s="184"/>
      <c r="AJ411" s="184"/>
      <c r="AK411" s="184"/>
      <c r="AL411" s="184"/>
      <c r="AM411" s="184"/>
      <c r="AN411" s="184"/>
      <c r="AO411" s="184"/>
      <c r="AP411" s="184"/>
      <c r="AQ411" s="184"/>
      <c r="AR411" s="184"/>
      <c r="AS411" s="184"/>
      <c r="AT411" s="184"/>
      <c r="AU411" s="184"/>
      <c r="AV411" s="184"/>
      <c r="AW411" s="184"/>
      <c r="AX411" s="184"/>
      <c r="AY411" s="184"/>
      <c r="AZ411" s="184"/>
      <c r="BA411" s="184"/>
      <c r="BB411" s="184">
        <v>16</v>
      </c>
      <c r="BC411" s="184"/>
      <c r="BD411" s="184"/>
      <c r="BE411" s="184"/>
      <c r="BF411" s="184"/>
      <c r="BG411" s="184"/>
      <c r="BH411" s="184"/>
      <c r="BI411" s="184"/>
      <c r="BJ411" s="184"/>
      <c r="BK411" s="184"/>
      <c r="BL411" s="184"/>
      <c r="BM411" s="184"/>
      <c r="BN411" s="184"/>
      <c r="BO411" s="184"/>
      <c r="BP411" s="184"/>
      <c r="BQ411" s="184"/>
      <c r="BR411" s="184"/>
      <c r="BS411" s="184"/>
      <c r="BT411" s="184"/>
      <c r="BU411" s="184"/>
      <c r="BV411" s="184">
        <v>2</v>
      </c>
      <c r="BW411" s="184"/>
      <c r="BX411" s="184"/>
      <c r="BY411" s="184"/>
      <c r="BZ411" s="184"/>
      <c r="CA411" s="184"/>
      <c r="CB411" s="184"/>
      <c r="CC411" s="184"/>
      <c r="CD411" s="184"/>
      <c r="CE411" s="184"/>
      <c r="CF411" s="184"/>
      <c r="CG411" s="184"/>
      <c r="CH411" s="184"/>
      <c r="CI411" s="184"/>
      <c r="CJ411" s="184"/>
      <c r="CK411" s="184"/>
      <c r="CL411" s="184"/>
      <c r="CM411" s="184"/>
    </row>
    <row r="412" spans="1:91" ht="24.6">
      <c r="A412" s="120">
        <v>35</v>
      </c>
      <c r="B412" s="220" t="s">
        <v>1125</v>
      </c>
      <c r="C412" s="130" t="s">
        <v>657</v>
      </c>
      <c r="D412" s="184"/>
      <c r="E412" s="184"/>
      <c r="F412" s="184"/>
      <c r="G412" s="184"/>
      <c r="H412" s="184"/>
      <c r="I412" s="184">
        <v>1</v>
      </c>
      <c r="J412" s="184"/>
      <c r="K412" s="184"/>
      <c r="L412" s="184"/>
      <c r="M412" s="184">
        <v>1</v>
      </c>
      <c r="N412" s="184"/>
      <c r="O412" s="184"/>
      <c r="P412" s="184"/>
      <c r="Q412" s="184"/>
      <c r="R412" s="184"/>
      <c r="S412" s="184"/>
      <c r="T412" s="184"/>
      <c r="U412" s="184"/>
      <c r="V412" s="184"/>
      <c r="W412" s="184"/>
      <c r="X412" s="184"/>
      <c r="Y412" s="184"/>
      <c r="Z412" s="184"/>
      <c r="AA412" s="184"/>
      <c r="AB412" s="184"/>
      <c r="AC412" s="184"/>
      <c r="AD412" s="184"/>
      <c r="AE412" s="184"/>
      <c r="AF412" s="184"/>
      <c r="AG412" s="184">
        <v>1</v>
      </c>
      <c r="AH412" s="184">
        <v>1</v>
      </c>
      <c r="AI412" s="184"/>
      <c r="AJ412" s="184"/>
      <c r="AK412" s="184"/>
      <c r="AL412" s="184"/>
      <c r="AM412" s="184"/>
      <c r="AN412" s="184"/>
      <c r="AO412" s="184"/>
      <c r="AP412" s="184"/>
      <c r="AQ412" s="184"/>
      <c r="AR412" s="184"/>
      <c r="AS412" s="184"/>
      <c r="AT412" s="184"/>
      <c r="AU412" s="184"/>
      <c r="AV412" s="184"/>
      <c r="AW412" s="184">
        <v>1</v>
      </c>
      <c r="AX412" s="184"/>
      <c r="AY412" s="184"/>
      <c r="AZ412" s="184"/>
      <c r="BA412" s="184"/>
      <c r="BB412" s="184">
        <v>3</v>
      </c>
      <c r="BC412" s="184"/>
      <c r="BD412" s="184"/>
      <c r="BE412" s="184"/>
      <c r="BF412" s="184"/>
      <c r="BG412" s="184"/>
      <c r="BH412" s="184"/>
      <c r="BI412" s="184"/>
      <c r="BJ412" s="184"/>
      <c r="BK412" s="184"/>
      <c r="BL412" s="184"/>
      <c r="BM412" s="184"/>
      <c r="BN412" s="184"/>
      <c r="BO412" s="184"/>
      <c r="BP412" s="184"/>
      <c r="BQ412" s="184"/>
      <c r="BR412" s="184"/>
      <c r="BS412" s="184"/>
      <c r="BT412" s="184"/>
      <c r="BU412" s="184"/>
      <c r="BV412" s="184">
        <v>23</v>
      </c>
      <c r="BW412" s="184"/>
      <c r="BX412" s="184"/>
      <c r="BY412" s="184"/>
      <c r="BZ412" s="184"/>
      <c r="CA412" s="184"/>
      <c r="CB412" s="184"/>
      <c r="CC412" s="184"/>
      <c r="CD412" s="184"/>
      <c r="CE412" s="184"/>
      <c r="CF412" s="184"/>
      <c r="CG412" s="184"/>
      <c r="CH412" s="184"/>
      <c r="CI412" s="184"/>
      <c r="CJ412" s="184"/>
      <c r="CK412" s="184"/>
      <c r="CL412" s="184"/>
      <c r="CM412" s="184"/>
    </row>
    <row r="413" spans="1:91" ht="24.6">
      <c r="A413" s="120">
        <v>35</v>
      </c>
      <c r="B413" s="220" t="s">
        <v>1126</v>
      </c>
      <c r="C413" s="130" t="s">
        <v>658</v>
      </c>
      <c r="D413" s="184"/>
      <c r="E413" s="184"/>
      <c r="F413" s="184"/>
      <c r="G413" s="184"/>
      <c r="H413" s="184"/>
      <c r="I413" s="184">
        <v>1</v>
      </c>
      <c r="J413" s="184"/>
      <c r="K413" s="184"/>
      <c r="L413" s="184"/>
      <c r="M413" s="184"/>
      <c r="N413" s="184"/>
      <c r="O413" s="184"/>
      <c r="P413" s="184"/>
      <c r="Q413" s="184"/>
      <c r="R413" s="184"/>
      <c r="S413" s="184"/>
      <c r="T413" s="184"/>
      <c r="U413" s="184"/>
      <c r="V413" s="184"/>
      <c r="W413" s="184"/>
      <c r="X413" s="184"/>
      <c r="Y413" s="184"/>
      <c r="Z413" s="184"/>
      <c r="AA413" s="184"/>
      <c r="AB413" s="184"/>
      <c r="AC413" s="184">
        <v>1</v>
      </c>
      <c r="AD413" s="184"/>
      <c r="AE413" s="184"/>
      <c r="AF413" s="184"/>
      <c r="AG413" s="184">
        <v>1</v>
      </c>
      <c r="AH413" s="184"/>
      <c r="AI413" s="184"/>
      <c r="AJ413" s="184"/>
      <c r="AK413" s="184"/>
      <c r="AL413" s="184"/>
      <c r="AM413" s="184"/>
      <c r="AN413" s="184"/>
      <c r="AO413" s="184"/>
      <c r="AP413" s="184"/>
      <c r="AQ413" s="184"/>
      <c r="AR413" s="184"/>
      <c r="AS413" s="184"/>
      <c r="AT413" s="184"/>
      <c r="AU413" s="184"/>
      <c r="AV413" s="184"/>
      <c r="AW413" s="184"/>
      <c r="AX413" s="184"/>
      <c r="AY413" s="184"/>
      <c r="AZ413" s="184"/>
      <c r="BA413" s="184"/>
      <c r="BB413" s="184">
        <v>2</v>
      </c>
      <c r="BC413" s="184"/>
      <c r="BD413" s="184"/>
      <c r="BE413" s="184"/>
      <c r="BF413" s="184"/>
      <c r="BG413" s="184"/>
      <c r="BH413" s="184"/>
      <c r="BI413" s="184"/>
      <c r="BJ413" s="184"/>
      <c r="BK413" s="184"/>
      <c r="BL413" s="184"/>
      <c r="BM413" s="184"/>
      <c r="BN413" s="184"/>
      <c r="BO413" s="184"/>
      <c r="BP413" s="184"/>
      <c r="BQ413" s="184"/>
      <c r="BR413" s="184"/>
      <c r="BS413" s="184"/>
      <c r="BT413" s="184"/>
      <c r="BU413" s="184"/>
      <c r="BV413" s="184">
        <v>1</v>
      </c>
      <c r="BW413" s="184"/>
      <c r="BX413" s="184"/>
      <c r="BY413" s="184"/>
      <c r="BZ413" s="184"/>
      <c r="CA413" s="184"/>
      <c r="CB413" s="184"/>
      <c r="CC413" s="184"/>
      <c r="CD413" s="184"/>
      <c r="CE413" s="184"/>
      <c r="CF413" s="184"/>
      <c r="CG413" s="184"/>
      <c r="CH413" s="184"/>
      <c r="CI413" s="184"/>
      <c r="CJ413" s="184"/>
      <c r="CK413" s="184"/>
      <c r="CL413" s="184"/>
      <c r="CM413" s="184"/>
    </row>
    <row r="414" spans="1:91" ht="24.6">
      <c r="A414" s="120">
        <v>35</v>
      </c>
      <c r="B414" s="220" t="s">
        <v>1127</v>
      </c>
      <c r="C414" s="130" t="s">
        <v>659</v>
      </c>
      <c r="D414" s="184"/>
      <c r="E414" s="184"/>
      <c r="F414" s="184"/>
      <c r="G414" s="184"/>
      <c r="H414" s="184"/>
      <c r="I414" s="184"/>
      <c r="J414" s="184"/>
      <c r="K414" s="184"/>
      <c r="L414" s="184"/>
      <c r="M414" s="184"/>
      <c r="N414" s="184"/>
      <c r="O414" s="184"/>
      <c r="P414" s="184"/>
      <c r="Q414" s="184"/>
      <c r="R414" s="184"/>
      <c r="S414" s="184"/>
      <c r="T414" s="184"/>
      <c r="U414" s="184"/>
      <c r="V414" s="184"/>
      <c r="W414" s="184"/>
      <c r="X414" s="184"/>
      <c r="Y414" s="184"/>
      <c r="Z414" s="184"/>
      <c r="AA414" s="184"/>
      <c r="AB414" s="184"/>
      <c r="AC414" s="184"/>
      <c r="AD414" s="184"/>
      <c r="AE414" s="184"/>
      <c r="AF414" s="184"/>
      <c r="AG414" s="184"/>
      <c r="AH414" s="184"/>
      <c r="AI414" s="184"/>
      <c r="AJ414" s="184"/>
      <c r="AK414" s="184"/>
      <c r="AL414" s="184"/>
      <c r="AM414" s="184"/>
      <c r="AN414" s="184"/>
      <c r="AO414" s="184"/>
      <c r="AP414" s="184"/>
      <c r="AQ414" s="184"/>
      <c r="AR414" s="184"/>
      <c r="AS414" s="184"/>
      <c r="AT414" s="184"/>
      <c r="AU414" s="184"/>
      <c r="AV414" s="184"/>
      <c r="AW414" s="184"/>
      <c r="AX414" s="184"/>
      <c r="AY414" s="184"/>
      <c r="AZ414" s="184"/>
      <c r="BA414" s="184"/>
      <c r="BB414" s="184">
        <v>2</v>
      </c>
      <c r="BC414" s="184"/>
      <c r="BD414" s="184"/>
      <c r="BE414" s="184"/>
      <c r="BF414" s="184"/>
      <c r="BG414" s="184"/>
      <c r="BH414" s="184"/>
      <c r="BI414" s="184"/>
      <c r="BJ414" s="184"/>
      <c r="BK414" s="184"/>
      <c r="BL414" s="184"/>
      <c r="BM414" s="184"/>
      <c r="BN414" s="184"/>
      <c r="BO414" s="184"/>
      <c r="BP414" s="184"/>
      <c r="BQ414" s="184"/>
      <c r="BR414" s="184"/>
      <c r="BS414" s="184"/>
      <c r="BT414" s="184"/>
      <c r="BU414" s="184"/>
      <c r="BV414" s="184"/>
      <c r="BW414" s="184"/>
      <c r="BX414" s="184"/>
      <c r="BY414" s="184"/>
      <c r="BZ414" s="184"/>
      <c r="CA414" s="184"/>
      <c r="CB414" s="184"/>
      <c r="CC414" s="184"/>
      <c r="CD414" s="184"/>
      <c r="CE414" s="184"/>
      <c r="CF414" s="184"/>
      <c r="CG414" s="184"/>
      <c r="CH414" s="184"/>
      <c r="CI414" s="184"/>
      <c r="CJ414" s="184"/>
      <c r="CK414" s="184"/>
      <c r="CL414" s="184"/>
      <c r="CM414" s="184"/>
    </row>
    <row r="415" spans="1:91" ht="24.6">
      <c r="A415" s="120">
        <v>35</v>
      </c>
      <c r="B415" s="220" t="s">
        <v>1128</v>
      </c>
      <c r="C415" s="130" t="s">
        <v>660</v>
      </c>
      <c r="D415" s="184"/>
      <c r="E415" s="184"/>
      <c r="F415" s="184">
        <v>5</v>
      </c>
      <c r="G415" s="184"/>
      <c r="H415" s="184"/>
      <c r="I415" s="184">
        <v>19073</v>
      </c>
      <c r="J415" s="184"/>
      <c r="K415" s="184">
        <v>5</v>
      </c>
      <c r="L415" s="184"/>
      <c r="M415" s="184">
        <v>6</v>
      </c>
      <c r="N415" s="184"/>
      <c r="O415" s="184"/>
      <c r="P415" s="184">
        <v>2</v>
      </c>
      <c r="Q415" s="184"/>
      <c r="R415" s="184"/>
      <c r="S415" s="184"/>
      <c r="T415" s="184"/>
      <c r="U415" s="184"/>
      <c r="V415" s="184"/>
      <c r="W415" s="184"/>
      <c r="X415" s="184">
        <v>271922.90000000002</v>
      </c>
      <c r="Y415" s="184">
        <v>10</v>
      </c>
      <c r="Z415" s="184"/>
      <c r="AA415" s="184"/>
      <c r="AB415" s="184"/>
      <c r="AC415" s="184">
        <v>31</v>
      </c>
      <c r="AD415" s="184"/>
      <c r="AE415" s="184"/>
      <c r="AF415" s="184">
        <v>3</v>
      </c>
      <c r="AG415" s="184"/>
      <c r="AH415" s="184">
        <v>9</v>
      </c>
      <c r="AI415" s="184">
        <v>5</v>
      </c>
      <c r="AJ415" s="184"/>
      <c r="AK415" s="184"/>
      <c r="AL415" s="184"/>
      <c r="AM415" s="184"/>
      <c r="AN415" s="184"/>
      <c r="AO415" s="184"/>
      <c r="AP415" s="184"/>
      <c r="AQ415" s="184"/>
      <c r="AR415" s="184"/>
      <c r="AS415" s="184"/>
      <c r="AT415" s="184">
        <v>34</v>
      </c>
      <c r="AU415" s="184"/>
      <c r="AV415" s="184">
        <v>163</v>
      </c>
      <c r="AW415" s="184"/>
      <c r="AX415" s="184">
        <v>3</v>
      </c>
      <c r="AY415" s="184">
        <v>21</v>
      </c>
      <c r="AZ415" s="184"/>
      <c r="BA415" s="184">
        <v>1</v>
      </c>
      <c r="BB415" s="184">
        <v>52</v>
      </c>
      <c r="BC415" s="184"/>
      <c r="BD415" s="184">
        <v>22</v>
      </c>
      <c r="BE415" s="184"/>
      <c r="BF415" s="184"/>
      <c r="BG415" s="184"/>
      <c r="BH415" s="184"/>
      <c r="BI415" s="184"/>
      <c r="BJ415" s="184"/>
      <c r="BK415" s="184">
        <v>39950.94</v>
      </c>
      <c r="BL415" s="184">
        <v>2</v>
      </c>
      <c r="BM415" s="184"/>
      <c r="BN415" s="184"/>
      <c r="BO415" s="184">
        <v>4</v>
      </c>
      <c r="BP415" s="184"/>
      <c r="BQ415" s="184"/>
      <c r="BR415" s="184"/>
      <c r="BS415" s="186"/>
      <c r="BT415" s="184"/>
      <c r="BU415" s="184"/>
      <c r="BV415" s="186">
        <v>109</v>
      </c>
      <c r="BW415" s="184"/>
      <c r="BX415" s="184"/>
      <c r="BY415" s="184"/>
      <c r="BZ415" s="184"/>
      <c r="CA415" s="184"/>
      <c r="CB415" s="186">
        <v>26</v>
      </c>
      <c r="CC415" s="184"/>
      <c r="CD415" s="184"/>
      <c r="CE415" s="186">
        <v>1</v>
      </c>
      <c r="CF415" s="184">
        <v>2</v>
      </c>
      <c r="CG415" s="184"/>
      <c r="CH415" s="184"/>
      <c r="CI415" s="184"/>
      <c r="CJ415" s="184"/>
      <c r="CK415" s="186"/>
      <c r="CL415" s="184"/>
      <c r="CM415" s="184"/>
    </row>
    <row r="416" spans="1:91" ht="24.6">
      <c r="A416" s="120">
        <v>35</v>
      </c>
      <c r="B416" s="220" t="s">
        <v>1129</v>
      </c>
      <c r="C416" s="130" t="s">
        <v>661</v>
      </c>
      <c r="D416" s="184"/>
      <c r="E416" s="184"/>
      <c r="F416" s="184"/>
      <c r="G416" s="184"/>
      <c r="H416" s="184"/>
      <c r="I416" s="184">
        <v>26</v>
      </c>
      <c r="J416" s="184"/>
      <c r="K416" s="184">
        <v>6</v>
      </c>
      <c r="L416" s="184"/>
      <c r="M416" s="184"/>
      <c r="N416" s="184"/>
      <c r="O416" s="184"/>
      <c r="P416" s="184"/>
      <c r="Q416" s="184"/>
      <c r="R416" s="184"/>
      <c r="S416" s="184"/>
      <c r="T416" s="184"/>
      <c r="U416" s="184"/>
      <c r="V416" s="184"/>
      <c r="W416" s="184"/>
      <c r="X416" s="184"/>
      <c r="Y416" s="184"/>
      <c r="Z416" s="184"/>
      <c r="AA416" s="184"/>
      <c r="AB416" s="184"/>
      <c r="AC416" s="184">
        <v>1</v>
      </c>
      <c r="AD416" s="184"/>
      <c r="AE416" s="184"/>
      <c r="AF416" s="184">
        <v>8</v>
      </c>
      <c r="AG416" s="184">
        <v>1</v>
      </c>
      <c r="AH416" s="184">
        <v>8</v>
      </c>
      <c r="AI416" s="184">
        <v>4</v>
      </c>
      <c r="AJ416" s="184"/>
      <c r="AK416" s="184"/>
      <c r="AL416" s="184"/>
      <c r="AM416" s="184"/>
      <c r="AN416" s="184"/>
      <c r="AO416" s="184"/>
      <c r="AP416" s="184"/>
      <c r="AQ416" s="184"/>
      <c r="AR416" s="184"/>
      <c r="AS416" s="184"/>
      <c r="AT416" s="184">
        <v>2</v>
      </c>
      <c r="AU416" s="184"/>
      <c r="AV416" s="184"/>
      <c r="AW416" s="184"/>
      <c r="AX416" s="184"/>
      <c r="AY416" s="184"/>
      <c r="AZ416" s="184"/>
      <c r="BA416" s="184"/>
      <c r="BB416" s="184">
        <v>25</v>
      </c>
      <c r="BC416" s="184"/>
      <c r="BD416" s="184"/>
      <c r="BE416" s="184"/>
      <c r="BF416" s="184"/>
      <c r="BG416" s="184"/>
      <c r="BH416" s="184"/>
      <c r="BI416" s="184"/>
      <c r="BJ416" s="184"/>
      <c r="BK416" s="184"/>
      <c r="BL416" s="184"/>
      <c r="BM416" s="184"/>
      <c r="BN416" s="184"/>
      <c r="BO416" s="184"/>
      <c r="BP416" s="184"/>
      <c r="BQ416" s="184"/>
      <c r="BR416" s="184"/>
      <c r="BS416" s="184"/>
      <c r="BT416" s="184"/>
      <c r="BU416" s="184"/>
      <c r="BV416" s="184">
        <v>168</v>
      </c>
      <c r="BW416" s="184"/>
      <c r="BX416" s="184">
        <v>7</v>
      </c>
      <c r="BY416" s="184"/>
      <c r="BZ416" s="184"/>
      <c r="CA416" s="184"/>
      <c r="CB416" s="184">
        <v>3</v>
      </c>
      <c r="CC416" s="184"/>
      <c r="CD416" s="184"/>
      <c r="CE416" s="184"/>
      <c r="CF416" s="184"/>
      <c r="CG416" s="184"/>
      <c r="CH416" s="184"/>
      <c r="CI416" s="184"/>
      <c r="CJ416" s="184"/>
      <c r="CK416" s="184"/>
      <c r="CL416" s="184"/>
      <c r="CM416" s="184"/>
    </row>
    <row r="417" spans="1:91" ht="24.6">
      <c r="A417" s="120">
        <v>35</v>
      </c>
      <c r="B417" s="220" t="s">
        <v>1130</v>
      </c>
      <c r="C417" s="130" t="s">
        <v>662</v>
      </c>
      <c r="D417" s="184"/>
      <c r="E417" s="184"/>
      <c r="F417" s="184"/>
      <c r="G417" s="184"/>
      <c r="H417" s="184"/>
      <c r="I417" s="184">
        <v>8</v>
      </c>
      <c r="J417" s="184"/>
      <c r="K417" s="184"/>
      <c r="L417" s="184"/>
      <c r="M417" s="184"/>
      <c r="N417" s="184"/>
      <c r="O417" s="184"/>
      <c r="P417" s="184"/>
      <c r="Q417" s="184"/>
      <c r="R417" s="184"/>
      <c r="S417" s="184"/>
      <c r="T417" s="184"/>
      <c r="U417" s="184"/>
      <c r="V417" s="184"/>
      <c r="W417" s="184"/>
      <c r="X417" s="184"/>
      <c r="Y417" s="184">
        <v>2</v>
      </c>
      <c r="Z417" s="184"/>
      <c r="AA417" s="184"/>
      <c r="AB417" s="184"/>
      <c r="AC417" s="184">
        <v>1</v>
      </c>
      <c r="AD417" s="184"/>
      <c r="AE417" s="184"/>
      <c r="AF417" s="184"/>
      <c r="AG417" s="184"/>
      <c r="AH417" s="184"/>
      <c r="AI417" s="184">
        <v>1</v>
      </c>
      <c r="AJ417" s="184"/>
      <c r="AK417" s="184"/>
      <c r="AL417" s="184"/>
      <c r="AM417" s="184">
        <v>2</v>
      </c>
      <c r="AN417" s="184"/>
      <c r="AO417" s="184"/>
      <c r="AP417" s="184"/>
      <c r="AQ417" s="184"/>
      <c r="AR417" s="184"/>
      <c r="AS417" s="184"/>
      <c r="AT417" s="184"/>
      <c r="AU417" s="184"/>
      <c r="AV417" s="184"/>
      <c r="AW417" s="184"/>
      <c r="AX417" s="184"/>
      <c r="AY417" s="184"/>
      <c r="AZ417" s="184"/>
      <c r="BA417" s="184"/>
      <c r="BB417" s="184">
        <v>12</v>
      </c>
      <c r="BC417" s="184"/>
      <c r="BD417" s="184">
        <v>5</v>
      </c>
      <c r="BE417" s="184"/>
      <c r="BF417" s="184"/>
      <c r="BG417" s="184"/>
      <c r="BH417" s="184"/>
      <c r="BI417" s="184"/>
      <c r="BJ417" s="184"/>
      <c r="BK417" s="184"/>
      <c r="BL417" s="184"/>
      <c r="BM417" s="184"/>
      <c r="BN417" s="184"/>
      <c r="BO417" s="184"/>
      <c r="BP417" s="184"/>
      <c r="BQ417" s="184">
        <v>2</v>
      </c>
      <c r="BR417" s="184"/>
      <c r="BS417" s="184"/>
      <c r="BT417" s="184"/>
      <c r="BU417" s="184"/>
      <c r="BV417" s="184">
        <v>19</v>
      </c>
      <c r="BW417" s="184"/>
      <c r="BX417" s="184"/>
      <c r="BY417" s="184"/>
      <c r="BZ417" s="184">
        <v>1</v>
      </c>
      <c r="CA417" s="184"/>
      <c r="CB417" s="184">
        <v>2</v>
      </c>
      <c r="CC417" s="184"/>
      <c r="CD417" s="184"/>
      <c r="CE417" s="184"/>
      <c r="CF417" s="184"/>
      <c r="CG417" s="184"/>
      <c r="CH417" s="184"/>
      <c r="CI417" s="184"/>
      <c r="CJ417" s="184"/>
      <c r="CK417" s="184"/>
      <c r="CL417" s="184"/>
      <c r="CM417" s="184"/>
    </row>
    <row r="418" spans="1:91" ht="24.6">
      <c r="A418" s="120">
        <v>35</v>
      </c>
      <c r="B418" s="220" t="s">
        <v>1131</v>
      </c>
      <c r="C418" s="130" t="s">
        <v>663</v>
      </c>
      <c r="D418" s="184"/>
      <c r="E418" s="184"/>
      <c r="F418" s="184"/>
      <c r="G418" s="184"/>
      <c r="H418" s="184"/>
      <c r="I418" s="184">
        <v>1</v>
      </c>
      <c r="J418" s="184"/>
      <c r="K418" s="184"/>
      <c r="L418" s="184"/>
      <c r="M418" s="184"/>
      <c r="N418" s="184"/>
      <c r="O418" s="184"/>
      <c r="P418" s="184"/>
      <c r="Q418" s="184"/>
      <c r="R418" s="184"/>
      <c r="S418" s="184"/>
      <c r="T418" s="184"/>
      <c r="U418" s="184"/>
      <c r="V418" s="184"/>
      <c r="W418" s="184"/>
      <c r="X418" s="184"/>
      <c r="Y418" s="184"/>
      <c r="Z418" s="184"/>
      <c r="AA418" s="184"/>
      <c r="AB418" s="184"/>
      <c r="AC418" s="184"/>
      <c r="AD418" s="184"/>
      <c r="AE418" s="184"/>
      <c r="AF418" s="184"/>
      <c r="AG418" s="184">
        <v>1</v>
      </c>
      <c r="AH418" s="184"/>
      <c r="AI418" s="184"/>
      <c r="AJ418" s="184"/>
      <c r="AK418" s="184"/>
      <c r="AL418" s="184"/>
      <c r="AM418" s="184"/>
      <c r="AN418" s="184"/>
      <c r="AO418" s="184"/>
      <c r="AP418" s="184"/>
      <c r="AQ418" s="184"/>
      <c r="AR418" s="184"/>
      <c r="AS418" s="184"/>
      <c r="AT418" s="184"/>
      <c r="AU418" s="184"/>
      <c r="AV418" s="184"/>
      <c r="AW418" s="184"/>
      <c r="AX418" s="184"/>
      <c r="AY418" s="184"/>
      <c r="AZ418" s="184"/>
      <c r="BA418" s="184"/>
      <c r="BB418" s="184">
        <v>2</v>
      </c>
      <c r="BC418" s="184"/>
      <c r="BD418" s="184"/>
      <c r="BE418" s="184"/>
      <c r="BF418" s="184"/>
      <c r="BG418" s="184"/>
      <c r="BH418" s="184"/>
      <c r="BI418" s="184"/>
      <c r="BJ418" s="184"/>
      <c r="BK418" s="184"/>
      <c r="BL418" s="184"/>
      <c r="BM418" s="184"/>
      <c r="BN418" s="184"/>
      <c r="BO418" s="184"/>
      <c r="BP418" s="184"/>
      <c r="BQ418" s="184"/>
      <c r="BR418" s="184"/>
      <c r="BS418" s="184"/>
      <c r="BT418" s="184"/>
      <c r="BU418" s="184"/>
      <c r="BV418" s="184"/>
      <c r="BW418" s="184"/>
      <c r="BX418" s="184"/>
      <c r="BY418" s="184"/>
      <c r="BZ418" s="184"/>
      <c r="CA418" s="184"/>
      <c r="CB418" s="184"/>
      <c r="CC418" s="184"/>
      <c r="CD418" s="184"/>
      <c r="CE418" s="184"/>
      <c r="CF418" s="184"/>
      <c r="CG418" s="184"/>
      <c r="CH418" s="184"/>
      <c r="CI418" s="184"/>
      <c r="CJ418" s="184"/>
      <c r="CK418" s="184"/>
      <c r="CL418" s="184"/>
      <c r="CM418" s="184"/>
    </row>
    <row r="419" spans="1:91" ht="24.6">
      <c r="A419" s="120">
        <v>35</v>
      </c>
      <c r="B419" s="220" t="s">
        <v>1132</v>
      </c>
      <c r="C419" s="130" t="s">
        <v>664</v>
      </c>
      <c r="D419" s="184"/>
      <c r="E419" s="184"/>
      <c r="F419" s="184">
        <v>26</v>
      </c>
      <c r="G419" s="184"/>
      <c r="H419" s="184"/>
      <c r="I419" s="184">
        <v>1760595.45</v>
      </c>
      <c r="J419" s="184"/>
      <c r="K419" s="184">
        <v>46683.22</v>
      </c>
      <c r="L419" s="184"/>
      <c r="M419" s="184">
        <v>14722.53</v>
      </c>
      <c r="N419" s="184"/>
      <c r="O419" s="184"/>
      <c r="P419" s="184">
        <v>31</v>
      </c>
      <c r="Q419" s="184"/>
      <c r="R419" s="184"/>
      <c r="S419" s="184"/>
      <c r="T419" s="184">
        <v>7</v>
      </c>
      <c r="U419" s="184"/>
      <c r="V419" s="184"/>
      <c r="W419" s="184"/>
      <c r="X419" s="184">
        <v>183</v>
      </c>
      <c r="Y419" s="184">
        <v>4233.3999999999996</v>
      </c>
      <c r="Z419" s="184"/>
      <c r="AA419" s="184"/>
      <c r="AB419" s="184"/>
      <c r="AC419" s="184">
        <v>44</v>
      </c>
      <c r="AD419" s="184">
        <v>73133</v>
      </c>
      <c r="AE419" s="184"/>
      <c r="AF419" s="184">
        <v>123615.33</v>
      </c>
      <c r="AG419" s="184">
        <v>10125.58</v>
      </c>
      <c r="AH419" s="184">
        <v>22</v>
      </c>
      <c r="AI419" s="184">
        <v>67450.720000000001</v>
      </c>
      <c r="AJ419" s="184"/>
      <c r="AK419" s="184"/>
      <c r="AL419" s="184"/>
      <c r="AM419" s="184">
        <v>17</v>
      </c>
      <c r="AN419" s="184">
        <v>31</v>
      </c>
      <c r="AO419" s="184">
        <v>13863.08</v>
      </c>
      <c r="AP419" s="184">
        <v>31248.68</v>
      </c>
      <c r="AQ419" s="184"/>
      <c r="AR419" s="184"/>
      <c r="AS419" s="184">
        <v>0</v>
      </c>
      <c r="AT419" s="184">
        <v>14395.58</v>
      </c>
      <c r="AU419" s="184"/>
      <c r="AV419" s="184">
        <v>1172.99</v>
      </c>
      <c r="AW419" s="184">
        <v>15</v>
      </c>
      <c r="AX419" s="184">
        <v>40</v>
      </c>
      <c r="AY419" s="184"/>
      <c r="AZ419" s="184">
        <v>17</v>
      </c>
      <c r="BA419" s="184">
        <v>17554</v>
      </c>
      <c r="BB419" s="184">
        <v>157144.37</v>
      </c>
      <c r="BC419" s="184">
        <v>48</v>
      </c>
      <c r="BD419" s="184">
        <v>128920.74</v>
      </c>
      <c r="BE419" s="184"/>
      <c r="BF419" s="184"/>
      <c r="BG419" s="184"/>
      <c r="BH419" s="184"/>
      <c r="BI419" s="184"/>
      <c r="BJ419" s="184"/>
      <c r="BK419" s="184">
        <v>17361.669999999998</v>
      </c>
      <c r="BL419" s="184">
        <v>59</v>
      </c>
      <c r="BM419" s="184"/>
      <c r="BN419" s="184"/>
      <c r="BO419" s="184">
        <v>30</v>
      </c>
      <c r="BP419" s="184"/>
      <c r="BQ419" s="184">
        <v>1821.66</v>
      </c>
      <c r="BR419" s="184"/>
      <c r="BS419" s="184"/>
      <c r="BT419" s="184"/>
      <c r="BU419" s="184"/>
      <c r="BV419" s="184">
        <v>376475.33</v>
      </c>
      <c r="BW419" s="184"/>
      <c r="BX419" s="184">
        <v>16</v>
      </c>
      <c r="BY419" s="184"/>
      <c r="BZ419" s="184">
        <v>7</v>
      </c>
      <c r="CA419" s="184"/>
      <c r="CB419" s="184">
        <v>114113.89</v>
      </c>
      <c r="CC419" s="184"/>
      <c r="CD419" s="184">
        <v>1</v>
      </c>
      <c r="CE419" s="184">
        <v>4003.33</v>
      </c>
      <c r="CF419" s="184">
        <v>146095.32999999999</v>
      </c>
      <c r="CG419" s="184">
        <v>60</v>
      </c>
      <c r="CH419" s="184"/>
      <c r="CI419" s="184"/>
      <c r="CJ419" s="184"/>
      <c r="CK419" s="184"/>
      <c r="CL419" s="184"/>
      <c r="CM419" s="184"/>
    </row>
    <row r="420" spans="1:91" ht="24.6">
      <c r="A420" s="120">
        <v>35</v>
      </c>
      <c r="B420" s="220" t="s">
        <v>1133</v>
      </c>
      <c r="C420" s="130" t="s">
        <v>665</v>
      </c>
      <c r="D420" s="184"/>
      <c r="E420" s="184"/>
      <c r="F420" s="184"/>
      <c r="G420" s="184"/>
      <c r="H420" s="184"/>
      <c r="I420" s="184"/>
      <c r="J420" s="184"/>
      <c r="K420" s="184"/>
      <c r="L420" s="184"/>
      <c r="M420" s="184"/>
      <c r="N420" s="184"/>
      <c r="O420" s="184"/>
      <c r="P420" s="184"/>
      <c r="Q420" s="184"/>
      <c r="R420" s="184"/>
      <c r="S420" s="184">
        <v>41527.769999999997</v>
      </c>
      <c r="T420" s="184"/>
      <c r="U420" s="184"/>
      <c r="V420" s="184"/>
      <c r="W420" s="184"/>
      <c r="X420" s="184"/>
      <c r="Y420" s="184"/>
      <c r="Z420" s="184"/>
      <c r="AA420" s="184"/>
      <c r="AB420" s="184"/>
      <c r="AC420" s="184"/>
      <c r="AD420" s="184"/>
      <c r="AE420" s="184"/>
      <c r="AF420" s="184">
        <v>1</v>
      </c>
      <c r="AG420" s="184"/>
      <c r="AH420" s="184"/>
      <c r="AI420" s="184"/>
      <c r="AJ420" s="184"/>
      <c r="AK420" s="184"/>
      <c r="AL420" s="184"/>
      <c r="AM420" s="184"/>
      <c r="AN420" s="184"/>
      <c r="AO420" s="184"/>
      <c r="AP420" s="184"/>
      <c r="AQ420" s="184"/>
      <c r="AR420" s="184"/>
      <c r="AS420" s="184"/>
      <c r="AT420" s="184"/>
      <c r="AU420" s="184"/>
      <c r="AV420" s="184"/>
      <c r="AW420" s="184"/>
      <c r="AX420" s="184"/>
      <c r="AY420" s="184"/>
      <c r="AZ420" s="184"/>
      <c r="BA420" s="184"/>
      <c r="BB420" s="184"/>
      <c r="BC420" s="184"/>
      <c r="BD420" s="184"/>
      <c r="BE420" s="184"/>
      <c r="BF420" s="184"/>
      <c r="BG420" s="184"/>
      <c r="BH420" s="184"/>
      <c r="BI420" s="184"/>
      <c r="BJ420" s="184"/>
      <c r="BK420" s="184"/>
      <c r="BL420" s="184"/>
      <c r="BM420" s="184"/>
      <c r="BN420" s="184"/>
      <c r="BO420" s="184"/>
      <c r="BP420" s="184"/>
      <c r="BQ420" s="184"/>
      <c r="BR420" s="184"/>
      <c r="BS420" s="184"/>
      <c r="BT420" s="184"/>
      <c r="BU420" s="184"/>
      <c r="BV420" s="184"/>
      <c r="BW420" s="184"/>
      <c r="BX420" s="184"/>
      <c r="BY420" s="184"/>
      <c r="BZ420" s="184"/>
      <c r="CA420" s="184"/>
      <c r="CB420" s="184"/>
      <c r="CC420" s="184"/>
      <c r="CD420" s="184"/>
      <c r="CE420" s="184"/>
      <c r="CF420" s="184"/>
      <c r="CG420" s="184"/>
      <c r="CH420" s="184"/>
      <c r="CI420" s="184"/>
      <c r="CJ420" s="184"/>
      <c r="CK420" s="184"/>
      <c r="CL420" s="184"/>
      <c r="CM420" s="184"/>
    </row>
    <row r="421" spans="1:91" ht="24.6">
      <c r="A421" s="120">
        <v>35</v>
      </c>
      <c r="B421" s="220" t="s">
        <v>1134</v>
      </c>
      <c r="C421" s="130" t="s">
        <v>1308</v>
      </c>
      <c r="D421" s="184"/>
      <c r="E421" s="184"/>
      <c r="F421" s="184"/>
      <c r="G421" s="184"/>
      <c r="H421" s="184"/>
      <c r="I421" s="184"/>
      <c r="J421" s="184"/>
      <c r="K421" s="184"/>
      <c r="L421" s="184"/>
      <c r="M421" s="184"/>
      <c r="N421" s="184"/>
      <c r="O421" s="184"/>
      <c r="P421" s="184"/>
      <c r="Q421" s="184"/>
      <c r="R421" s="184"/>
      <c r="S421" s="184"/>
      <c r="T421" s="184"/>
      <c r="U421" s="184"/>
      <c r="V421" s="184"/>
      <c r="W421" s="184"/>
      <c r="X421" s="184"/>
      <c r="Y421" s="184"/>
      <c r="Z421" s="184"/>
      <c r="AA421" s="184"/>
      <c r="AB421" s="184"/>
      <c r="AC421" s="184"/>
      <c r="AD421" s="184"/>
      <c r="AE421" s="184"/>
      <c r="AF421" s="184"/>
      <c r="AG421" s="184"/>
      <c r="AH421" s="184"/>
      <c r="AI421" s="184"/>
      <c r="AJ421" s="184"/>
      <c r="AK421" s="184"/>
      <c r="AL421" s="184"/>
      <c r="AM421" s="184"/>
      <c r="AN421" s="184"/>
      <c r="AO421" s="184"/>
      <c r="AP421" s="184"/>
      <c r="AQ421" s="184"/>
      <c r="AR421" s="184"/>
      <c r="AS421" s="184"/>
      <c r="AT421" s="184"/>
      <c r="AU421" s="184"/>
      <c r="AV421" s="184"/>
      <c r="AW421" s="184"/>
      <c r="AX421" s="184"/>
      <c r="AY421" s="184"/>
      <c r="AZ421" s="184"/>
      <c r="BA421" s="184"/>
      <c r="BB421" s="184"/>
      <c r="BC421" s="184"/>
      <c r="BD421" s="184"/>
      <c r="BE421" s="184"/>
      <c r="BF421" s="184"/>
      <c r="BG421" s="184"/>
      <c r="BH421" s="184"/>
      <c r="BI421" s="184"/>
      <c r="BJ421" s="184"/>
      <c r="BK421" s="184"/>
      <c r="BL421" s="184"/>
      <c r="BM421" s="184"/>
      <c r="BN421" s="184"/>
      <c r="BO421" s="184"/>
      <c r="BP421" s="184"/>
      <c r="BQ421" s="184"/>
      <c r="BR421" s="184"/>
      <c r="BS421" s="184"/>
      <c r="BT421" s="184"/>
      <c r="BU421" s="184"/>
      <c r="BV421" s="184"/>
      <c r="BW421" s="184"/>
      <c r="BX421" s="184"/>
      <c r="BY421" s="184"/>
      <c r="BZ421" s="184"/>
      <c r="CA421" s="184"/>
      <c r="CB421" s="184"/>
      <c r="CC421" s="184"/>
      <c r="CD421" s="184"/>
      <c r="CE421" s="184"/>
      <c r="CF421" s="184"/>
      <c r="CG421" s="184"/>
      <c r="CH421" s="184"/>
      <c r="CI421" s="184"/>
      <c r="CJ421" s="184"/>
      <c r="CK421" s="184"/>
      <c r="CL421" s="184"/>
      <c r="CM421" s="184"/>
    </row>
    <row r="422" spans="1:91" ht="24.6">
      <c r="A422" s="120">
        <v>35</v>
      </c>
      <c r="B422" s="220" t="s">
        <v>1135</v>
      </c>
      <c r="C422" s="130" t="s">
        <v>1309</v>
      </c>
      <c r="D422" s="184"/>
      <c r="E422" s="184"/>
      <c r="F422" s="184"/>
      <c r="G422" s="184"/>
      <c r="H422" s="184"/>
      <c r="I422" s="184"/>
      <c r="J422" s="184"/>
      <c r="K422" s="184"/>
      <c r="L422" s="184"/>
      <c r="M422" s="184"/>
      <c r="N422" s="184"/>
      <c r="O422" s="184"/>
      <c r="P422" s="184"/>
      <c r="Q422" s="184"/>
      <c r="R422" s="184"/>
      <c r="S422" s="184"/>
      <c r="T422" s="184"/>
      <c r="U422" s="184"/>
      <c r="V422" s="184"/>
      <c r="W422" s="184"/>
      <c r="X422" s="184"/>
      <c r="Y422" s="184"/>
      <c r="Z422" s="184"/>
      <c r="AA422" s="184"/>
      <c r="AB422" s="184"/>
      <c r="AC422" s="184"/>
      <c r="AD422" s="184"/>
      <c r="AE422" s="184"/>
      <c r="AF422" s="184"/>
      <c r="AG422" s="184"/>
      <c r="AH422" s="184"/>
      <c r="AI422" s="184"/>
      <c r="AJ422" s="184"/>
      <c r="AK422" s="184"/>
      <c r="AL422" s="184"/>
      <c r="AM422" s="184"/>
      <c r="AN422" s="184"/>
      <c r="AO422" s="184"/>
      <c r="AP422" s="184"/>
      <c r="AQ422" s="184"/>
      <c r="AR422" s="184"/>
      <c r="AS422" s="184"/>
      <c r="AT422" s="184"/>
      <c r="AU422" s="184"/>
      <c r="AV422" s="184"/>
      <c r="AW422" s="184"/>
      <c r="AX422" s="184"/>
      <c r="AY422" s="184"/>
      <c r="AZ422" s="184"/>
      <c r="BA422" s="184"/>
      <c r="BB422" s="184"/>
      <c r="BC422" s="184"/>
      <c r="BD422" s="184"/>
      <c r="BE422" s="184"/>
      <c r="BF422" s="184"/>
      <c r="BG422" s="184"/>
      <c r="BH422" s="184"/>
      <c r="BI422" s="184"/>
      <c r="BJ422" s="184"/>
      <c r="BK422" s="184">
        <v>55868.76</v>
      </c>
      <c r="BL422" s="184"/>
      <c r="BM422" s="184"/>
      <c r="BN422" s="184"/>
      <c r="BO422" s="184"/>
      <c r="BP422" s="184"/>
      <c r="BQ422" s="184"/>
      <c r="BR422" s="184"/>
      <c r="BS422" s="184"/>
      <c r="BT422" s="184"/>
      <c r="BU422" s="184"/>
      <c r="BV422" s="184"/>
      <c r="BW422" s="184"/>
      <c r="BX422" s="184"/>
      <c r="BY422" s="184"/>
      <c r="BZ422" s="184">
        <v>1</v>
      </c>
      <c r="CA422" s="184"/>
      <c r="CB422" s="184"/>
      <c r="CC422" s="184"/>
      <c r="CD422" s="184"/>
      <c r="CE422" s="184"/>
      <c r="CF422" s="184"/>
      <c r="CG422" s="184"/>
      <c r="CH422" s="184"/>
      <c r="CI422" s="184"/>
      <c r="CJ422" s="184"/>
      <c r="CK422" s="184"/>
      <c r="CL422" s="184"/>
      <c r="CM422" s="184"/>
    </row>
    <row r="423" spans="1:91" ht="24.6">
      <c r="A423" s="120">
        <v>35</v>
      </c>
      <c r="B423" s="220" t="s">
        <v>1136</v>
      </c>
      <c r="C423" s="130" t="s">
        <v>666</v>
      </c>
      <c r="D423" s="184"/>
      <c r="E423" s="184"/>
      <c r="F423" s="184"/>
      <c r="G423" s="184"/>
      <c r="H423" s="184"/>
      <c r="I423" s="184"/>
      <c r="J423" s="184"/>
      <c r="K423" s="184"/>
      <c r="L423" s="184"/>
      <c r="M423" s="184"/>
      <c r="N423" s="184"/>
      <c r="O423" s="184"/>
      <c r="P423" s="184"/>
      <c r="Q423" s="184"/>
      <c r="R423" s="184"/>
      <c r="S423" s="184"/>
      <c r="T423" s="184"/>
      <c r="U423" s="184"/>
      <c r="V423" s="184"/>
      <c r="W423" s="184"/>
      <c r="X423" s="184"/>
      <c r="Y423" s="184"/>
      <c r="Z423" s="184">
        <v>10000</v>
      </c>
      <c r="AA423" s="184"/>
      <c r="AB423" s="184"/>
      <c r="AC423" s="184"/>
      <c r="AD423" s="184"/>
      <c r="AE423" s="184"/>
      <c r="AF423" s="184"/>
      <c r="AG423" s="184"/>
      <c r="AH423" s="184"/>
      <c r="AI423" s="184"/>
      <c r="AJ423" s="184"/>
      <c r="AK423" s="184"/>
      <c r="AL423" s="184"/>
      <c r="AM423" s="184"/>
      <c r="AN423" s="184"/>
      <c r="AO423" s="184"/>
      <c r="AP423" s="184"/>
      <c r="AQ423" s="184"/>
      <c r="AR423" s="184"/>
      <c r="AS423" s="184"/>
      <c r="AT423" s="184"/>
      <c r="AU423" s="184"/>
      <c r="AV423" s="184"/>
      <c r="AW423" s="184"/>
      <c r="AX423" s="184"/>
      <c r="AY423" s="184"/>
      <c r="AZ423" s="184"/>
      <c r="BA423" s="184"/>
      <c r="BB423" s="184"/>
      <c r="BC423" s="184"/>
      <c r="BD423" s="184"/>
      <c r="BE423" s="184"/>
      <c r="BF423" s="184"/>
      <c r="BG423" s="184"/>
      <c r="BH423" s="184"/>
      <c r="BI423" s="184"/>
      <c r="BJ423" s="184"/>
      <c r="BK423" s="184"/>
      <c r="BL423" s="184"/>
      <c r="BM423" s="184"/>
      <c r="BN423" s="184"/>
      <c r="BO423" s="184"/>
      <c r="BP423" s="184"/>
      <c r="BQ423" s="184"/>
      <c r="BR423" s="184"/>
      <c r="BS423" s="184"/>
      <c r="BT423" s="184"/>
      <c r="BU423" s="184"/>
      <c r="BV423" s="184"/>
      <c r="BW423" s="184"/>
      <c r="BX423" s="184"/>
      <c r="BY423" s="184"/>
      <c r="BZ423" s="184"/>
      <c r="CA423" s="184"/>
      <c r="CB423" s="184"/>
      <c r="CC423" s="184"/>
      <c r="CD423" s="184"/>
      <c r="CE423" s="184"/>
      <c r="CF423" s="184"/>
      <c r="CG423" s="184"/>
      <c r="CH423" s="184"/>
      <c r="CI423" s="184"/>
      <c r="CJ423" s="184"/>
      <c r="CK423" s="184"/>
      <c r="CL423" s="184"/>
      <c r="CM423" s="184"/>
    </row>
    <row r="424" spans="1:91" ht="49.2">
      <c r="A424" s="120">
        <v>36</v>
      </c>
      <c r="B424" s="220" t="s">
        <v>1137</v>
      </c>
      <c r="C424" s="130" t="s">
        <v>1310</v>
      </c>
      <c r="D424" s="184">
        <v>136356.70000000001</v>
      </c>
      <c r="E424" s="184"/>
      <c r="F424" s="184"/>
      <c r="G424" s="184"/>
      <c r="H424" s="184"/>
      <c r="I424" s="184"/>
      <c r="J424" s="184"/>
      <c r="K424" s="184"/>
      <c r="L424" s="184"/>
      <c r="M424" s="184"/>
      <c r="N424" s="184"/>
      <c r="O424" s="184"/>
      <c r="P424" s="184"/>
      <c r="Q424" s="184"/>
      <c r="R424" s="184"/>
      <c r="S424" s="184"/>
      <c r="T424" s="184"/>
      <c r="U424" s="184"/>
      <c r="V424" s="184"/>
      <c r="W424" s="184"/>
      <c r="X424" s="184"/>
      <c r="Y424" s="184"/>
      <c r="Z424" s="184"/>
      <c r="AA424" s="184"/>
      <c r="AB424" s="184"/>
      <c r="AC424" s="184"/>
      <c r="AD424" s="184"/>
      <c r="AE424" s="184"/>
      <c r="AF424" s="184"/>
      <c r="AG424" s="184"/>
      <c r="AH424" s="184"/>
      <c r="AI424" s="184"/>
      <c r="AJ424" s="184"/>
      <c r="AK424" s="184"/>
      <c r="AL424" s="184"/>
      <c r="AM424" s="184"/>
      <c r="AN424" s="184"/>
      <c r="AO424" s="184"/>
      <c r="AP424" s="184"/>
      <c r="AQ424" s="184"/>
      <c r="AR424" s="184"/>
      <c r="AS424" s="184"/>
      <c r="AT424" s="184"/>
      <c r="AU424" s="184"/>
      <c r="AV424" s="184"/>
      <c r="AW424" s="184"/>
      <c r="AX424" s="184"/>
      <c r="AY424" s="184"/>
      <c r="AZ424" s="184"/>
      <c r="BA424" s="184"/>
      <c r="BB424" s="184"/>
      <c r="BC424" s="184"/>
      <c r="BD424" s="184"/>
      <c r="BE424" s="184"/>
      <c r="BF424" s="184"/>
      <c r="BG424" s="184"/>
      <c r="BH424" s="184"/>
      <c r="BI424" s="184"/>
      <c r="BJ424" s="184"/>
      <c r="BK424" s="184"/>
      <c r="BL424" s="184"/>
      <c r="BM424" s="184">
        <v>42693.120000000003</v>
      </c>
      <c r="BN424" s="184"/>
      <c r="BO424" s="184"/>
      <c r="BP424" s="184"/>
      <c r="BQ424" s="184"/>
      <c r="BR424" s="184"/>
      <c r="BS424" s="184">
        <v>160384.24</v>
      </c>
      <c r="BT424" s="184"/>
      <c r="BU424" s="184"/>
      <c r="BV424" s="184"/>
      <c r="BW424" s="184"/>
      <c r="BX424" s="184"/>
      <c r="BY424" s="184"/>
      <c r="BZ424" s="184"/>
      <c r="CA424" s="184"/>
      <c r="CB424" s="184"/>
      <c r="CC424" s="184"/>
      <c r="CD424" s="184"/>
      <c r="CE424" s="184"/>
      <c r="CF424" s="184"/>
      <c r="CG424" s="184"/>
      <c r="CH424" s="184"/>
      <c r="CI424" s="184"/>
      <c r="CJ424" s="184"/>
      <c r="CK424" s="184"/>
      <c r="CL424" s="184"/>
      <c r="CM424" s="184"/>
    </row>
    <row r="425" spans="1:91" ht="49.2">
      <c r="A425" s="120">
        <v>36</v>
      </c>
      <c r="B425" s="220" t="s">
        <v>1138</v>
      </c>
      <c r="C425" s="130" t="s">
        <v>1351</v>
      </c>
      <c r="D425" s="184"/>
      <c r="E425" s="184"/>
      <c r="F425" s="184"/>
      <c r="G425" s="184"/>
      <c r="H425" s="184"/>
      <c r="I425" s="184"/>
      <c r="J425" s="184"/>
      <c r="K425" s="184"/>
      <c r="L425" s="184"/>
      <c r="M425" s="184"/>
      <c r="N425" s="184"/>
      <c r="O425" s="184"/>
      <c r="P425" s="184"/>
      <c r="Q425" s="184"/>
      <c r="R425" s="184"/>
      <c r="S425" s="184"/>
      <c r="T425" s="184"/>
      <c r="U425" s="184"/>
      <c r="V425" s="184"/>
      <c r="W425" s="184"/>
      <c r="X425" s="184"/>
      <c r="Y425" s="184"/>
      <c r="Z425" s="184"/>
      <c r="AA425" s="184"/>
      <c r="AB425" s="184"/>
      <c r="AC425" s="184"/>
      <c r="AD425" s="184"/>
      <c r="AE425" s="184"/>
      <c r="AF425" s="184"/>
      <c r="AG425" s="184"/>
      <c r="AH425" s="184"/>
      <c r="AI425" s="184"/>
      <c r="AJ425" s="184"/>
      <c r="AK425" s="184"/>
      <c r="AL425" s="184">
        <v>277630</v>
      </c>
      <c r="AM425" s="184"/>
      <c r="AN425" s="184"/>
      <c r="AO425" s="184"/>
      <c r="AP425" s="184"/>
      <c r="AQ425" s="184"/>
      <c r="AR425" s="184"/>
      <c r="AS425" s="184"/>
      <c r="AT425" s="184"/>
      <c r="AU425" s="184"/>
      <c r="AV425" s="184"/>
      <c r="AW425" s="184"/>
      <c r="AX425" s="184"/>
      <c r="AY425" s="184"/>
      <c r="AZ425" s="184"/>
      <c r="BA425" s="184"/>
      <c r="BB425" s="184"/>
      <c r="BC425" s="184"/>
      <c r="BD425" s="184"/>
      <c r="BE425" s="184"/>
      <c r="BF425" s="184"/>
      <c r="BG425" s="184"/>
      <c r="BH425" s="184"/>
      <c r="BI425" s="184"/>
      <c r="BJ425" s="184"/>
      <c r="BK425" s="184"/>
      <c r="BL425" s="184"/>
      <c r="BM425" s="184"/>
      <c r="BN425" s="184"/>
      <c r="BO425" s="184"/>
      <c r="BP425" s="184"/>
      <c r="BQ425" s="184"/>
      <c r="BR425" s="184"/>
      <c r="BS425" s="184"/>
      <c r="BT425" s="184"/>
      <c r="BU425" s="184"/>
      <c r="BV425" s="184"/>
      <c r="BW425" s="184"/>
      <c r="BX425" s="184"/>
      <c r="BY425" s="184"/>
      <c r="BZ425" s="184"/>
      <c r="CA425" s="184"/>
      <c r="CB425" s="184"/>
      <c r="CC425" s="184"/>
      <c r="CD425" s="184"/>
      <c r="CE425" s="184"/>
      <c r="CF425" s="184"/>
      <c r="CG425" s="184"/>
      <c r="CH425" s="184"/>
      <c r="CI425" s="184"/>
      <c r="CJ425" s="184"/>
      <c r="CK425" s="184"/>
      <c r="CL425" s="184"/>
      <c r="CM425" s="184"/>
    </row>
    <row r="426" spans="1:91" ht="49.2">
      <c r="A426" s="120">
        <v>36</v>
      </c>
      <c r="B426" s="220" t="s">
        <v>1139</v>
      </c>
      <c r="C426" s="130" t="s">
        <v>667</v>
      </c>
      <c r="D426" s="184">
        <v>273634663.63999999</v>
      </c>
      <c r="E426" s="184"/>
      <c r="F426" s="184"/>
      <c r="G426" s="184"/>
      <c r="H426" s="184"/>
      <c r="I426" s="184"/>
      <c r="J426" s="184"/>
      <c r="K426" s="184"/>
      <c r="L426" s="184"/>
      <c r="M426" s="184"/>
      <c r="N426" s="184"/>
      <c r="O426" s="184"/>
      <c r="P426" s="184"/>
      <c r="Q426" s="184"/>
      <c r="R426" s="184"/>
      <c r="S426" s="184"/>
      <c r="T426" s="184"/>
      <c r="U426" s="184"/>
      <c r="V426" s="184"/>
      <c r="W426" s="184"/>
      <c r="X426" s="184"/>
      <c r="Y426" s="184"/>
      <c r="Z426" s="184"/>
      <c r="AA426" s="184"/>
      <c r="AB426" s="184"/>
      <c r="AC426" s="184"/>
      <c r="AD426" s="184"/>
      <c r="AE426" s="184"/>
      <c r="AF426" s="184"/>
      <c r="AG426" s="184"/>
      <c r="AH426" s="184"/>
      <c r="AI426" s="184"/>
      <c r="AJ426" s="184"/>
      <c r="AK426" s="184"/>
      <c r="AL426" s="184"/>
      <c r="AM426" s="184"/>
      <c r="AN426" s="184"/>
      <c r="AO426" s="184"/>
      <c r="AP426" s="184"/>
      <c r="AQ426" s="184"/>
      <c r="AR426" s="184"/>
      <c r="AS426" s="184">
        <v>3016705</v>
      </c>
      <c r="AT426" s="184"/>
      <c r="AU426" s="184"/>
      <c r="AV426" s="184"/>
      <c r="AW426" s="184"/>
      <c r="AX426" s="184"/>
      <c r="AY426" s="184"/>
      <c r="AZ426" s="184"/>
      <c r="BA426" s="184"/>
      <c r="BB426" s="184"/>
      <c r="BC426" s="184"/>
      <c r="BD426" s="184"/>
      <c r="BE426" s="184"/>
      <c r="BF426" s="184"/>
      <c r="BG426" s="184"/>
      <c r="BH426" s="184"/>
      <c r="BI426" s="184"/>
      <c r="BJ426" s="184"/>
      <c r="BK426" s="184"/>
      <c r="BL426" s="184"/>
      <c r="BM426" s="184">
        <v>233114901.75</v>
      </c>
      <c r="BN426" s="184"/>
      <c r="BO426" s="184"/>
      <c r="BP426" s="184"/>
      <c r="BQ426" s="184"/>
      <c r="BR426" s="184"/>
      <c r="BS426" s="184">
        <v>12143896</v>
      </c>
      <c r="BT426" s="184"/>
      <c r="BU426" s="184"/>
      <c r="BV426" s="184"/>
      <c r="BW426" s="184"/>
      <c r="BX426" s="184"/>
      <c r="BY426" s="184"/>
      <c r="BZ426" s="184"/>
      <c r="CA426" s="184"/>
      <c r="CB426" s="184"/>
      <c r="CC426" s="184"/>
      <c r="CD426" s="184"/>
      <c r="CE426" s="184"/>
      <c r="CF426" s="184"/>
      <c r="CG426" s="184"/>
      <c r="CH426" s="184"/>
      <c r="CI426" s="184"/>
      <c r="CJ426" s="184"/>
      <c r="CK426" s="184"/>
      <c r="CL426" s="184"/>
      <c r="CM426" s="184"/>
    </row>
    <row r="427" spans="1:91" ht="49.2">
      <c r="A427" s="120">
        <v>36</v>
      </c>
      <c r="B427" s="220" t="s">
        <v>1140</v>
      </c>
      <c r="C427" s="130" t="s">
        <v>668</v>
      </c>
      <c r="D427" s="184">
        <v>656333.03</v>
      </c>
      <c r="E427" s="184"/>
      <c r="F427" s="184"/>
      <c r="G427" s="184"/>
      <c r="H427" s="184"/>
      <c r="I427" s="184"/>
      <c r="J427" s="184"/>
      <c r="K427" s="184"/>
      <c r="L427" s="184"/>
      <c r="M427" s="184"/>
      <c r="N427" s="184"/>
      <c r="O427" s="184"/>
      <c r="P427" s="184">
        <v>2455807.16</v>
      </c>
      <c r="Q427" s="184"/>
      <c r="R427" s="184"/>
      <c r="S427" s="184"/>
      <c r="T427" s="184"/>
      <c r="U427" s="184"/>
      <c r="V427" s="184"/>
      <c r="W427" s="184"/>
      <c r="X427" s="184">
        <v>1527314.15</v>
      </c>
      <c r="Y427" s="184"/>
      <c r="Z427" s="184"/>
      <c r="AA427" s="184"/>
      <c r="AB427" s="184"/>
      <c r="AC427" s="184"/>
      <c r="AD427" s="184"/>
      <c r="AE427" s="184"/>
      <c r="AF427" s="184"/>
      <c r="AG427" s="184"/>
      <c r="AH427" s="184"/>
      <c r="AI427" s="184"/>
      <c r="AJ427" s="184"/>
      <c r="AK427" s="184"/>
      <c r="AL427" s="184"/>
      <c r="AM427" s="184"/>
      <c r="AN427" s="184"/>
      <c r="AO427" s="184"/>
      <c r="AP427" s="184"/>
      <c r="AQ427" s="184"/>
      <c r="AR427" s="184"/>
      <c r="AS427" s="184">
        <v>63768.58</v>
      </c>
      <c r="AT427" s="184"/>
      <c r="AU427" s="184"/>
      <c r="AV427" s="184"/>
      <c r="AW427" s="184"/>
      <c r="AX427" s="184"/>
      <c r="AY427" s="184"/>
      <c r="AZ427" s="184"/>
      <c r="BA427" s="184"/>
      <c r="BB427" s="184">
        <v>79695.27</v>
      </c>
      <c r="BC427" s="184"/>
      <c r="BD427" s="184">
        <v>547321.71</v>
      </c>
      <c r="BE427" s="184"/>
      <c r="BF427" s="184"/>
      <c r="BG427" s="184"/>
      <c r="BH427" s="184">
        <v>7774.74</v>
      </c>
      <c r="BI427" s="184"/>
      <c r="BJ427" s="184"/>
      <c r="BK427" s="184"/>
      <c r="BL427" s="184"/>
      <c r="BM427" s="184">
        <v>23658.21</v>
      </c>
      <c r="BN427" s="184"/>
      <c r="BO427" s="184"/>
      <c r="BP427" s="184"/>
      <c r="BQ427" s="184"/>
      <c r="BR427" s="184"/>
      <c r="BS427" s="184">
        <v>1980662.65</v>
      </c>
      <c r="BT427" s="184"/>
      <c r="BU427" s="184"/>
      <c r="BV427" s="184"/>
      <c r="BW427" s="184"/>
      <c r="BX427" s="184"/>
      <c r="BY427" s="184"/>
      <c r="BZ427" s="184"/>
      <c r="CA427" s="184"/>
      <c r="CB427" s="184"/>
      <c r="CC427" s="184"/>
      <c r="CD427" s="184"/>
      <c r="CE427" s="184"/>
      <c r="CF427" s="184"/>
      <c r="CG427" s="184"/>
      <c r="CH427" s="184"/>
      <c r="CI427" s="184"/>
      <c r="CJ427" s="184"/>
      <c r="CK427" s="184"/>
      <c r="CL427" s="184"/>
      <c r="CM427" s="184"/>
    </row>
    <row r="428" spans="1:91" ht="24.6">
      <c r="A428" s="120">
        <v>36</v>
      </c>
      <c r="B428" s="220" t="s">
        <v>1141</v>
      </c>
      <c r="C428" s="149" t="s">
        <v>1311</v>
      </c>
      <c r="D428" s="184">
        <v>283621186.85000002</v>
      </c>
      <c r="E428" s="184"/>
      <c r="F428" s="184"/>
      <c r="G428" s="184"/>
      <c r="H428" s="184"/>
      <c r="I428" s="184"/>
      <c r="J428" s="184"/>
      <c r="K428" s="184"/>
      <c r="L428" s="184"/>
      <c r="M428" s="184"/>
      <c r="N428" s="184"/>
      <c r="O428" s="184"/>
      <c r="P428" s="184"/>
      <c r="Q428" s="184"/>
      <c r="R428" s="184"/>
      <c r="S428" s="184"/>
      <c r="T428" s="184"/>
      <c r="U428" s="184"/>
      <c r="V428" s="184"/>
      <c r="W428" s="184"/>
      <c r="X428" s="184"/>
      <c r="Y428" s="184"/>
      <c r="Z428" s="184"/>
      <c r="AA428" s="184"/>
      <c r="AB428" s="184"/>
      <c r="AC428" s="184"/>
      <c r="AD428" s="184"/>
      <c r="AE428" s="184"/>
      <c r="AF428" s="184"/>
      <c r="AG428" s="184"/>
      <c r="AH428" s="184"/>
      <c r="AI428" s="184"/>
      <c r="AJ428" s="184"/>
      <c r="AK428" s="184"/>
      <c r="AL428" s="184">
        <v>50068171.799999997</v>
      </c>
      <c r="AM428" s="184"/>
      <c r="AN428" s="184"/>
      <c r="AO428" s="184"/>
      <c r="AP428" s="184"/>
      <c r="AQ428" s="184"/>
      <c r="AR428" s="184"/>
      <c r="AS428" s="184">
        <v>2284450</v>
      </c>
      <c r="AT428" s="184"/>
      <c r="AU428" s="184"/>
      <c r="AV428" s="184"/>
      <c r="AW428" s="184"/>
      <c r="AX428" s="184"/>
      <c r="AY428" s="184"/>
      <c r="AZ428" s="184"/>
      <c r="BA428" s="184"/>
      <c r="BB428" s="184"/>
      <c r="BC428" s="184"/>
      <c r="BD428" s="184"/>
      <c r="BE428" s="184"/>
      <c r="BF428" s="184"/>
      <c r="BG428" s="184"/>
      <c r="BH428" s="184"/>
      <c r="BI428" s="184"/>
      <c r="BJ428" s="184"/>
      <c r="BK428" s="184"/>
      <c r="BL428" s="184"/>
      <c r="BM428" s="184">
        <v>200738987.75</v>
      </c>
      <c r="BN428" s="184"/>
      <c r="BO428" s="184"/>
      <c r="BP428" s="184"/>
      <c r="BQ428" s="184"/>
      <c r="BR428" s="184"/>
      <c r="BS428" s="184"/>
      <c r="BT428" s="184"/>
      <c r="BU428" s="184"/>
      <c r="BV428" s="184"/>
      <c r="BW428" s="184"/>
      <c r="BX428" s="184"/>
      <c r="BY428" s="184"/>
      <c r="BZ428" s="184"/>
      <c r="CA428" s="184"/>
      <c r="CB428" s="184"/>
      <c r="CC428" s="184"/>
      <c r="CD428" s="184"/>
      <c r="CE428" s="184"/>
      <c r="CF428" s="184"/>
      <c r="CG428" s="184"/>
      <c r="CH428" s="184"/>
      <c r="CI428" s="184"/>
      <c r="CJ428" s="184"/>
      <c r="CK428" s="184"/>
      <c r="CL428" s="184"/>
      <c r="CM428" s="184"/>
    </row>
    <row r="429" spans="1:91" ht="24.6">
      <c r="A429" s="120">
        <v>36</v>
      </c>
      <c r="B429" s="220" t="s">
        <v>1142</v>
      </c>
      <c r="C429" s="149" t="s">
        <v>669</v>
      </c>
      <c r="D429" s="184"/>
      <c r="E429" s="184"/>
      <c r="F429" s="184"/>
      <c r="G429" s="184"/>
      <c r="H429" s="184"/>
      <c r="I429" s="184"/>
      <c r="J429" s="184">
        <v>828.32</v>
      </c>
      <c r="K429" s="184"/>
      <c r="L429" s="184"/>
      <c r="M429" s="184"/>
      <c r="N429" s="184"/>
      <c r="O429" s="184"/>
      <c r="P429" s="184"/>
      <c r="Q429" s="184"/>
      <c r="R429" s="184"/>
      <c r="S429" s="184"/>
      <c r="T429" s="184"/>
      <c r="U429" s="184"/>
      <c r="V429" s="184"/>
      <c r="W429" s="184"/>
      <c r="X429" s="184"/>
      <c r="Y429" s="184"/>
      <c r="Z429" s="184"/>
      <c r="AA429" s="184"/>
      <c r="AB429" s="184"/>
      <c r="AC429" s="184"/>
      <c r="AD429" s="184"/>
      <c r="AE429" s="184"/>
      <c r="AF429" s="184"/>
      <c r="AG429" s="184"/>
      <c r="AH429" s="184"/>
      <c r="AI429" s="184"/>
      <c r="AJ429" s="184"/>
      <c r="AK429" s="184"/>
      <c r="AL429" s="184"/>
      <c r="AM429" s="184"/>
      <c r="AN429" s="184"/>
      <c r="AO429" s="184"/>
      <c r="AP429" s="184"/>
      <c r="AQ429" s="184"/>
      <c r="AR429" s="184"/>
      <c r="AS429" s="184"/>
      <c r="AT429" s="184"/>
      <c r="AU429" s="184"/>
      <c r="AV429" s="184"/>
      <c r="AW429" s="184"/>
      <c r="AX429" s="184"/>
      <c r="AY429" s="184"/>
      <c r="AZ429" s="184"/>
      <c r="BA429" s="184"/>
      <c r="BB429" s="184"/>
      <c r="BC429" s="184"/>
      <c r="BD429" s="184"/>
      <c r="BE429" s="184"/>
      <c r="BF429" s="184"/>
      <c r="BG429" s="184"/>
      <c r="BH429" s="184"/>
      <c r="BI429" s="184"/>
      <c r="BJ429" s="184"/>
      <c r="BK429" s="184"/>
      <c r="BL429" s="184"/>
      <c r="BM429" s="184"/>
      <c r="BN429" s="184"/>
      <c r="BO429" s="184"/>
      <c r="BP429" s="184"/>
      <c r="BQ429" s="184"/>
      <c r="BR429" s="184"/>
      <c r="BS429" s="184"/>
      <c r="BT429" s="184"/>
      <c r="BU429" s="184"/>
      <c r="BV429" s="184"/>
      <c r="BW429" s="184"/>
      <c r="BX429" s="184"/>
      <c r="BY429" s="184"/>
      <c r="BZ429" s="184"/>
      <c r="CA429" s="184"/>
      <c r="CB429" s="184"/>
      <c r="CC429" s="184"/>
      <c r="CD429" s="184"/>
      <c r="CE429" s="184"/>
      <c r="CF429" s="184"/>
      <c r="CG429" s="184"/>
      <c r="CH429" s="184"/>
      <c r="CI429" s="184"/>
      <c r="CJ429" s="184"/>
      <c r="CK429" s="184"/>
      <c r="CL429" s="184"/>
      <c r="CM429" s="184"/>
    </row>
    <row r="430" spans="1:91" ht="24.6">
      <c r="A430" s="120">
        <v>36</v>
      </c>
      <c r="B430" s="220" t="s">
        <v>1143</v>
      </c>
      <c r="C430" s="149" t="s">
        <v>1312</v>
      </c>
      <c r="D430" s="184">
        <v>12000</v>
      </c>
      <c r="E430" s="184"/>
      <c r="F430" s="184"/>
      <c r="G430" s="184"/>
      <c r="H430" s="184"/>
      <c r="I430" s="184"/>
      <c r="J430" s="184"/>
      <c r="K430" s="184"/>
      <c r="L430" s="184"/>
      <c r="M430" s="184"/>
      <c r="N430" s="184"/>
      <c r="O430" s="184"/>
      <c r="P430" s="184">
        <v>7500</v>
      </c>
      <c r="Q430" s="184"/>
      <c r="R430" s="184"/>
      <c r="S430" s="184"/>
      <c r="T430" s="184"/>
      <c r="U430" s="184"/>
      <c r="V430" s="184"/>
      <c r="W430" s="184"/>
      <c r="X430" s="184"/>
      <c r="Y430" s="184"/>
      <c r="Z430" s="184"/>
      <c r="AA430" s="184"/>
      <c r="AB430" s="184"/>
      <c r="AC430" s="184"/>
      <c r="AD430" s="184"/>
      <c r="AE430" s="184"/>
      <c r="AF430" s="184"/>
      <c r="AG430" s="184"/>
      <c r="AH430" s="184"/>
      <c r="AI430" s="184"/>
      <c r="AJ430" s="184"/>
      <c r="AK430" s="184"/>
      <c r="AL430" s="184"/>
      <c r="AM430" s="184"/>
      <c r="AN430" s="184"/>
      <c r="AO430" s="184"/>
      <c r="AP430" s="184"/>
      <c r="AQ430" s="184"/>
      <c r="AR430" s="184"/>
      <c r="AS430" s="184"/>
      <c r="AT430" s="184"/>
      <c r="AU430" s="184"/>
      <c r="AV430" s="184"/>
      <c r="AW430" s="184"/>
      <c r="AX430" s="184"/>
      <c r="AY430" s="184"/>
      <c r="AZ430" s="184"/>
      <c r="BA430" s="184"/>
      <c r="BB430" s="184"/>
      <c r="BC430" s="184"/>
      <c r="BD430" s="184"/>
      <c r="BE430" s="184"/>
      <c r="BF430" s="184"/>
      <c r="BG430" s="184"/>
      <c r="BH430" s="184"/>
      <c r="BI430" s="184"/>
      <c r="BJ430" s="184"/>
      <c r="BK430" s="184"/>
      <c r="BL430" s="184"/>
      <c r="BM430" s="184"/>
      <c r="BN430" s="184"/>
      <c r="BO430" s="184"/>
      <c r="BP430" s="184"/>
      <c r="BQ430" s="184"/>
      <c r="BR430" s="184"/>
      <c r="BS430" s="184"/>
      <c r="BT430" s="184"/>
      <c r="BU430" s="184"/>
      <c r="BV430" s="184"/>
      <c r="BW430" s="184"/>
      <c r="BX430" s="184"/>
      <c r="BY430" s="184"/>
      <c r="BZ430" s="184"/>
      <c r="CA430" s="184"/>
      <c r="CB430" s="184"/>
      <c r="CC430" s="184"/>
      <c r="CD430" s="184"/>
      <c r="CE430" s="184"/>
      <c r="CF430" s="184"/>
      <c r="CG430" s="184"/>
      <c r="CH430" s="184"/>
      <c r="CI430" s="184"/>
      <c r="CJ430" s="184"/>
      <c r="CK430" s="184"/>
      <c r="CL430" s="184"/>
      <c r="CM430" s="184"/>
    </row>
    <row r="431" spans="1:91" ht="24.6">
      <c r="A431" s="120">
        <v>36</v>
      </c>
      <c r="B431" s="220" t="s">
        <v>1144</v>
      </c>
      <c r="C431" s="149" t="s">
        <v>1313</v>
      </c>
      <c r="D431" s="184"/>
      <c r="E431" s="184"/>
      <c r="F431" s="184"/>
      <c r="G431" s="184"/>
      <c r="H431" s="184"/>
      <c r="I431" s="184"/>
      <c r="J431" s="184"/>
      <c r="K431" s="184"/>
      <c r="L431" s="184"/>
      <c r="M431" s="184"/>
      <c r="N431" s="184"/>
      <c r="O431" s="184"/>
      <c r="P431" s="184"/>
      <c r="Q431" s="184"/>
      <c r="R431" s="184"/>
      <c r="S431" s="184"/>
      <c r="T431" s="184"/>
      <c r="U431" s="184"/>
      <c r="V431" s="184"/>
      <c r="W431" s="184"/>
      <c r="X431" s="184"/>
      <c r="Y431" s="184"/>
      <c r="Z431" s="184"/>
      <c r="AA431" s="184"/>
      <c r="AB431" s="184"/>
      <c r="AC431" s="184"/>
      <c r="AD431" s="184"/>
      <c r="AE431" s="184"/>
      <c r="AF431" s="184"/>
      <c r="AG431" s="184"/>
      <c r="AH431" s="184"/>
      <c r="AI431" s="184"/>
      <c r="AJ431" s="184"/>
      <c r="AK431" s="184"/>
      <c r="AL431" s="184"/>
      <c r="AM431" s="184"/>
      <c r="AN431" s="184"/>
      <c r="AO431" s="184"/>
      <c r="AP431" s="184"/>
      <c r="AQ431" s="184"/>
      <c r="AR431" s="184"/>
      <c r="AS431" s="184"/>
      <c r="AT431" s="184"/>
      <c r="AU431" s="184"/>
      <c r="AV431" s="184"/>
      <c r="AW431" s="184"/>
      <c r="AX431" s="184"/>
      <c r="AY431" s="184"/>
      <c r="AZ431" s="184"/>
      <c r="BA431" s="184"/>
      <c r="BB431" s="184"/>
      <c r="BC431" s="184"/>
      <c r="BD431" s="184"/>
      <c r="BE431" s="184"/>
      <c r="BF431" s="184"/>
      <c r="BG431" s="184"/>
      <c r="BH431" s="184"/>
      <c r="BI431" s="184"/>
      <c r="BJ431" s="184"/>
      <c r="BK431" s="184"/>
      <c r="BL431" s="184"/>
      <c r="BM431" s="184"/>
      <c r="BN431" s="184"/>
      <c r="BO431" s="184"/>
      <c r="BP431" s="184"/>
      <c r="BQ431" s="184"/>
      <c r="BR431" s="184"/>
      <c r="BS431" s="184"/>
      <c r="BT431" s="184"/>
      <c r="BU431" s="184"/>
      <c r="BV431" s="184"/>
      <c r="BW431" s="184"/>
      <c r="BX431" s="184"/>
      <c r="BY431" s="184"/>
      <c r="BZ431" s="184"/>
      <c r="CA431" s="184"/>
      <c r="CB431" s="184"/>
      <c r="CC431" s="184"/>
      <c r="CD431" s="184"/>
      <c r="CE431" s="184"/>
      <c r="CF431" s="184"/>
      <c r="CG431" s="184"/>
      <c r="CH431" s="184"/>
      <c r="CI431" s="184"/>
      <c r="CJ431" s="184"/>
      <c r="CK431" s="184"/>
      <c r="CL431" s="184"/>
      <c r="CM431" s="184"/>
    </row>
    <row r="432" spans="1:91" ht="24.6">
      <c r="A432" s="120">
        <v>36</v>
      </c>
      <c r="B432" s="220" t="s">
        <v>1145</v>
      </c>
      <c r="C432" s="149" t="s">
        <v>670</v>
      </c>
      <c r="D432" s="184"/>
      <c r="E432" s="184"/>
      <c r="F432" s="184"/>
      <c r="G432" s="184"/>
      <c r="H432" s="184"/>
      <c r="I432" s="184"/>
      <c r="J432" s="184"/>
      <c r="K432" s="184"/>
      <c r="L432" s="184"/>
      <c r="M432" s="184"/>
      <c r="N432" s="184"/>
      <c r="O432" s="184"/>
      <c r="P432" s="184"/>
      <c r="Q432" s="184"/>
      <c r="R432" s="184"/>
      <c r="S432" s="184"/>
      <c r="T432" s="184"/>
      <c r="U432" s="184"/>
      <c r="V432" s="184"/>
      <c r="W432" s="184"/>
      <c r="X432" s="184">
        <v>2</v>
      </c>
      <c r="Y432" s="184"/>
      <c r="Z432" s="184"/>
      <c r="AA432" s="184"/>
      <c r="AB432" s="184"/>
      <c r="AC432" s="184"/>
      <c r="AD432" s="184"/>
      <c r="AE432" s="184"/>
      <c r="AF432" s="184"/>
      <c r="AG432" s="184"/>
      <c r="AH432" s="184"/>
      <c r="AI432" s="184"/>
      <c r="AJ432" s="184"/>
      <c r="AK432" s="184"/>
      <c r="AL432" s="184"/>
      <c r="AM432" s="184"/>
      <c r="AN432" s="184"/>
      <c r="AO432" s="184"/>
      <c r="AP432" s="184"/>
      <c r="AQ432" s="184"/>
      <c r="AR432" s="184"/>
      <c r="AS432" s="184"/>
      <c r="AT432" s="184"/>
      <c r="AU432" s="184"/>
      <c r="AV432" s="184"/>
      <c r="AW432" s="184"/>
      <c r="AX432" s="184"/>
      <c r="AY432" s="184"/>
      <c r="AZ432" s="184"/>
      <c r="BA432" s="184"/>
      <c r="BB432" s="184"/>
      <c r="BC432" s="184"/>
      <c r="BD432" s="184">
        <v>427500</v>
      </c>
      <c r="BE432" s="184"/>
      <c r="BF432" s="184"/>
      <c r="BG432" s="184"/>
      <c r="BH432" s="184"/>
      <c r="BI432" s="184"/>
      <c r="BJ432" s="184"/>
      <c r="BK432" s="184"/>
      <c r="BL432" s="184"/>
      <c r="BM432" s="184"/>
      <c r="BN432" s="184"/>
      <c r="BO432" s="184"/>
      <c r="BP432" s="184"/>
      <c r="BQ432" s="184"/>
      <c r="BR432" s="184"/>
      <c r="BS432" s="184"/>
      <c r="BT432" s="184"/>
      <c r="BU432" s="184"/>
      <c r="BV432" s="184"/>
      <c r="BW432" s="184"/>
      <c r="BX432" s="184"/>
      <c r="BY432" s="184"/>
      <c r="BZ432" s="184"/>
      <c r="CA432" s="184"/>
      <c r="CB432" s="184"/>
      <c r="CC432" s="184"/>
      <c r="CD432" s="184"/>
      <c r="CE432" s="184"/>
      <c r="CF432" s="184"/>
      <c r="CG432" s="184"/>
      <c r="CH432" s="184"/>
      <c r="CI432" s="184"/>
      <c r="CJ432" s="184"/>
      <c r="CK432" s="184"/>
      <c r="CL432" s="184"/>
      <c r="CM432" s="184"/>
    </row>
    <row r="433" spans="1:91" ht="24.6">
      <c r="A433" s="120">
        <v>36</v>
      </c>
      <c r="B433" s="220" t="s">
        <v>1146</v>
      </c>
      <c r="C433" s="149" t="s">
        <v>670</v>
      </c>
      <c r="D433" s="184"/>
      <c r="E433" s="184"/>
      <c r="F433" s="184"/>
      <c r="G433" s="184"/>
      <c r="H433" s="184"/>
      <c r="I433" s="184"/>
      <c r="J433" s="184"/>
      <c r="K433" s="184"/>
      <c r="L433" s="184"/>
      <c r="M433" s="184"/>
      <c r="N433" s="184"/>
      <c r="O433" s="184"/>
      <c r="P433" s="184"/>
      <c r="Q433" s="184"/>
      <c r="R433" s="184"/>
      <c r="S433" s="184"/>
      <c r="T433" s="184"/>
      <c r="U433" s="184"/>
      <c r="V433" s="184"/>
      <c r="W433" s="184"/>
      <c r="X433" s="184"/>
      <c r="Y433" s="184"/>
      <c r="Z433" s="184"/>
      <c r="AA433" s="184"/>
      <c r="AB433" s="184"/>
      <c r="AC433" s="184"/>
      <c r="AD433" s="184"/>
      <c r="AE433" s="184"/>
      <c r="AF433" s="184"/>
      <c r="AG433" s="184"/>
      <c r="AH433" s="184"/>
      <c r="AI433" s="184"/>
      <c r="AJ433" s="184"/>
      <c r="AK433" s="184"/>
      <c r="AL433" s="184"/>
      <c r="AM433" s="184"/>
      <c r="AN433" s="184"/>
      <c r="AO433" s="184"/>
      <c r="AP433" s="184"/>
      <c r="AQ433" s="184"/>
      <c r="AR433" s="184"/>
      <c r="AS433" s="184"/>
      <c r="AT433" s="184"/>
      <c r="AU433" s="184"/>
      <c r="AV433" s="184"/>
      <c r="AW433" s="184"/>
      <c r="AX433" s="184"/>
      <c r="AY433" s="184"/>
      <c r="AZ433" s="184"/>
      <c r="BA433" s="184"/>
      <c r="BB433" s="184"/>
      <c r="BC433" s="184"/>
      <c r="BD433" s="184"/>
      <c r="BE433" s="184"/>
      <c r="BF433" s="184"/>
      <c r="BG433" s="184"/>
      <c r="BH433" s="184"/>
      <c r="BI433" s="184"/>
      <c r="BJ433" s="184"/>
      <c r="BK433" s="184"/>
      <c r="BL433" s="184"/>
      <c r="BM433" s="184"/>
      <c r="BN433" s="184"/>
      <c r="BO433" s="184"/>
      <c r="BP433" s="184"/>
      <c r="BQ433" s="184"/>
      <c r="BR433" s="184"/>
      <c r="BS433" s="184"/>
      <c r="BT433" s="184"/>
      <c r="BU433" s="184"/>
      <c r="BV433" s="184"/>
      <c r="BW433" s="184"/>
      <c r="BX433" s="184"/>
      <c r="BY433" s="184"/>
      <c r="BZ433" s="184"/>
      <c r="CA433" s="184"/>
      <c r="CB433" s="184"/>
      <c r="CC433" s="184"/>
      <c r="CD433" s="184"/>
      <c r="CE433" s="184"/>
      <c r="CF433" s="184"/>
      <c r="CG433" s="184"/>
      <c r="CH433" s="184"/>
      <c r="CI433" s="184"/>
      <c r="CJ433" s="184"/>
      <c r="CK433" s="184"/>
      <c r="CL433" s="184">
        <v>2</v>
      </c>
      <c r="CM433" s="184"/>
    </row>
    <row r="434" spans="1:91" ht="24.6">
      <c r="A434" s="120">
        <v>35</v>
      </c>
      <c r="B434" s="220" t="s">
        <v>1147</v>
      </c>
      <c r="C434" s="149" t="s">
        <v>671</v>
      </c>
      <c r="D434" s="184"/>
      <c r="E434" s="184"/>
      <c r="F434" s="184"/>
      <c r="G434" s="184"/>
      <c r="H434" s="184"/>
      <c r="I434" s="184"/>
      <c r="J434" s="184"/>
      <c r="K434" s="184"/>
      <c r="L434" s="184"/>
      <c r="M434" s="184"/>
      <c r="N434" s="184"/>
      <c r="O434" s="184"/>
      <c r="P434" s="184"/>
      <c r="Q434" s="184"/>
      <c r="R434" s="184"/>
      <c r="S434" s="184"/>
      <c r="T434" s="184"/>
      <c r="U434" s="184"/>
      <c r="V434" s="184"/>
      <c r="W434" s="184"/>
      <c r="X434" s="184"/>
      <c r="Y434" s="184"/>
      <c r="Z434" s="184"/>
      <c r="AA434" s="184"/>
      <c r="AB434" s="184"/>
      <c r="AC434" s="184"/>
      <c r="AD434" s="184"/>
      <c r="AE434" s="184"/>
      <c r="AF434" s="184"/>
      <c r="AG434" s="184"/>
      <c r="AH434" s="184"/>
      <c r="AI434" s="184"/>
      <c r="AJ434" s="184"/>
      <c r="AK434" s="184"/>
      <c r="AL434" s="184"/>
      <c r="AM434" s="184"/>
      <c r="AN434" s="184"/>
      <c r="AO434" s="184"/>
      <c r="AP434" s="184"/>
      <c r="AQ434" s="184"/>
      <c r="AR434" s="184"/>
      <c r="AS434" s="184"/>
      <c r="AT434" s="184"/>
      <c r="AU434" s="184"/>
      <c r="AV434" s="184"/>
      <c r="AW434" s="184"/>
      <c r="AX434" s="184"/>
      <c r="AY434" s="184"/>
      <c r="AZ434" s="184"/>
      <c r="BA434" s="184"/>
      <c r="BB434" s="184"/>
      <c r="BC434" s="184"/>
      <c r="BD434" s="184"/>
      <c r="BE434" s="184"/>
      <c r="BF434" s="184"/>
      <c r="BG434" s="184"/>
      <c r="BH434" s="184"/>
      <c r="BI434" s="184"/>
      <c r="BJ434" s="184"/>
      <c r="BK434" s="184"/>
      <c r="BL434" s="184"/>
      <c r="BM434" s="184"/>
      <c r="BN434" s="184"/>
      <c r="BO434" s="184"/>
      <c r="BP434" s="184"/>
      <c r="BQ434" s="184"/>
      <c r="BR434" s="184"/>
      <c r="BS434" s="184">
        <v>22909400.870000001</v>
      </c>
      <c r="BT434" s="184"/>
      <c r="BU434" s="184"/>
      <c r="BV434" s="184">
        <v>48000</v>
      </c>
      <c r="BW434" s="184"/>
      <c r="BX434" s="184"/>
      <c r="BY434" s="184"/>
      <c r="BZ434" s="184"/>
      <c r="CA434" s="184"/>
      <c r="CB434" s="184"/>
      <c r="CC434" s="184"/>
      <c r="CD434" s="184"/>
      <c r="CE434" s="184"/>
      <c r="CF434" s="184"/>
      <c r="CG434" s="184"/>
      <c r="CH434" s="184"/>
      <c r="CI434" s="184"/>
      <c r="CJ434" s="184"/>
      <c r="CK434" s="184"/>
      <c r="CL434" s="184"/>
      <c r="CM434" s="184"/>
    </row>
    <row r="435" spans="1:91" ht="24.6">
      <c r="A435" s="120">
        <v>35</v>
      </c>
      <c r="B435" s="220" t="s">
        <v>1148</v>
      </c>
      <c r="C435" s="149" t="s">
        <v>672</v>
      </c>
      <c r="D435" s="184"/>
      <c r="E435" s="184"/>
      <c r="F435" s="184"/>
      <c r="G435" s="184">
        <v>280000</v>
      </c>
      <c r="H435" s="184">
        <v>280000</v>
      </c>
      <c r="I435" s="184">
        <v>160000</v>
      </c>
      <c r="J435" s="184">
        <v>220000</v>
      </c>
      <c r="K435" s="184"/>
      <c r="L435" s="184">
        <v>260000</v>
      </c>
      <c r="M435" s="184"/>
      <c r="N435" s="184"/>
      <c r="O435" s="184"/>
      <c r="P435" s="184">
        <v>640000</v>
      </c>
      <c r="Q435" s="184"/>
      <c r="R435" s="184"/>
      <c r="S435" s="184">
        <v>490000</v>
      </c>
      <c r="T435" s="184"/>
      <c r="U435" s="184"/>
      <c r="V435" s="184"/>
      <c r="W435" s="184"/>
      <c r="X435" s="184">
        <v>2760000</v>
      </c>
      <c r="Y435" s="184">
        <v>340000</v>
      </c>
      <c r="Z435" s="184">
        <v>448397.83</v>
      </c>
      <c r="AA435" s="184">
        <v>760000</v>
      </c>
      <c r="AB435" s="184">
        <v>180000</v>
      </c>
      <c r="AC435" s="184">
        <v>320000</v>
      </c>
      <c r="AD435" s="184">
        <v>700000</v>
      </c>
      <c r="AE435" s="184">
        <v>1340000</v>
      </c>
      <c r="AF435" s="184">
        <v>620000</v>
      </c>
      <c r="AG435" s="184">
        <v>360000</v>
      </c>
      <c r="AH435" s="184">
        <v>340000</v>
      </c>
      <c r="AI435" s="184">
        <v>225000</v>
      </c>
      <c r="AJ435" s="184">
        <v>280000</v>
      </c>
      <c r="AK435" s="184">
        <v>400000</v>
      </c>
      <c r="AL435" s="184">
        <v>1640000</v>
      </c>
      <c r="AM435" s="184">
        <v>120000</v>
      </c>
      <c r="AN435" s="184">
        <v>280000</v>
      </c>
      <c r="AO435" s="184">
        <v>560000</v>
      </c>
      <c r="AP435" s="184">
        <v>280000</v>
      </c>
      <c r="AQ435" s="184">
        <v>280000</v>
      </c>
      <c r="AR435" s="184">
        <v>200000</v>
      </c>
      <c r="AS435" s="184">
        <v>40000</v>
      </c>
      <c r="AT435" s="184">
        <v>160000</v>
      </c>
      <c r="AU435" s="184"/>
      <c r="AV435" s="184"/>
      <c r="AW435" s="184">
        <v>160000</v>
      </c>
      <c r="AX435" s="184">
        <v>80000</v>
      </c>
      <c r="AY435" s="184">
        <v>80000</v>
      </c>
      <c r="AZ435" s="184">
        <v>440000</v>
      </c>
      <c r="BA435" s="184">
        <v>80000</v>
      </c>
      <c r="BB435" s="184">
        <v>1451100</v>
      </c>
      <c r="BC435" s="184">
        <v>80000</v>
      </c>
      <c r="BD435" s="184">
        <v>6500000</v>
      </c>
      <c r="BE435" s="184"/>
      <c r="BF435" s="184">
        <v>120000</v>
      </c>
      <c r="BG435" s="184">
        <v>80000</v>
      </c>
      <c r="BH435" s="184">
        <v>280000</v>
      </c>
      <c r="BI435" s="184">
        <v>200000</v>
      </c>
      <c r="BJ435" s="184"/>
      <c r="BK435" s="184">
        <v>40000</v>
      </c>
      <c r="BL435" s="184">
        <v>40000</v>
      </c>
      <c r="BM435" s="184">
        <v>1780000</v>
      </c>
      <c r="BN435" s="184">
        <v>720000</v>
      </c>
      <c r="BO435" s="184">
        <v>280000</v>
      </c>
      <c r="BP435" s="184">
        <v>320000</v>
      </c>
      <c r="BQ435" s="184">
        <v>360000</v>
      </c>
      <c r="BR435" s="184">
        <v>320000</v>
      </c>
      <c r="BS435" s="184">
        <v>8620000</v>
      </c>
      <c r="BT435" s="184">
        <v>400000</v>
      </c>
      <c r="BU435" s="184"/>
      <c r="BV435" s="184">
        <v>2080000</v>
      </c>
      <c r="BW435" s="184"/>
      <c r="BX435" s="184"/>
      <c r="BY435" s="184">
        <v>960000</v>
      </c>
      <c r="BZ435" s="184">
        <v>80000</v>
      </c>
      <c r="CA435" s="184">
        <v>400000</v>
      </c>
      <c r="CB435" s="184">
        <v>120000</v>
      </c>
      <c r="CC435" s="184">
        <v>120000</v>
      </c>
      <c r="CD435" s="184">
        <v>560000</v>
      </c>
      <c r="CE435" s="184">
        <v>320000</v>
      </c>
      <c r="CF435" s="184">
        <v>480000</v>
      </c>
      <c r="CG435" s="184">
        <v>240000</v>
      </c>
      <c r="CH435" s="184">
        <v>180000</v>
      </c>
      <c r="CI435" s="184"/>
      <c r="CJ435" s="184"/>
      <c r="CK435" s="184">
        <v>835969</v>
      </c>
      <c r="CL435" s="184">
        <v>120000</v>
      </c>
      <c r="CM435" s="184"/>
    </row>
    <row r="436" spans="1:91" ht="24.6">
      <c r="A436" s="120">
        <v>35</v>
      </c>
      <c r="B436" s="220" t="s">
        <v>1149</v>
      </c>
      <c r="C436" s="149" t="s">
        <v>673</v>
      </c>
      <c r="D436" s="184"/>
      <c r="E436" s="184"/>
      <c r="F436" s="184"/>
      <c r="G436" s="184"/>
      <c r="H436" s="184"/>
      <c r="I436" s="184"/>
      <c r="J436" s="184"/>
      <c r="K436" s="184"/>
      <c r="L436" s="184"/>
      <c r="M436" s="184"/>
      <c r="N436" s="184"/>
      <c r="O436" s="184"/>
      <c r="P436" s="184"/>
      <c r="Q436" s="184"/>
      <c r="R436" s="184"/>
      <c r="S436" s="184"/>
      <c r="T436" s="184"/>
      <c r="U436" s="184"/>
      <c r="V436" s="184"/>
      <c r="W436" s="184"/>
      <c r="X436" s="184"/>
      <c r="Y436" s="184"/>
      <c r="Z436" s="184"/>
      <c r="AA436" s="184"/>
      <c r="AB436" s="184"/>
      <c r="AC436" s="184"/>
      <c r="AD436" s="184"/>
      <c r="AE436" s="184"/>
      <c r="AF436" s="184"/>
      <c r="AG436" s="184"/>
      <c r="AH436" s="184"/>
      <c r="AI436" s="184"/>
      <c r="AJ436" s="184"/>
      <c r="AK436" s="184"/>
      <c r="AL436" s="184"/>
      <c r="AM436" s="184"/>
      <c r="AN436" s="184"/>
      <c r="AO436" s="184"/>
      <c r="AP436" s="184"/>
      <c r="AQ436" s="184"/>
      <c r="AR436" s="184"/>
      <c r="AS436" s="184"/>
      <c r="AT436" s="184"/>
      <c r="AU436" s="184"/>
      <c r="AV436" s="184"/>
      <c r="AW436" s="184"/>
      <c r="AX436" s="184"/>
      <c r="AY436" s="184"/>
      <c r="AZ436" s="184"/>
      <c r="BA436" s="184"/>
      <c r="BB436" s="184"/>
      <c r="BC436" s="184"/>
      <c r="BD436" s="184"/>
      <c r="BE436" s="184"/>
      <c r="BF436" s="184"/>
      <c r="BG436" s="184"/>
      <c r="BH436" s="184"/>
      <c r="BI436" s="184"/>
      <c r="BJ436" s="184"/>
      <c r="BK436" s="184"/>
      <c r="BL436" s="184"/>
      <c r="BM436" s="184"/>
      <c r="BN436" s="184"/>
      <c r="BO436" s="184"/>
      <c r="BP436" s="184"/>
      <c r="BQ436" s="184"/>
      <c r="BR436" s="184"/>
      <c r="BS436" s="184"/>
      <c r="BT436" s="184"/>
      <c r="BU436" s="184"/>
      <c r="BV436" s="184"/>
      <c r="BW436" s="184"/>
      <c r="BX436" s="184"/>
      <c r="BY436" s="184"/>
      <c r="BZ436" s="184"/>
      <c r="CA436" s="184"/>
      <c r="CB436" s="184"/>
      <c r="CC436" s="184"/>
      <c r="CD436" s="184"/>
      <c r="CE436" s="184"/>
      <c r="CF436" s="184"/>
      <c r="CG436" s="184"/>
      <c r="CH436" s="184"/>
      <c r="CI436" s="184"/>
      <c r="CJ436" s="184"/>
      <c r="CK436" s="184"/>
      <c r="CL436" s="184"/>
      <c r="CM436" s="184"/>
    </row>
    <row r="437" spans="1:91" ht="24.6">
      <c r="A437" s="120">
        <v>35</v>
      </c>
      <c r="B437" s="220" t="s">
        <v>1150</v>
      </c>
      <c r="C437" s="149" t="s">
        <v>674</v>
      </c>
      <c r="D437" s="184">
        <v>8538836.75</v>
      </c>
      <c r="E437" s="184">
        <v>17134</v>
      </c>
      <c r="F437" s="184">
        <v>33585.910000000003</v>
      </c>
      <c r="G437" s="184">
        <v>280053.64</v>
      </c>
      <c r="H437" s="184">
        <v>53457.4</v>
      </c>
      <c r="I437" s="184">
        <v>185389.87</v>
      </c>
      <c r="J437" s="184">
        <v>23</v>
      </c>
      <c r="K437" s="184">
        <v>491602.8</v>
      </c>
      <c r="L437" s="184">
        <v>624689.46</v>
      </c>
      <c r="M437" s="184">
        <v>24855.4</v>
      </c>
      <c r="N437" s="184">
        <v>334715.14</v>
      </c>
      <c r="O437" s="184">
        <v>28300</v>
      </c>
      <c r="P437" s="184">
        <v>138421</v>
      </c>
      <c r="Q437" s="184">
        <v>5865</v>
      </c>
      <c r="R437" s="184">
        <v>1612.25</v>
      </c>
      <c r="S437" s="184">
        <v>223467</v>
      </c>
      <c r="T437" s="184"/>
      <c r="U437" s="184">
        <v>5500</v>
      </c>
      <c r="V437" s="184"/>
      <c r="W437" s="184"/>
      <c r="X437" s="184">
        <v>1032737.33</v>
      </c>
      <c r="Y437" s="184">
        <v>30500</v>
      </c>
      <c r="Z437" s="184">
        <v>397380</v>
      </c>
      <c r="AA437" s="184">
        <v>227297.73</v>
      </c>
      <c r="AB437" s="184">
        <v>135082.22</v>
      </c>
      <c r="AC437" s="184">
        <v>95129</v>
      </c>
      <c r="AD437" s="184">
        <v>98105</v>
      </c>
      <c r="AE437" s="184"/>
      <c r="AF437" s="184">
        <v>103716</v>
      </c>
      <c r="AG437" s="184">
        <v>26300</v>
      </c>
      <c r="AH437" s="184">
        <v>34500</v>
      </c>
      <c r="AI437" s="184">
        <v>622534.62</v>
      </c>
      <c r="AJ437" s="184"/>
      <c r="AK437" s="184">
        <v>36180.39</v>
      </c>
      <c r="AL437" s="184">
        <v>600492.32999999996</v>
      </c>
      <c r="AM437" s="184"/>
      <c r="AN437" s="184">
        <v>610595</v>
      </c>
      <c r="AO437" s="184">
        <v>942</v>
      </c>
      <c r="AP437" s="184">
        <v>1040814.03</v>
      </c>
      <c r="AQ437" s="184">
        <v>12000</v>
      </c>
      <c r="AR437" s="184"/>
      <c r="AS437" s="184">
        <v>197770</v>
      </c>
      <c r="AT437" s="184">
        <v>108000</v>
      </c>
      <c r="AU437" s="184">
        <v>224626</v>
      </c>
      <c r="AV437" s="184"/>
      <c r="AW437" s="184">
        <v>8600.0300000000007</v>
      </c>
      <c r="AX437" s="184">
        <v>267262</v>
      </c>
      <c r="AY437" s="184">
        <v>28200</v>
      </c>
      <c r="AZ437" s="184"/>
      <c r="BA437" s="184"/>
      <c r="BB437" s="184">
        <v>903796</v>
      </c>
      <c r="BC437" s="184">
        <v>109396.03</v>
      </c>
      <c r="BD437" s="184">
        <v>601518.13</v>
      </c>
      <c r="BE437" s="184"/>
      <c r="BF437" s="184">
        <v>16800</v>
      </c>
      <c r="BG437" s="184">
        <v>24209.25</v>
      </c>
      <c r="BH437" s="184">
        <v>224515.54</v>
      </c>
      <c r="BI437" s="184">
        <v>23413</v>
      </c>
      <c r="BJ437" s="184">
        <v>81500</v>
      </c>
      <c r="BK437" s="184">
        <v>10000</v>
      </c>
      <c r="BL437" s="184">
        <v>6716</v>
      </c>
      <c r="BM437" s="184"/>
      <c r="BN437" s="184">
        <v>110365.52</v>
      </c>
      <c r="BO437" s="184">
        <v>60.19</v>
      </c>
      <c r="BP437" s="184"/>
      <c r="BQ437" s="184">
        <v>183808.94</v>
      </c>
      <c r="BR437" s="184">
        <v>1326020</v>
      </c>
      <c r="BS437" s="184">
        <v>925015</v>
      </c>
      <c r="BT437" s="184">
        <v>1473300</v>
      </c>
      <c r="BU437" s="184">
        <v>1764675.29</v>
      </c>
      <c r="BV437" s="184">
        <v>206308.02</v>
      </c>
      <c r="BW437" s="184"/>
      <c r="BX437" s="184">
        <v>129841.5</v>
      </c>
      <c r="BY437" s="184">
        <v>32800</v>
      </c>
      <c r="BZ437" s="184">
        <v>16600</v>
      </c>
      <c r="CA437" s="184">
        <v>60907</v>
      </c>
      <c r="CB437" s="184">
        <v>72298.42</v>
      </c>
      <c r="CC437" s="184">
        <v>473223.79</v>
      </c>
      <c r="CD437" s="184">
        <v>14400</v>
      </c>
      <c r="CE437" s="184">
        <v>13280.4</v>
      </c>
      <c r="CF437" s="184">
        <v>90904.960000000006</v>
      </c>
      <c r="CG437" s="184">
        <v>155032</v>
      </c>
      <c r="CH437" s="184">
        <v>97849</v>
      </c>
      <c r="CI437" s="184">
        <v>17100.52</v>
      </c>
      <c r="CJ437" s="184">
        <v>27500</v>
      </c>
      <c r="CK437" s="184">
        <v>196965.81</v>
      </c>
      <c r="CL437" s="184">
        <v>38405</v>
      </c>
      <c r="CM437" s="184">
        <v>37100</v>
      </c>
    </row>
    <row r="438" spans="1:91" ht="24.6">
      <c r="A438" s="120">
        <v>35</v>
      </c>
      <c r="B438" s="220" t="s">
        <v>1151</v>
      </c>
      <c r="C438" s="130" t="s">
        <v>1314</v>
      </c>
      <c r="D438" s="184"/>
      <c r="E438" s="184"/>
      <c r="F438" s="184"/>
      <c r="G438" s="184"/>
      <c r="H438" s="184"/>
      <c r="I438" s="184"/>
      <c r="J438" s="184"/>
      <c r="K438" s="184"/>
      <c r="L438" s="184"/>
      <c r="M438" s="184"/>
      <c r="N438" s="184"/>
      <c r="O438" s="184"/>
      <c r="P438" s="184"/>
      <c r="Q438" s="184"/>
      <c r="R438" s="184"/>
      <c r="S438" s="184"/>
      <c r="T438" s="184"/>
      <c r="U438" s="184"/>
      <c r="V438" s="184"/>
      <c r="W438" s="184"/>
      <c r="X438" s="184"/>
      <c r="Y438" s="184"/>
      <c r="Z438" s="184"/>
      <c r="AA438" s="184"/>
      <c r="AB438" s="184"/>
      <c r="AC438" s="184"/>
      <c r="AD438" s="184"/>
      <c r="AE438" s="184"/>
      <c r="AF438" s="184"/>
      <c r="AG438" s="184"/>
      <c r="AH438" s="184"/>
      <c r="AI438" s="184"/>
      <c r="AJ438" s="184"/>
      <c r="AK438" s="184"/>
      <c r="AL438" s="184"/>
      <c r="AM438" s="184"/>
      <c r="AN438" s="184"/>
      <c r="AO438" s="184"/>
      <c r="AP438" s="184"/>
      <c r="AQ438" s="184"/>
      <c r="AR438" s="184"/>
      <c r="AS438" s="184"/>
      <c r="AT438" s="184"/>
      <c r="AU438" s="184"/>
      <c r="AV438" s="184"/>
      <c r="AW438" s="184"/>
      <c r="AX438" s="184"/>
      <c r="AY438" s="184"/>
      <c r="AZ438" s="184"/>
      <c r="BA438" s="184"/>
      <c r="BB438" s="184"/>
      <c r="BC438" s="184"/>
      <c r="BD438" s="184"/>
      <c r="BE438" s="184"/>
      <c r="BF438" s="184"/>
      <c r="BG438" s="184"/>
      <c r="BH438" s="184"/>
      <c r="BI438" s="184"/>
      <c r="BJ438" s="184"/>
      <c r="BK438" s="184"/>
      <c r="BL438" s="184"/>
      <c r="BM438" s="184"/>
      <c r="BN438" s="184"/>
      <c r="BO438" s="184"/>
      <c r="BP438" s="184"/>
      <c r="BQ438" s="184"/>
      <c r="BR438" s="184"/>
      <c r="BS438" s="184"/>
      <c r="BT438" s="184"/>
      <c r="BU438" s="184"/>
      <c r="BV438" s="184"/>
      <c r="BW438" s="184"/>
      <c r="BX438" s="184"/>
      <c r="BY438" s="184"/>
      <c r="BZ438" s="184"/>
      <c r="CA438" s="184"/>
      <c r="CB438" s="184"/>
      <c r="CC438" s="184"/>
      <c r="CD438" s="184"/>
      <c r="CE438" s="184"/>
      <c r="CF438" s="184"/>
      <c r="CG438" s="184"/>
      <c r="CH438" s="184"/>
      <c r="CI438" s="184"/>
      <c r="CJ438" s="184"/>
      <c r="CK438" s="184"/>
      <c r="CL438" s="184"/>
      <c r="CM438" s="184"/>
    </row>
    <row r="439" spans="1:91" ht="24.6">
      <c r="A439" s="120">
        <v>35</v>
      </c>
      <c r="B439" s="220" t="s">
        <v>1152</v>
      </c>
      <c r="C439" s="130" t="s">
        <v>1315</v>
      </c>
      <c r="D439" s="184"/>
      <c r="E439" s="184"/>
      <c r="F439" s="184"/>
      <c r="G439" s="184"/>
      <c r="H439" s="184"/>
      <c r="I439" s="184"/>
      <c r="J439" s="184"/>
      <c r="K439" s="184">
        <v>18955.62</v>
      </c>
      <c r="L439" s="184"/>
      <c r="M439" s="184"/>
      <c r="N439" s="184"/>
      <c r="O439" s="184"/>
      <c r="P439" s="184">
        <v>3809632.62</v>
      </c>
      <c r="Q439" s="184"/>
      <c r="R439" s="184">
        <v>1454453.11</v>
      </c>
      <c r="S439" s="184">
        <v>1463929.66</v>
      </c>
      <c r="T439" s="184"/>
      <c r="U439" s="184">
        <v>651144.80000000005</v>
      </c>
      <c r="V439" s="184"/>
      <c r="W439" s="184"/>
      <c r="X439" s="184"/>
      <c r="Y439" s="184"/>
      <c r="Z439" s="184"/>
      <c r="AA439" s="184"/>
      <c r="AB439" s="184"/>
      <c r="AC439" s="184"/>
      <c r="AD439" s="184"/>
      <c r="AE439" s="184"/>
      <c r="AF439" s="184"/>
      <c r="AG439" s="184"/>
      <c r="AH439" s="184"/>
      <c r="AI439" s="184"/>
      <c r="AJ439" s="184"/>
      <c r="AK439" s="184"/>
      <c r="AL439" s="184">
        <v>1772057.01</v>
      </c>
      <c r="AM439" s="184"/>
      <c r="AN439" s="184"/>
      <c r="AO439" s="184"/>
      <c r="AP439" s="184"/>
      <c r="AQ439" s="184"/>
      <c r="AR439" s="184"/>
      <c r="AS439" s="184"/>
      <c r="AT439" s="184"/>
      <c r="AU439" s="184"/>
      <c r="AV439" s="184"/>
      <c r="AW439" s="184"/>
      <c r="AX439" s="184"/>
      <c r="AY439" s="184"/>
      <c r="AZ439" s="184"/>
      <c r="BA439" s="184"/>
      <c r="BB439" s="184"/>
      <c r="BC439" s="184"/>
      <c r="BD439" s="184"/>
      <c r="BE439" s="184"/>
      <c r="BF439" s="184"/>
      <c r="BG439" s="184"/>
      <c r="BH439" s="184"/>
      <c r="BI439" s="184"/>
      <c r="BJ439" s="184"/>
      <c r="BK439" s="184"/>
      <c r="BL439" s="184"/>
      <c r="BM439" s="184"/>
      <c r="BN439" s="184"/>
      <c r="BO439" s="184"/>
      <c r="BP439" s="184"/>
      <c r="BQ439" s="184"/>
      <c r="BR439" s="184"/>
      <c r="BS439" s="184">
        <v>6824366.7199999997</v>
      </c>
      <c r="BT439" s="184">
        <v>1015021.08</v>
      </c>
      <c r="BU439" s="184"/>
      <c r="BV439" s="184">
        <v>4677930.7</v>
      </c>
      <c r="BW439" s="184"/>
      <c r="BX439" s="184">
        <v>7000</v>
      </c>
      <c r="BY439" s="184">
        <v>1782017.73</v>
      </c>
      <c r="BZ439" s="184"/>
      <c r="CA439" s="184">
        <v>150139.98000000001</v>
      </c>
      <c r="CB439" s="184">
        <v>1429395.8</v>
      </c>
      <c r="CC439" s="184"/>
      <c r="CD439" s="184">
        <v>2040088</v>
      </c>
      <c r="CE439" s="184"/>
      <c r="CF439" s="184"/>
      <c r="CG439" s="184"/>
      <c r="CH439" s="184">
        <v>220522.89</v>
      </c>
      <c r="CI439" s="184">
        <v>70878.149999999994</v>
      </c>
      <c r="CJ439" s="184"/>
      <c r="CK439" s="184"/>
      <c r="CL439" s="184"/>
      <c r="CM439" s="184">
        <v>998584.53</v>
      </c>
    </row>
    <row r="440" spans="1:91" ht="49.2">
      <c r="A440" s="120">
        <v>35</v>
      </c>
      <c r="B440" s="220" t="s">
        <v>1153</v>
      </c>
      <c r="C440" s="130" t="s">
        <v>1316</v>
      </c>
      <c r="D440" s="184"/>
      <c r="E440" s="184"/>
      <c r="F440" s="184"/>
      <c r="G440" s="184"/>
      <c r="H440" s="184"/>
      <c r="I440" s="184"/>
      <c r="J440" s="184"/>
      <c r="K440" s="184"/>
      <c r="L440" s="184"/>
      <c r="M440" s="184"/>
      <c r="N440" s="184"/>
      <c r="O440" s="184"/>
      <c r="P440" s="184"/>
      <c r="Q440" s="184"/>
      <c r="R440" s="184"/>
      <c r="S440" s="184"/>
      <c r="T440" s="184"/>
      <c r="U440" s="184"/>
      <c r="V440" s="184"/>
      <c r="W440" s="184"/>
      <c r="X440" s="184"/>
      <c r="Y440" s="184"/>
      <c r="Z440" s="184"/>
      <c r="AA440" s="184">
        <v>108500</v>
      </c>
      <c r="AB440" s="184"/>
      <c r="AC440" s="184"/>
      <c r="AD440" s="184">
        <v>65000</v>
      </c>
      <c r="AE440" s="184"/>
      <c r="AF440" s="184"/>
      <c r="AG440" s="184"/>
      <c r="AH440" s="184"/>
      <c r="AI440" s="184"/>
      <c r="AJ440" s="184">
        <v>1546100</v>
      </c>
      <c r="AK440" s="184"/>
      <c r="AL440" s="184"/>
      <c r="AM440" s="184"/>
      <c r="AN440" s="184"/>
      <c r="AO440" s="184"/>
      <c r="AP440" s="184"/>
      <c r="AQ440" s="184"/>
      <c r="AR440" s="184"/>
      <c r="AS440" s="184"/>
      <c r="AT440" s="184">
        <v>37980</v>
      </c>
      <c r="AU440" s="184"/>
      <c r="AV440" s="184"/>
      <c r="AW440" s="184"/>
      <c r="AX440" s="184"/>
      <c r="AY440" s="184"/>
      <c r="AZ440" s="184"/>
      <c r="BA440" s="184"/>
      <c r="BB440" s="184"/>
      <c r="BC440" s="184"/>
      <c r="BD440" s="184"/>
      <c r="BE440" s="184"/>
      <c r="BF440" s="184"/>
      <c r="BG440" s="184"/>
      <c r="BH440" s="184"/>
      <c r="BI440" s="184"/>
      <c r="BJ440" s="184"/>
      <c r="BK440" s="184"/>
      <c r="BL440" s="184"/>
      <c r="BM440" s="184"/>
      <c r="BN440" s="184"/>
      <c r="BO440" s="184"/>
      <c r="BP440" s="184"/>
      <c r="BQ440" s="184"/>
      <c r="BR440" s="184"/>
      <c r="BS440" s="184"/>
      <c r="BT440" s="184"/>
      <c r="BU440" s="184"/>
      <c r="BV440" s="184"/>
      <c r="BW440" s="184"/>
      <c r="BX440" s="184"/>
      <c r="BY440" s="184"/>
      <c r="BZ440" s="184"/>
      <c r="CA440" s="184"/>
      <c r="CB440" s="184"/>
      <c r="CC440" s="184"/>
      <c r="CD440" s="184"/>
      <c r="CE440" s="184"/>
      <c r="CF440" s="184"/>
      <c r="CG440" s="184"/>
      <c r="CH440" s="184"/>
      <c r="CI440" s="184"/>
      <c r="CJ440" s="184"/>
      <c r="CK440" s="184">
        <v>357000</v>
      </c>
      <c r="CL440" s="184"/>
      <c r="CM440" s="184"/>
    </row>
    <row r="441" spans="1:91" ht="49.2">
      <c r="A441" s="120">
        <v>35</v>
      </c>
      <c r="B441" s="220" t="s">
        <v>1154</v>
      </c>
      <c r="C441" s="130" t="s">
        <v>1317</v>
      </c>
      <c r="D441" s="184"/>
      <c r="E441" s="184"/>
      <c r="F441" s="184"/>
      <c r="G441" s="184"/>
      <c r="H441" s="184"/>
      <c r="I441" s="184"/>
      <c r="J441" s="184"/>
      <c r="K441" s="184"/>
      <c r="L441" s="184"/>
      <c r="M441" s="184"/>
      <c r="N441" s="184"/>
      <c r="O441" s="184"/>
      <c r="P441" s="184"/>
      <c r="Q441" s="184"/>
      <c r="R441" s="184"/>
      <c r="S441" s="184"/>
      <c r="T441" s="184"/>
      <c r="U441" s="184"/>
      <c r="V441" s="184"/>
      <c r="W441" s="184"/>
      <c r="X441" s="184"/>
      <c r="Y441" s="184"/>
      <c r="Z441" s="184"/>
      <c r="AA441" s="184"/>
      <c r="AB441" s="184"/>
      <c r="AC441" s="184"/>
      <c r="AD441" s="184"/>
      <c r="AE441" s="184"/>
      <c r="AF441" s="184"/>
      <c r="AG441" s="184"/>
      <c r="AH441" s="184"/>
      <c r="AI441" s="184"/>
      <c r="AJ441" s="184"/>
      <c r="AK441" s="184"/>
      <c r="AL441" s="184"/>
      <c r="AM441" s="184"/>
      <c r="AN441" s="184"/>
      <c r="AO441" s="184"/>
      <c r="AP441" s="184"/>
      <c r="AQ441" s="184"/>
      <c r="AR441" s="184"/>
      <c r="AS441" s="184"/>
      <c r="AT441" s="184"/>
      <c r="AU441" s="184"/>
      <c r="AV441" s="184"/>
      <c r="AW441" s="184"/>
      <c r="AX441" s="184"/>
      <c r="AY441" s="184"/>
      <c r="AZ441" s="184"/>
      <c r="BA441" s="184"/>
      <c r="BB441" s="184"/>
      <c r="BC441" s="184"/>
      <c r="BD441" s="184"/>
      <c r="BE441" s="184"/>
      <c r="BF441" s="184"/>
      <c r="BG441" s="184"/>
      <c r="BH441" s="184"/>
      <c r="BI441" s="184"/>
      <c r="BJ441" s="184"/>
      <c r="BK441" s="184"/>
      <c r="BL441" s="184"/>
      <c r="BM441" s="184"/>
      <c r="BN441" s="184"/>
      <c r="BO441" s="184"/>
      <c r="BP441" s="184"/>
      <c r="BQ441" s="184"/>
      <c r="BR441" s="184"/>
      <c r="BS441" s="184"/>
      <c r="BT441" s="184"/>
      <c r="BU441" s="184"/>
      <c r="BV441" s="184"/>
      <c r="BW441" s="184"/>
      <c r="BX441" s="184"/>
      <c r="BY441" s="184"/>
      <c r="BZ441" s="184"/>
      <c r="CA441" s="184"/>
      <c r="CB441" s="184"/>
      <c r="CC441" s="184"/>
      <c r="CD441" s="184"/>
      <c r="CE441" s="184"/>
      <c r="CF441" s="184"/>
      <c r="CG441" s="184"/>
      <c r="CH441" s="184"/>
      <c r="CI441" s="184"/>
      <c r="CJ441" s="184"/>
      <c r="CK441" s="184"/>
      <c r="CL441" s="184"/>
      <c r="CM441" s="184"/>
    </row>
    <row r="442" spans="1:91" ht="49.2">
      <c r="A442" s="120">
        <v>35</v>
      </c>
      <c r="B442" s="220" t="s">
        <v>1155</v>
      </c>
      <c r="C442" s="130" t="s">
        <v>1318</v>
      </c>
      <c r="D442" s="184"/>
      <c r="E442" s="184"/>
      <c r="F442" s="184"/>
      <c r="G442" s="184"/>
      <c r="H442" s="184"/>
      <c r="I442" s="184"/>
      <c r="J442" s="184"/>
      <c r="K442" s="184"/>
      <c r="L442" s="184"/>
      <c r="M442" s="184"/>
      <c r="N442" s="184"/>
      <c r="O442" s="184"/>
      <c r="P442" s="184"/>
      <c r="Q442" s="184"/>
      <c r="R442" s="184"/>
      <c r="S442" s="184"/>
      <c r="T442" s="184"/>
      <c r="U442" s="184"/>
      <c r="V442" s="184"/>
      <c r="W442" s="184"/>
      <c r="X442" s="184"/>
      <c r="Y442" s="184"/>
      <c r="Z442" s="184"/>
      <c r="AA442" s="184"/>
      <c r="AB442" s="184"/>
      <c r="AC442" s="184"/>
      <c r="AD442" s="184"/>
      <c r="AE442" s="184"/>
      <c r="AF442" s="184"/>
      <c r="AG442" s="184"/>
      <c r="AH442" s="184"/>
      <c r="AI442" s="184"/>
      <c r="AJ442" s="184"/>
      <c r="AK442" s="184"/>
      <c r="AL442" s="184"/>
      <c r="AM442" s="184"/>
      <c r="AN442" s="184"/>
      <c r="AO442" s="184"/>
      <c r="AP442" s="184"/>
      <c r="AQ442" s="184"/>
      <c r="AR442" s="184"/>
      <c r="AS442" s="184">
        <v>29020</v>
      </c>
      <c r="AT442" s="184"/>
      <c r="AU442" s="184"/>
      <c r="AV442" s="184">
        <v>70750</v>
      </c>
      <c r="AW442" s="184"/>
      <c r="AX442" s="184"/>
      <c r="AY442" s="184"/>
      <c r="AZ442" s="184"/>
      <c r="BA442" s="184"/>
      <c r="BB442" s="184"/>
      <c r="BC442" s="184"/>
      <c r="BD442" s="184"/>
      <c r="BE442" s="184"/>
      <c r="BF442" s="184"/>
      <c r="BG442" s="184"/>
      <c r="BH442" s="184"/>
      <c r="BI442" s="184"/>
      <c r="BJ442" s="184"/>
      <c r="BK442" s="184"/>
      <c r="BL442" s="184"/>
      <c r="BM442" s="184"/>
      <c r="BN442" s="184"/>
      <c r="BO442" s="184"/>
      <c r="BP442" s="184"/>
      <c r="BQ442" s="184"/>
      <c r="BR442" s="184"/>
      <c r="BS442" s="184"/>
      <c r="BT442" s="184"/>
      <c r="BU442" s="184"/>
      <c r="BV442" s="184">
        <v>203376.92</v>
      </c>
      <c r="BW442" s="184"/>
      <c r="BX442" s="184"/>
      <c r="BY442" s="184"/>
      <c r="BZ442" s="184"/>
      <c r="CA442" s="184"/>
      <c r="CB442" s="184"/>
      <c r="CC442" s="184"/>
      <c r="CD442" s="184"/>
      <c r="CE442" s="184"/>
      <c r="CF442" s="184"/>
      <c r="CG442" s="184"/>
      <c r="CH442" s="184"/>
      <c r="CI442" s="184">
        <v>619300</v>
      </c>
      <c r="CJ442" s="184"/>
      <c r="CK442" s="184"/>
      <c r="CL442" s="184">
        <v>64000</v>
      </c>
      <c r="CM442" s="184"/>
    </row>
    <row r="443" spans="1:91" ht="49.2">
      <c r="A443" s="120">
        <v>35</v>
      </c>
      <c r="B443" s="220" t="s">
        <v>1156</v>
      </c>
      <c r="C443" s="130" t="s">
        <v>1319</v>
      </c>
      <c r="D443" s="184"/>
      <c r="E443" s="184"/>
      <c r="F443" s="184"/>
      <c r="G443" s="184"/>
      <c r="H443" s="184"/>
      <c r="I443" s="184"/>
      <c r="J443" s="184"/>
      <c r="K443" s="184"/>
      <c r="L443" s="184"/>
      <c r="M443" s="184"/>
      <c r="N443" s="184"/>
      <c r="O443" s="184"/>
      <c r="P443" s="184"/>
      <c r="Q443" s="184"/>
      <c r="R443" s="184"/>
      <c r="S443" s="184"/>
      <c r="T443" s="184"/>
      <c r="U443" s="184"/>
      <c r="V443" s="184"/>
      <c r="W443" s="184"/>
      <c r="X443" s="184"/>
      <c r="Y443" s="184"/>
      <c r="Z443" s="184"/>
      <c r="AA443" s="184"/>
      <c r="AB443" s="184"/>
      <c r="AC443" s="184"/>
      <c r="AD443" s="184"/>
      <c r="AE443" s="184"/>
      <c r="AF443" s="184"/>
      <c r="AG443" s="184"/>
      <c r="AH443" s="184"/>
      <c r="AI443" s="184"/>
      <c r="AJ443" s="184"/>
      <c r="AK443" s="184"/>
      <c r="AL443" s="184"/>
      <c r="AM443" s="184"/>
      <c r="AN443" s="184"/>
      <c r="AO443" s="184"/>
      <c r="AP443" s="184"/>
      <c r="AQ443" s="184"/>
      <c r="AR443" s="184"/>
      <c r="AS443" s="184"/>
      <c r="AT443" s="184"/>
      <c r="AU443" s="184"/>
      <c r="AV443" s="184"/>
      <c r="AW443" s="184"/>
      <c r="AX443" s="184"/>
      <c r="AY443" s="184"/>
      <c r="AZ443" s="184"/>
      <c r="BA443" s="184"/>
      <c r="BB443" s="184"/>
      <c r="BC443" s="184"/>
      <c r="BD443" s="184"/>
      <c r="BE443" s="184"/>
      <c r="BF443" s="184"/>
      <c r="BG443" s="184"/>
      <c r="BH443" s="184"/>
      <c r="BI443" s="184"/>
      <c r="BJ443" s="184"/>
      <c r="BK443" s="184"/>
      <c r="BL443" s="184"/>
      <c r="BM443" s="184"/>
      <c r="BN443" s="184"/>
      <c r="BO443" s="184"/>
      <c r="BP443" s="184"/>
      <c r="BQ443" s="184"/>
      <c r="BR443" s="184"/>
      <c r="BS443" s="184"/>
      <c r="BT443" s="184"/>
      <c r="BU443" s="184"/>
      <c r="BV443" s="184"/>
      <c r="BW443" s="184"/>
      <c r="BX443" s="184"/>
      <c r="BY443" s="184"/>
      <c r="BZ443" s="184"/>
      <c r="CA443" s="184"/>
      <c r="CB443" s="184"/>
      <c r="CC443" s="184"/>
      <c r="CD443" s="184"/>
      <c r="CE443" s="184"/>
      <c r="CF443" s="184"/>
      <c r="CG443" s="184"/>
      <c r="CH443" s="184"/>
      <c r="CI443" s="184"/>
      <c r="CJ443" s="184"/>
      <c r="CK443" s="184"/>
      <c r="CL443" s="184"/>
      <c r="CM443" s="184"/>
    </row>
    <row r="444" spans="1:91" ht="49.2">
      <c r="A444" s="120">
        <v>35</v>
      </c>
      <c r="B444" s="220" t="s">
        <v>1157</v>
      </c>
      <c r="C444" s="130" t="s">
        <v>1320</v>
      </c>
      <c r="D444" s="184"/>
      <c r="E444" s="184"/>
      <c r="F444" s="184"/>
      <c r="G444" s="184"/>
      <c r="H444" s="184"/>
      <c r="I444" s="184"/>
      <c r="J444" s="184"/>
      <c r="K444" s="184"/>
      <c r="L444" s="184"/>
      <c r="M444" s="184"/>
      <c r="N444" s="184"/>
      <c r="O444" s="184"/>
      <c r="P444" s="184"/>
      <c r="Q444" s="184"/>
      <c r="R444" s="184"/>
      <c r="S444" s="184">
        <v>34860.699999999997</v>
      </c>
      <c r="T444" s="184"/>
      <c r="U444" s="184"/>
      <c r="V444" s="184"/>
      <c r="W444" s="184"/>
      <c r="X444" s="184"/>
      <c r="Y444" s="184"/>
      <c r="Z444" s="184"/>
      <c r="AA444" s="184"/>
      <c r="AB444" s="184"/>
      <c r="AC444" s="184"/>
      <c r="AD444" s="184"/>
      <c r="AE444" s="184"/>
      <c r="AF444" s="184"/>
      <c r="AG444" s="184"/>
      <c r="AH444" s="184"/>
      <c r="AI444" s="184"/>
      <c r="AJ444" s="184"/>
      <c r="AK444" s="184"/>
      <c r="AL444" s="184"/>
      <c r="AM444" s="184"/>
      <c r="AN444" s="184"/>
      <c r="AO444" s="184"/>
      <c r="AP444" s="184"/>
      <c r="AQ444" s="184"/>
      <c r="AR444" s="184"/>
      <c r="AS444" s="184"/>
      <c r="AT444" s="184"/>
      <c r="AU444" s="184"/>
      <c r="AV444" s="184"/>
      <c r="AW444" s="184"/>
      <c r="AX444" s="184"/>
      <c r="AY444" s="184"/>
      <c r="AZ444" s="184"/>
      <c r="BA444" s="184"/>
      <c r="BB444" s="184"/>
      <c r="BC444" s="184"/>
      <c r="BD444" s="184"/>
      <c r="BE444" s="184"/>
      <c r="BF444" s="184"/>
      <c r="BG444" s="184"/>
      <c r="BH444" s="184"/>
      <c r="BI444" s="184"/>
      <c r="BJ444" s="184"/>
      <c r="BK444" s="184"/>
      <c r="BL444" s="184"/>
      <c r="BM444" s="184"/>
      <c r="BN444" s="184"/>
      <c r="BO444" s="184"/>
      <c r="BP444" s="184"/>
      <c r="BQ444" s="184"/>
      <c r="BR444" s="184"/>
      <c r="BS444" s="184"/>
      <c r="BT444" s="184"/>
      <c r="BU444" s="184"/>
      <c r="BV444" s="184"/>
      <c r="BW444" s="184"/>
      <c r="BX444" s="184"/>
      <c r="BY444" s="184"/>
      <c r="BZ444" s="184"/>
      <c r="CA444" s="184"/>
      <c r="CB444" s="184"/>
      <c r="CC444" s="184"/>
      <c r="CD444" s="184"/>
      <c r="CE444" s="184"/>
      <c r="CF444" s="184"/>
      <c r="CG444" s="184"/>
      <c r="CH444" s="184"/>
      <c r="CI444" s="184"/>
      <c r="CJ444" s="184"/>
      <c r="CK444" s="184"/>
      <c r="CL444" s="184"/>
      <c r="CM444" s="184"/>
    </row>
    <row r="445" spans="1:91" ht="49.2">
      <c r="A445" s="120">
        <v>35</v>
      </c>
      <c r="B445" s="220" t="s">
        <v>1158</v>
      </c>
      <c r="C445" s="130" t="s">
        <v>1321</v>
      </c>
      <c r="D445" s="184"/>
      <c r="E445" s="184"/>
      <c r="F445" s="184"/>
      <c r="G445" s="184"/>
      <c r="H445" s="184"/>
      <c r="I445" s="184"/>
      <c r="J445" s="184"/>
      <c r="K445" s="184"/>
      <c r="L445" s="184"/>
      <c r="M445" s="184"/>
      <c r="N445" s="184"/>
      <c r="O445" s="184"/>
      <c r="P445" s="184"/>
      <c r="Q445" s="184"/>
      <c r="R445" s="184"/>
      <c r="S445" s="184"/>
      <c r="T445" s="184"/>
      <c r="U445" s="184"/>
      <c r="V445" s="184"/>
      <c r="W445" s="184"/>
      <c r="X445" s="184"/>
      <c r="Y445" s="184"/>
      <c r="Z445" s="184"/>
      <c r="AA445" s="184"/>
      <c r="AB445" s="184"/>
      <c r="AC445" s="184"/>
      <c r="AD445" s="184"/>
      <c r="AE445" s="184"/>
      <c r="AF445" s="184"/>
      <c r="AG445" s="184"/>
      <c r="AH445" s="184"/>
      <c r="AI445" s="184"/>
      <c r="AJ445" s="184"/>
      <c r="AK445" s="184"/>
      <c r="AL445" s="184"/>
      <c r="AM445" s="184"/>
      <c r="AN445" s="184"/>
      <c r="AO445" s="184"/>
      <c r="AP445" s="184"/>
      <c r="AQ445" s="184"/>
      <c r="AR445" s="184"/>
      <c r="AS445" s="184"/>
      <c r="AT445" s="184"/>
      <c r="AU445" s="184"/>
      <c r="AV445" s="184"/>
      <c r="AW445" s="184"/>
      <c r="AX445" s="184"/>
      <c r="AY445" s="184"/>
      <c r="AZ445" s="184"/>
      <c r="BA445" s="184"/>
      <c r="BB445" s="184"/>
      <c r="BC445" s="184"/>
      <c r="BD445" s="184"/>
      <c r="BE445" s="184"/>
      <c r="BF445" s="184"/>
      <c r="BG445" s="184"/>
      <c r="BH445" s="184"/>
      <c r="BI445" s="184"/>
      <c r="BJ445" s="184"/>
      <c r="BK445" s="184"/>
      <c r="BL445" s="184"/>
      <c r="BM445" s="184"/>
      <c r="BN445" s="184"/>
      <c r="BO445" s="184"/>
      <c r="BP445" s="184"/>
      <c r="BQ445" s="184"/>
      <c r="BR445" s="184"/>
      <c r="BS445" s="184"/>
      <c r="BT445" s="184"/>
      <c r="BU445" s="184"/>
      <c r="BV445" s="184"/>
      <c r="BW445" s="184"/>
      <c r="BX445" s="184"/>
      <c r="BY445" s="184"/>
      <c r="BZ445" s="184"/>
      <c r="CA445" s="184"/>
      <c r="CB445" s="184"/>
      <c r="CC445" s="184"/>
      <c r="CD445" s="184"/>
      <c r="CE445" s="184"/>
      <c r="CF445" s="184"/>
      <c r="CG445" s="184"/>
      <c r="CH445" s="184">
        <v>160000</v>
      </c>
      <c r="CI445" s="184"/>
      <c r="CJ445" s="184"/>
      <c r="CK445" s="184"/>
      <c r="CL445" s="184"/>
      <c r="CM445" s="184"/>
    </row>
    <row r="446" spans="1:91" ht="49.2">
      <c r="A446" s="120">
        <v>35</v>
      </c>
      <c r="B446" s="220" t="s">
        <v>1159</v>
      </c>
      <c r="C446" s="130" t="s">
        <v>1322</v>
      </c>
      <c r="D446" s="184">
        <v>4372050.2</v>
      </c>
      <c r="E446" s="184">
        <v>10147037.42</v>
      </c>
      <c r="F446" s="184">
        <v>7058557.4400000004</v>
      </c>
      <c r="G446" s="184">
        <v>1685533.29</v>
      </c>
      <c r="H446" s="184">
        <v>2193252.44</v>
      </c>
      <c r="I446" s="184">
        <v>5619956.6200000001</v>
      </c>
      <c r="J446" s="184">
        <v>14244348</v>
      </c>
      <c r="K446" s="184">
        <v>3683288.29</v>
      </c>
      <c r="L446" s="184">
        <v>1549400</v>
      </c>
      <c r="M446" s="184">
        <v>4170371.31</v>
      </c>
      <c r="N446" s="184">
        <v>2097940.96</v>
      </c>
      <c r="O446" s="184">
        <v>4731310.7</v>
      </c>
      <c r="P446" s="184">
        <v>8884550.0299999993</v>
      </c>
      <c r="Q446" s="184">
        <v>4419586.87</v>
      </c>
      <c r="R446" s="184">
        <v>8742506.3399999999</v>
      </c>
      <c r="S446" s="184">
        <v>11409159.93</v>
      </c>
      <c r="T446" s="184">
        <v>851274.18</v>
      </c>
      <c r="U446" s="184">
        <v>2471660.36</v>
      </c>
      <c r="V446" s="184">
        <v>5083152.45</v>
      </c>
      <c r="W446" s="184">
        <v>1925895.83</v>
      </c>
      <c r="X446" s="184">
        <v>20012386</v>
      </c>
      <c r="Y446" s="184">
        <v>4612320.41</v>
      </c>
      <c r="Z446" s="184">
        <v>6166198.5899999999</v>
      </c>
      <c r="AA446" s="184">
        <v>1774219</v>
      </c>
      <c r="AB446" s="184">
        <v>2016140.56</v>
      </c>
      <c r="AC446" s="184">
        <v>3500944.3</v>
      </c>
      <c r="AD446" s="184">
        <v>4052684.5</v>
      </c>
      <c r="AE446" s="184">
        <v>3092409.42</v>
      </c>
      <c r="AF446" s="184">
        <v>1875355.89</v>
      </c>
      <c r="AG446" s="184">
        <v>1268554.26</v>
      </c>
      <c r="AH446" s="184">
        <v>5006596.3</v>
      </c>
      <c r="AI446" s="184">
        <v>3481401.9</v>
      </c>
      <c r="AJ446" s="184">
        <v>2166936.87</v>
      </c>
      <c r="AK446" s="184">
        <v>1913884.02</v>
      </c>
      <c r="AL446" s="184">
        <v>3901025.2</v>
      </c>
      <c r="AM446" s="184">
        <v>582440</v>
      </c>
      <c r="AN446" s="184"/>
      <c r="AO446" s="184">
        <v>8633083</v>
      </c>
      <c r="AP446" s="184">
        <v>791843.71</v>
      </c>
      <c r="AQ446" s="184">
        <v>1002361</v>
      </c>
      <c r="AR446" s="184">
        <v>370278</v>
      </c>
      <c r="AS446" s="184">
        <v>1808708.3</v>
      </c>
      <c r="AT446" s="184">
        <v>937187</v>
      </c>
      <c r="AU446" s="184">
        <v>3787736</v>
      </c>
      <c r="AV446" s="184">
        <v>843672</v>
      </c>
      <c r="AW446" s="184">
        <v>675311</v>
      </c>
      <c r="AX446" s="184"/>
      <c r="AY446" s="184"/>
      <c r="AZ446" s="184">
        <v>1039531</v>
      </c>
      <c r="BA446" s="184">
        <v>496289</v>
      </c>
      <c r="BB446" s="184">
        <v>474985</v>
      </c>
      <c r="BC446" s="184">
        <v>494370</v>
      </c>
      <c r="BD446" s="184">
        <v>240500</v>
      </c>
      <c r="BE446" s="184">
        <v>3772758.2</v>
      </c>
      <c r="BF446" s="184">
        <v>667220.85</v>
      </c>
      <c r="BG446" s="184">
        <v>3198900</v>
      </c>
      <c r="BH446" s="184"/>
      <c r="BI446" s="184"/>
      <c r="BJ446" s="184"/>
      <c r="BK446" s="184">
        <v>1436200</v>
      </c>
      <c r="BL446" s="184">
        <v>257200</v>
      </c>
      <c r="BM446" s="184">
        <v>2296333</v>
      </c>
      <c r="BN446" s="184">
        <v>298000</v>
      </c>
      <c r="BO446" s="184">
        <v>980000</v>
      </c>
      <c r="BP446" s="184">
        <v>916080</v>
      </c>
      <c r="BQ446" s="184">
        <v>275400</v>
      </c>
      <c r="BR446" s="184"/>
      <c r="BS446" s="184">
        <v>10792300</v>
      </c>
      <c r="BT446" s="184"/>
      <c r="BU446" s="184"/>
      <c r="BV446" s="184">
        <v>4710390</v>
      </c>
      <c r="BW446" s="184">
        <v>10200</v>
      </c>
      <c r="BX446" s="184">
        <v>2932480.12</v>
      </c>
      <c r="BY446" s="184">
        <v>3693912</v>
      </c>
      <c r="BZ446" s="184">
        <v>734800</v>
      </c>
      <c r="CA446" s="184">
        <v>4543997.4800000004</v>
      </c>
      <c r="CB446" s="184">
        <v>2330275.5</v>
      </c>
      <c r="CC446" s="184">
        <v>4733126.24</v>
      </c>
      <c r="CD446" s="184">
        <v>1989080</v>
      </c>
      <c r="CE446" s="184">
        <v>6290812.0800000001</v>
      </c>
      <c r="CF446" s="184">
        <v>7986714.5300000003</v>
      </c>
      <c r="CG446" s="184">
        <v>890750</v>
      </c>
      <c r="CH446" s="184">
        <v>1329794.6499999999</v>
      </c>
      <c r="CI446" s="184"/>
      <c r="CJ446" s="184">
        <v>2376641.2599999998</v>
      </c>
      <c r="CK446" s="184">
        <v>373500</v>
      </c>
      <c r="CL446" s="184">
        <v>2477502.71</v>
      </c>
      <c r="CM446" s="184">
        <v>593700</v>
      </c>
    </row>
    <row r="447" spans="1:91" ht="24.6">
      <c r="A447" s="120">
        <v>35</v>
      </c>
      <c r="B447" s="220" t="s">
        <v>1160</v>
      </c>
      <c r="C447" s="130" t="s">
        <v>675</v>
      </c>
      <c r="D447" s="184"/>
      <c r="E447" s="184"/>
      <c r="F447" s="184"/>
      <c r="G447" s="184"/>
      <c r="H447" s="184"/>
      <c r="I447" s="184"/>
      <c r="J447" s="184"/>
      <c r="K447" s="184"/>
      <c r="L447" s="184"/>
      <c r="M447" s="184"/>
      <c r="N447" s="184"/>
      <c r="O447" s="184"/>
      <c r="P447" s="184"/>
      <c r="Q447" s="184"/>
      <c r="R447" s="184"/>
      <c r="S447" s="184"/>
      <c r="T447" s="184"/>
      <c r="U447" s="184"/>
      <c r="V447" s="184"/>
      <c r="W447" s="184"/>
      <c r="X447" s="184"/>
      <c r="Y447" s="184"/>
      <c r="Z447" s="184"/>
      <c r="AA447" s="184"/>
      <c r="AB447" s="184"/>
      <c r="AC447" s="184"/>
      <c r="AD447" s="184"/>
      <c r="AE447" s="184"/>
      <c r="AF447" s="184"/>
      <c r="AG447" s="184"/>
      <c r="AH447" s="184"/>
      <c r="AI447" s="184"/>
      <c r="AJ447" s="184"/>
      <c r="AK447" s="184"/>
      <c r="AL447" s="184"/>
      <c r="AM447" s="184"/>
      <c r="AN447" s="184"/>
      <c r="AO447" s="184"/>
      <c r="AP447" s="184"/>
      <c r="AQ447" s="184"/>
      <c r="AR447" s="184"/>
      <c r="AS447" s="184"/>
      <c r="AT447" s="184"/>
      <c r="AU447" s="184"/>
      <c r="AV447" s="184"/>
      <c r="AW447" s="184"/>
      <c r="AX447" s="184"/>
      <c r="AY447" s="184"/>
      <c r="AZ447" s="184"/>
      <c r="BA447" s="184"/>
      <c r="BB447" s="184"/>
      <c r="BC447" s="184"/>
      <c r="BD447" s="184"/>
      <c r="BE447" s="184"/>
      <c r="BF447" s="184"/>
      <c r="BG447" s="184"/>
      <c r="BH447" s="184"/>
      <c r="BI447" s="184"/>
      <c r="BJ447" s="184"/>
      <c r="BK447" s="184"/>
      <c r="BL447" s="184"/>
      <c r="BM447" s="184"/>
      <c r="BN447" s="184"/>
      <c r="BO447" s="184"/>
      <c r="BP447" s="184"/>
      <c r="BQ447" s="184"/>
      <c r="BR447" s="184"/>
      <c r="BS447" s="184"/>
      <c r="BT447" s="184"/>
      <c r="BU447" s="184"/>
      <c r="BV447" s="184"/>
      <c r="BW447" s="184"/>
      <c r="BX447" s="184"/>
      <c r="BY447" s="184"/>
      <c r="BZ447" s="184"/>
      <c r="CA447" s="184"/>
      <c r="CB447" s="184"/>
      <c r="CC447" s="184"/>
      <c r="CD447" s="184"/>
      <c r="CE447" s="184"/>
      <c r="CF447" s="184"/>
      <c r="CG447" s="184"/>
      <c r="CH447" s="184"/>
      <c r="CI447" s="184"/>
      <c r="CJ447" s="184"/>
      <c r="CK447" s="184"/>
      <c r="CL447" s="184"/>
      <c r="CM447" s="184"/>
    </row>
    <row r="448" spans="1:91" ht="25.95" customHeight="1">
      <c r="A448" s="120"/>
      <c r="B448" s="120"/>
      <c r="C448" s="123"/>
    </row>
    <row r="449" spans="1:91" s="117" customFormat="1" ht="24.6">
      <c r="A449" s="150"/>
      <c r="B449" s="150"/>
      <c r="C449" s="151" t="s">
        <v>676</v>
      </c>
      <c r="D449" s="152"/>
      <c r="E449" s="152"/>
      <c r="F449" s="152"/>
      <c r="G449" s="152"/>
      <c r="H449" s="152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  <c r="T449" s="152"/>
      <c r="U449" s="152"/>
      <c r="V449" s="152"/>
      <c r="W449" s="152"/>
      <c r="X449" s="152"/>
      <c r="Y449" s="152"/>
      <c r="Z449" s="152"/>
      <c r="AA449" s="152"/>
      <c r="AB449" s="152"/>
      <c r="AC449" s="152"/>
      <c r="AD449" s="152"/>
      <c r="AE449" s="152"/>
      <c r="AF449" s="152"/>
      <c r="AG449" s="152"/>
      <c r="AH449" s="152"/>
      <c r="AI449" s="152"/>
      <c r="AJ449" s="152"/>
      <c r="AK449" s="152"/>
      <c r="AL449" s="152"/>
      <c r="AM449" s="152"/>
      <c r="AN449" s="152"/>
      <c r="AO449" s="152"/>
      <c r="AP449" s="152"/>
      <c r="AQ449" s="152"/>
      <c r="AR449" s="152"/>
      <c r="AS449" s="152"/>
      <c r="AT449" s="152"/>
      <c r="AU449" s="152"/>
      <c r="AV449" s="152"/>
      <c r="AW449" s="152"/>
      <c r="AX449" s="152"/>
      <c r="AY449" s="152"/>
      <c r="AZ449" s="152"/>
      <c r="BA449" s="152"/>
      <c r="BB449" s="152"/>
      <c r="BC449" s="152"/>
      <c r="BD449" s="152"/>
      <c r="BE449" s="152"/>
      <c r="BF449" s="152"/>
      <c r="BG449" s="152"/>
      <c r="BH449" s="152"/>
      <c r="BI449" s="152"/>
      <c r="BJ449" s="152"/>
      <c r="BK449" s="152"/>
      <c r="BL449" s="152"/>
      <c r="BM449" s="152"/>
      <c r="BN449" s="152"/>
      <c r="BO449" s="152"/>
      <c r="BP449" s="152"/>
      <c r="BQ449" s="152"/>
      <c r="BR449" s="152"/>
      <c r="BS449" s="152"/>
      <c r="BT449" s="152"/>
      <c r="BU449" s="152"/>
      <c r="BV449" s="152"/>
      <c r="BW449" s="152"/>
      <c r="BX449" s="152"/>
      <c r="BY449" s="152"/>
      <c r="BZ449" s="152"/>
      <c r="CA449" s="152"/>
      <c r="CB449" s="152"/>
      <c r="CC449" s="152"/>
      <c r="CD449" s="152"/>
      <c r="CE449" s="152"/>
      <c r="CF449" s="152"/>
      <c r="CG449" s="152"/>
      <c r="CH449" s="152"/>
      <c r="CI449" s="152"/>
      <c r="CJ449" s="152"/>
      <c r="CK449" s="152"/>
      <c r="CL449" s="152"/>
      <c r="CM449" s="152"/>
    </row>
    <row r="450" spans="1:91" s="117" customFormat="1" ht="24.6">
      <c r="A450" s="150"/>
      <c r="B450" s="150"/>
      <c r="C450" s="151" t="s">
        <v>677</v>
      </c>
      <c r="D450" s="152"/>
      <c r="E450" s="152"/>
      <c r="F450" s="152"/>
      <c r="G450" s="152"/>
      <c r="H450" s="152"/>
      <c r="I450" s="152"/>
      <c r="J450" s="152"/>
      <c r="K450" s="152"/>
      <c r="L450" s="152"/>
      <c r="M450" s="152"/>
      <c r="N450" s="152"/>
      <c r="O450" s="152"/>
      <c r="P450" s="152"/>
      <c r="Q450" s="152"/>
      <c r="R450" s="152"/>
      <c r="S450" s="152"/>
      <c r="T450" s="152"/>
      <c r="U450" s="152"/>
      <c r="V450" s="152"/>
      <c r="W450" s="152"/>
      <c r="X450" s="152"/>
      <c r="Y450" s="152"/>
      <c r="Z450" s="152"/>
      <c r="AA450" s="152"/>
      <c r="AB450" s="152"/>
      <c r="AC450" s="152"/>
      <c r="AD450" s="152"/>
      <c r="AE450" s="152"/>
      <c r="AF450" s="152"/>
      <c r="AG450" s="152"/>
      <c r="AH450" s="152"/>
      <c r="AI450" s="152"/>
      <c r="AJ450" s="152"/>
      <c r="AK450" s="152"/>
      <c r="AL450" s="152"/>
      <c r="AM450" s="152"/>
      <c r="AN450" s="152"/>
      <c r="AO450" s="152"/>
      <c r="AP450" s="152"/>
      <c r="AQ450" s="152"/>
      <c r="AR450" s="152"/>
      <c r="AS450" s="152"/>
      <c r="AT450" s="152"/>
      <c r="AU450" s="152"/>
      <c r="AV450" s="152"/>
      <c r="AW450" s="152"/>
      <c r="AX450" s="152"/>
      <c r="AY450" s="152"/>
      <c r="AZ450" s="152"/>
      <c r="BA450" s="152"/>
      <c r="BB450" s="152"/>
      <c r="BC450" s="152"/>
      <c r="BD450" s="152"/>
      <c r="BE450" s="152"/>
      <c r="BF450" s="152"/>
      <c r="BG450" s="152"/>
      <c r="BH450" s="152"/>
      <c r="BI450" s="152"/>
      <c r="BJ450" s="152"/>
      <c r="BK450" s="152"/>
      <c r="BL450" s="152"/>
      <c r="BM450" s="152"/>
      <c r="BN450" s="152"/>
      <c r="BO450" s="152"/>
      <c r="BP450" s="152"/>
      <c r="BQ450" s="152"/>
      <c r="BR450" s="152"/>
      <c r="BS450" s="152"/>
      <c r="BT450" s="152"/>
      <c r="BU450" s="152"/>
      <c r="BV450" s="152"/>
      <c r="BW450" s="152"/>
      <c r="BX450" s="152"/>
      <c r="BY450" s="152"/>
      <c r="BZ450" s="152"/>
      <c r="CA450" s="152"/>
      <c r="CB450" s="152"/>
      <c r="CC450" s="152"/>
      <c r="CD450" s="152"/>
      <c r="CE450" s="152"/>
      <c r="CF450" s="152"/>
      <c r="CG450" s="152"/>
      <c r="CH450" s="152"/>
      <c r="CI450" s="152"/>
      <c r="CJ450" s="152"/>
      <c r="CK450" s="152"/>
      <c r="CL450" s="152"/>
      <c r="CM450" s="152"/>
    </row>
    <row r="451" spans="1:91" s="117" customFormat="1" ht="24.6"/>
    <row r="452" spans="1:91" s="117" customFormat="1" ht="25.95" customHeight="1"/>
    <row r="453" spans="1:91" s="117" customFormat="1" ht="25.8" customHeight="1">
      <c r="B453" s="117">
        <v>1</v>
      </c>
      <c r="C453" s="187" t="s">
        <v>692</v>
      </c>
      <c r="D453" s="192">
        <f>SUMIF($A$4:$A$448,$B453,D$4:D$448)</f>
        <v>242114602.62</v>
      </c>
      <c r="E453" s="192">
        <f>SUMIF($A$4:$A$448,$B453,E$4:E$448)</f>
        <v>38211060.789999992</v>
      </c>
      <c r="F453" s="192">
        <f>SUMIF($A$4:$A$448,$B453,F$4:F$448)</f>
        <v>39608803.649999999</v>
      </c>
      <c r="G453" s="192">
        <f t="shared" ref="G453:BP455" si="0">SUMIF($A$4:$A$448,$B453,G$4:G$448)</f>
        <v>32229226.719999988</v>
      </c>
      <c r="H453" s="192">
        <f t="shared" si="0"/>
        <v>24175820.940000001</v>
      </c>
      <c r="I453" s="192">
        <f t="shared" si="0"/>
        <v>27911174.95999999</v>
      </c>
      <c r="J453" s="192">
        <f t="shared" si="0"/>
        <v>50375501.250000007</v>
      </c>
      <c r="K453" s="192">
        <f t="shared" si="0"/>
        <v>59933157.219999999</v>
      </c>
      <c r="L453" s="192">
        <f t="shared" si="0"/>
        <v>45482766.100000009</v>
      </c>
      <c r="M453" s="192">
        <f t="shared" si="0"/>
        <v>55603513.36999999</v>
      </c>
      <c r="N453" s="192">
        <f t="shared" si="0"/>
        <v>101580363.09999999</v>
      </c>
      <c r="O453" s="192">
        <f t="shared" si="0"/>
        <v>16692695.26</v>
      </c>
      <c r="P453" s="192">
        <f t="shared" si="0"/>
        <v>157780046.13999999</v>
      </c>
      <c r="Q453" s="192">
        <f t="shared" si="0"/>
        <v>48104738.899999991</v>
      </c>
      <c r="R453" s="192">
        <f t="shared" si="0"/>
        <v>83931915.230000004</v>
      </c>
      <c r="S453" s="192">
        <f t="shared" si="0"/>
        <v>78601636.000000045</v>
      </c>
      <c r="T453" s="192">
        <f t="shared" si="0"/>
        <v>42619292.090000011</v>
      </c>
      <c r="U453" s="192">
        <f t="shared" si="0"/>
        <v>43151406.180000007</v>
      </c>
      <c r="V453" s="192">
        <f t="shared" si="0"/>
        <v>36413782.289999999</v>
      </c>
      <c r="W453" s="192">
        <f t="shared" si="0"/>
        <v>13266917.500000002</v>
      </c>
      <c r="X453" s="192">
        <f t="shared" si="0"/>
        <v>160300999.20999995</v>
      </c>
      <c r="Y453" s="192">
        <f t="shared" si="0"/>
        <v>40735668.590000004</v>
      </c>
      <c r="Z453" s="192">
        <f t="shared" si="0"/>
        <v>67132837.530000016</v>
      </c>
      <c r="AA453" s="192">
        <f t="shared" si="0"/>
        <v>50199246.129999995</v>
      </c>
      <c r="AB453" s="192">
        <f t="shared" si="0"/>
        <v>10242755.9</v>
      </c>
      <c r="AC453" s="192">
        <f t="shared" si="0"/>
        <v>22029579.57</v>
      </c>
      <c r="AD453" s="192">
        <f t="shared" si="0"/>
        <v>19601261.230000004</v>
      </c>
      <c r="AE453" s="192">
        <f>SUMIF($A$4:$A$448,$B453,AE$4:AE$448)</f>
        <v>112489688.73</v>
      </c>
      <c r="AF453" s="192">
        <f t="shared" si="0"/>
        <v>39779476.850000001</v>
      </c>
      <c r="AG453" s="192">
        <f t="shared" si="0"/>
        <v>40793357.910000004</v>
      </c>
      <c r="AH453" s="192">
        <f t="shared" si="0"/>
        <v>59976696.950000003</v>
      </c>
      <c r="AI453" s="192">
        <f t="shared" si="0"/>
        <v>47482065.680000022</v>
      </c>
      <c r="AJ453" s="192">
        <f t="shared" si="0"/>
        <v>41364529.489999995</v>
      </c>
      <c r="AK453" s="192">
        <f t="shared" si="0"/>
        <v>39461070.760000005</v>
      </c>
      <c r="AL453" s="192">
        <f t="shared" si="0"/>
        <v>654057376.33999991</v>
      </c>
      <c r="AM453" s="192">
        <f t="shared" si="0"/>
        <v>46497838.380000018</v>
      </c>
      <c r="AN453" s="192">
        <f t="shared" si="0"/>
        <v>24505491.07</v>
      </c>
      <c r="AO453" s="192">
        <f t="shared" si="0"/>
        <v>44872336.089999996</v>
      </c>
      <c r="AP453" s="192">
        <f t="shared" si="0"/>
        <v>70815260.719999999</v>
      </c>
      <c r="AQ453" s="192">
        <f t="shared" si="0"/>
        <v>39424605.390000001</v>
      </c>
      <c r="AR453" s="192">
        <f t="shared" si="0"/>
        <v>10910775.689999998</v>
      </c>
      <c r="AS453" s="192">
        <f t="shared" si="0"/>
        <v>199264080.77000004</v>
      </c>
      <c r="AT453" s="192">
        <f t="shared" si="0"/>
        <v>49063752.899999969</v>
      </c>
      <c r="AU453" s="192">
        <f t="shared" si="0"/>
        <v>81239450.769999981</v>
      </c>
      <c r="AV453" s="192">
        <f t="shared" si="0"/>
        <v>63355340.13000001</v>
      </c>
      <c r="AW453" s="192">
        <f t="shared" si="0"/>
        <v>36067727.309999995</v>
      </c>
      <c r="AX453" s="192">
        <f t="shared" si="0"/>
        <v>20230167.730000012</v>
      </c>
      <c r="AY453" s="192">
        <f t="shared" si="0"/>
        <v>30077654.829999998</v>
      </c>
      <c r="AZ453" s="192">
        <f t="shared" si="0"/>
        <v>42666873.339999996</v>
      </c>
      <c r="BA453" s="192">
        <f t="shared" si="0"/>
        <v>34821997.75</v>
      </c>
      <c r="BB453" s="192">
        <f t="shared" si="0"/>
        <v>156613011.70999998</v>
      </c>
      <c r="BC453" s="192">
        <f t="shared" si="0"/>
        <v>34493650.550000004</v>
      </c>
      <c r="BD453" s="192">
        <f t="shared" si="0"/>
        <v>264929516.34000003</v>
      </c>
      <c r="BE453" s="192">
        <f t="shared" si="0"/>
        <v>89201314.780000001</v>
      </c>
      <c r="BF453" s="192">
        <f t="shared" si="0"/>
        <v>29732382.280000001</v>
      </c>
      <c r="BG453" s="192">
        <f t="shared" si="0"/>
        <v>33863679.439999998</v>
      </c>
      <c r="BH453" s="192">
        <f t="shared" si="0"/>
        <v>137388051.98999995</v>
      </c>
      <c r="BI453" s="192">
        <f t="shared" si="0"/>
        <v>31129870.25999999</v>
      </c>
      <c r="BJ453" s="192">
        <f t="shared" si="0"/>
        <v>17656641.509999994</v>
      </c>
      <c r="BK453" s="192">
        <f t="shared" si="0"/>
        <v>47402489.589999996</v>
      </c>
      <c r="BL453" s="192">
        <f t="shared" si="0"/>
        <v>43207992.030000001</v>
      </c>
      <c r="BM453" s="192">
        <f t="shared" si="0"/>
        <v>173013720.63999999</v>
      </c>
      <c r="BN453" s="192">
        <f t="shared" si="0"/>
        <v>76382138.960000008</v>
      </c>
      <c r="BO453" s="192">
        <f t="shared" si="0"/>
        <v>53205925.729999989</v>
      </c>
      <c r="BP453" s="192">
        <f t="shared" si="0"/>
        <v>96723787.749999985</v>
      </c>
      <c r="BQ453" s="192">
        <f t="shared" ref="BQ453:CM458" si="1">SUMIF($A$4:$A$448,$B453,BQ$4:BQ$448)</f>
        <v>63214074.560000032</v>
      </c>
      <c r="BR453" s="192">
        <f t="shared" si="1"/>
        <v>49291333.910000011</v>
      </c>
      <c r="BS453" s="192">
        <f t="shared" si="1"/>
        <v>931179745.99999976</v>
      </c>
      <c r="BT453" s="192">
        <f t="shared" si="1"/>
        <v>58840496.250000007</v>
      </c>
      <c r="BU453" s="192">
        <f t="shared" si="1"/>
        <v>49722536.410000004</v>
      </c>
      <c r="BV453" s="192">
        <f t="shared" si="1"/>
        <v>178398991.15000004</v>
      </c>
      <c r="BW453" s="192">
        <f t="shared" si="1"/>
        <v>8025230.9799999977</v>
      </c>
      <c r="BX453" s="192">
        <f t="shared" si="1"/>
        <v>42899990.57</v>
      </c>
      <c r="BY453" s="192">
        <f t="shared" si="1"/>
        <v>152000016.88</v>
      </c>
      <c r="BZ453" s="192">
        <f t="shared" si="1"/>
        <v>32133248.66</v>
      </c>
      <c r="CA453" s="192">
        <f t="shared" si="1"/>
        <v>45480398.200000003</v>
      </c>
      <c r="CB453" s="192">
        <f t="shared" si="1"/>
        <v>37216625.599999994</v>
      </c>
      <c r="CC453" s="192">
        <f t="shared" si="1"/>
        <v>66252585.660000004</v>
      </c>
      <c r="CD453" s="192">
        <f t="shared" si="1"/>
        <v>113610900.71000001</v>
      </c>
      <c r="CE453" s="192">
        <f t="shared" si="1"/>
        <v>58184075.789999992</v>
      </c>
      <c r="CF453" s="192">
        <f t="shared" si="1"/>
        <v>109011371.33</v>
      </c>
      <c r="CG453" s="192">
        <f t="shared" si="1"/>
        <v>34764048.339999996</v>
      </c>
      <c r="CH453" s="192">
        <f t="shared" si="1"/>
        <v>28772805.469999991</v>
      </c>
      <c r="CI453" s="192">
        <f t="shared" si="1"/>
        <v>32704822.160000011</v>
      </c>
      <c r="CJ453" s="192">
        <f t="shared" si="1"/>
        <v>27623822.659999993</v>
      </c>
      <c r="CK453" s="192">
        <f t="shared" si="1"/>
        <v>147295462.04000005</v>
      </c>
      <c r="CL453" s="192">
        <f t="shared" si="1"/>
        <v>29168286.680000007</v>
      </c>
      <c r="CM453" s="192">
        <f t="shared" si="1"/>
        <v>27094314.480000004</v>
      </c>
    </row>
    <row r="454" spans="1:91" s="117" customFormat="1" ht="25.95" customHeight="1">
      <c r="B454" s="117">
        <v>2</v>
      </c>
      <c r="C454" s="187" t="s">
        <v>693</v>
      </c>
      <c r="D454" s="191">
        <f>SUMIF($A$4:$A$448,$B454,D$4:D$448)</f>
        <v>61898354.989999995</v>
      </c>
      <c r="E454" s="191">
        <f>SUMIF($A$4:$A$448,$B454,E$4:E$448)</f>
        <v>8882952.7799999993</v>
      </c>
      <c r="F454" s="191">
        <f t="shared" ref="F454" si="2">SUMIF($A$4:$A$448,$B454,F$4:F$448)</f>
        <v>1677629.4400000002</v>
      </c>
      <c r="G454" s="191">
        <f t="shared" si="0"/>
        <v>1887665.19</v>
      </c>
      <c r="H454" s="191">
        <f t="shared" si="0"/>
        <v>2235704.08</v>
      </c>
      <c r="I454" s="191">
        <f t="shared" si="0"/>
        <v>11385300.729999999</v>
      </c>
      <c r="J454" s="191">
        <f t="shared" si="0"/>
        <v>1811843.4500000007</v>
      </c>
      <c r="K454" s="191">
        <f t="shared" si="0"/>
        <v>44099116.979999997</v>
      </c>
      <c r="L454" s="191">
        <f t="shared" si="0"/>
        <v>2425585.16</v>
      </c>
      <c r="M454" s="191">
        <f t="shared" si="0"/>
        <v>1062675.3399999999</v>
      </c>
      <c r="N454" s="191">
        <f t="shared" si="0"/>
        <v>19367844.579999998</v>
      </c>
      <c r="O454" s="191">
        <f t="shared" si="0"/>
        <v>766016.41999999993</v>
      </c>
      <c r="P454" s="191">
        <f t="shared" si="0"/>
        <v>104449877.71000001</v>
      </c>
      <c r="Q454" s="191">
        <f t="shared" si="0"/>
        <v>2716186.99</v>
      </c>
      <c r="R454" s="191">
        <f t="shared" si="0"/>
        <v>15675949.109999999</v>
      </c>
      <c r="S454" s="191">
        <f t="shared" si="0"/>
        <v>8279500.8200000012</v>
      </c>
      <c r="T454" s="191">
        <f t="shared" si="0"/>
        <v>8295300.129999999</v>
      </c>
      <c r="U454" s="191">
        <f t="shared" si="0"/>
        <v>1160051.5900000001</v>
      </c>
      <c r="V454" s="191">
        <f t="shared" si="0"/>
        <v>4230114.0299999993</v>
      </c>
      <c r="W454" s="191">
        <f t="shared" si="0"/>
        <v>1602154.95</v>
      </c>
      <c r="X454" s="191">
        <f t="shared" si="0"/>
        <v>162163423.58000001</v>
      </c>
      <c r="Y454" s="191">
        <f t="shared" si="0"/>
        <v>785324.52000000025</v>
      </c>
      <c r="Z454" s="191">
        <f t="shared" si="0"/>
        <v>3455051.3899999997</v>
      </c>
      <c r="AA454" s="191">
        <f t="shared" si="0"/>
        <v>2572313.2599999998</v>
      </c>
      <c r="AB454" s="191">
        <f t="shared" si="0"/>
        <v>342385.75</v>
      </c>
      <c r="AC454" s="191">
        <f t="shared" si="0"/>
        <v>2307813.5</v>
      </c>
      <c r="AD454" s="191">
        <f t="shared" si="0"/>
        <v>865848.97</v>
      </c>
      <c r="AE454" s="191">
        <f t="shared" si="0"/>
        <v>8404664.6699999999</v>
      </c>
      <c r="AF454" s="191">
        <f t="shared" si="0"/>
        <v>1681053.23</v>
      </c>
      <c r="AG454" s="191">
        <f t="shared" si="0"/>
        <v>985598.3899999999</v>
      </c>
      <c r="AH454" s="191">
        <f t="shared" si="0"/>
        <v>2522120.0499999998</v>
      </c>
      <c r="AI454" s="191">
        <f t="shared" si="0"/>
        <v>10315452.600000001</v>
      </c>
      <c r="AJ454" s="191">
        <f t="shared" si="0"/>
        <v>2617891.38</v>
      </c>
      <c r="AK454" s="191">
        <f t="shared" si="0"/>
        <v>5100159.95</v>
      </c>
      <c r="AL454" s="191">
        <f t="shared" si="0"/>
        <v>295603360.26999998</v>
      </c>
      <c r="AM454" s="191">
        <f t="shared" si="0"/>
        <v>2426661.56</v>
      </c>
      <c r="AN454" s="191">
        <f t="shared" si="0"/>
        <v>5084026.8499999996</v>
      </c>
      <c r="AO454" s="191">
        <f t="shared" si="0"/>
        <v>45370538.960000008</v>
      </c>
      <c r="AP454" s="191">
        <f t="shared" si="0"/>
        <v>6734855.25</v>
      </c>
      <c r="AQ454" s="191">
        <f t="shared" si="0"/>
        <v>3021860.22</v>
      </c>
      <c r="AR454" s="191">
        <f t="shared" si="0"/>
        <v>800898.14999999991</v>
      </c>
      <c r="AS454" s="191">
        <f t="shared" si="0"/>
        <v>79330534.290000007</v>
      </c>
      <c r="AT454" s="191">
        <f t="shared" si="0"/>
        <v>3911956.7499999995</v>
      </c>
      <c r="AU454" s="191">
        <f t="shared" si="0"/>
        <v>15268250.989999996</v>
      </c>
      <c r="AV454" s="191">
        <f t="shared" si="0"/>
        <v>11579267.610000001</v>
      </c>
      <c r="AW454" s="191">
        <f t="shared" si="0"/>
        <v>2468930.21</v>
      </c>
      <c r="AX454" s="191">
        <f t="shared" si="0"/>
        <v>3652904.0500000003</v>
      </c>
      <c r="AY454" s="191">
        <f t="shared" si="0"/>
        <v>16496436.379999999</v>
      </c>
      <c r="AZ454" s="191">
        <f t="shared" si="0"/>
        <v>2186648.46</v>
      </c>
      <c r="BA454" s="191">
        <f t="shared" si="0"/>
        <v>3897130.3500000006</v>
      </c>
      <c r="BB454" s="191">
        <f t="shared" si="0"/>
        <v>62102004.559999995</v>
      </c>
      <c r="BC454" s="191">
        <f t="shared" si="0"/>
        <v>4439234.6400000006</v>
      </c>
      <c r="BD454" s="191">
        <f t="shared" si="0"/>
        <v>145095626.73999998</v>
      </c>
      <c r="BE454" s="191">
        <f t="shared" si="0"/>
        <v>18659400.130000003</v>
      </c>
      <c r="BF454" s="191">
        <f>SUMIF($A$4:$A$448,$B454,BF$4:BF$448)</f>
        <v>-2491262.64</v>
      </c>
      <c r="BG454" s="191">
        <f t="shared" si="0"/>
        <v>13765730.07</v>
      </c>
      <c r="BH454" s="191">
        <f t="shared" si="0"/>
        <v>82237714.359999999</v>
      </c>
      <c r="BI454" s="191">
        <f t="shared" si="0"/>
        <v>871742.05</v>
      </c>
      <c r="BJ454" s="191">
        <f t="shared" si="0"/>
        <v>2121971.5</v>
      </c>
      <c r="BK454" s="191">
        <f t="shared" si="0"/>
        <v>2016446.3600000006</v>
      </c>
      <c r="BL454" s="191">
        <f t="shared" si="0"/>
        <v>-3728606.76</v>
      </c>
      <c r="BM454" s="191">
        <f t="shared" si="0"/>
        <v>105521866.39000002</v>
      </c>
      <c r="BN454" s="191">
        <f t="shared" si="0"/>
        <v>2267230.2100000004</v>
      </c>
      <c r="BO454" s="191">
        <f t="shared" si="0"/>
        <v>12039285.630000001</v>
      </c>
      <c r="BP454" s="191">
        <f t="shared" si="0"/>
        <v>3376193.72</v>
      </c>
      <c r="BQ454" s="191">
        <f t="shared" si="1"/>
        <v>1205695.5900000003</v>
      </c>
      <c r="BR454" s="191">
        <f t="shared" si="1"/>
        <v>4817315.97</v>
      </c>
      <c r="BS454" s="191">
        <f t="shared" si="1"/>
        <v>508497172.14999986</v>
      </c>
      <c r="BT454" s="191">
        <f t="shared" si="1"/>
        <v>15077286.079999998</v>
      </c>
      <c r="BU454" s="191">
        <f t="shared" si="1"/>
        <v>2689227.9099999997</v>
      </c>
      <c r="BV454" s="191">
        <f t="shared" si="1"/>
        <v>80147642.899999991</v>
      </c>
      <c r="BW454" s="191">
        <f t="shared" si="1"/>
        <v>1653712.8499999996</v>
      </c>
      <c r="BX454" s="191">
        <f t="shared" si="1"/>
        <v>3414663.9</v>
      </c>
      <c r="BY454" s="191">
        <f t="shared" si="1"/>
        <v>34170255.769999996</v>
      </c>
      <c r="BZ454" s="191">
        <f t="shared" si="1"/>
        <v>1018699.6199999999</v>
      </c>
      <c r="CA454" s="191">
        <f t="shared" si="1"/>
        <v>1119007.93</v>
      </c>
      <c r="CB454" s="191">
        <f t="shared" si="1"/>
        <v>7782757.6299999999</v>
      </c>
      <c r="CC454" s="191">
        <f t="shared" si="1"/>
        <v>20791979.68</v>
      </c>
      <c r="CD454" s="191">
        <f t="shared" si="1"/>
        <v>14433619.74</v>
      </c>
      <c r="CE454" s="191">
        <f t="shared" si="1"/>
        <v>1369812.5100000002</v>
      </c>
      <c r="CF454" s="191">
        <f t="shared" si="1"/>
        <v>10290175.43</v>
      </c>
      <c r="CG454" s="191">
        <f t="shared" si="1"/>
        <v>3227606.8200000008</v>
      </c>
      <c r="CH454" s="191">
        <f t="shared" si="1"/>
        <v>1850950.51</v>
      </c>
      <c r="CI454" s="191">
        <f t="shared" si="1"/>
        <v>604641.17000000004</v>
      </c>
      <c r="CJ454" s="191">
        <f t="shared" si="1"/>
        <v>6170678.8799999999</v>
      </c>
      <c r="CK454" s="191">
        <f t="shared" si="1"/>
        <v>34833338.420000002</v>
      </c>
      <c r="CL454" s="191">
        <f t="shared" si="1"/>
        <v>1713015.53</v>
      </c>
      <c r="CM454" s="191">
        <f t="shared" si="1"/>
        <v>3656198.11</v>
      </c>
    </row>
    <row r="455" spans="1:91" s="117" customFormat="1" ht="25.95" customHeight="1">
      <c r="B455" s="117">
        <v>3</v>
      </c>
      <c r="C455" s="187" t="s">
        <v>694</v>
      </c>
      <c r="D455" s="191">
        <f t="shared" ref="D455:S471" si="3">SUMIF($A$4:$A$448,$B455,D$4:D$448)</f>
        <v>65657104.790000007</v>
      </c>
      <c r="E455" s="191">
        <f t="shared" si="3"/>
        <v>5525668.1799999997</v>
      </c>
      <c r="F455" s="191">
        <f t="shared" si="3"/>
        <v>6873207.9000000004</v>
      </c>
      <c r="G455" s="191">
        <f t="shared" si="3"/>
        <v>7478281.2600000007</v>
      </c>
      <c r="H455" s="191">
        <f t="shared" si="3"/>
        <v>7176837.4100000001</v>
      </c>
      <c r="I455" s="191">
        <f t="shared" si="3"/>
        <v>5386016.3900000006</v>
      </c>
      <c r="J455" s="191">
        <f t="shared" si="3"/>
        <v>9875982.0700000003</v>
      </c>
      <c r="K455" s="191">
        <f t="shared" si="3"/>
        <v>12232462.08</v>
      </c>
      <c r="L455" s="191">
        <f t="shared" si="3"/>
        <v>5566447.8700000001</v>
      </c>
      <c r="M455" s="191">
        <f t="shared" si="3"/>
        <v>7996675.6099999994</v>
      </c>
      <c r="N455" s="191">
        <f t="shared" si="3"/>
        <v>7967934.2699999996</v>
      </c>
      <c r="O455" s="191">
        <f t="shared" si="3"/>
        <v>1774148.03</v>
      </c>
      <c r="P455" s="191">
        <f t="shared" si="3"/>
        <v>38650480.640000001</v>
      </c>
      <c r="Q455" s="191">
        <f t="shared" si="3"/>
        <v>7902774.7600000007</v>
      </c>
      <c r="R455" s="191">
        <f t="shared" si="3"/>
        <v>7815231.8500000006</v>
      </c>
      <c r="S455" s="191">
        <f t="shared" si="3"/>
        <v>14198206.289999999</v>
      </c>
      <c r="T455" s="191">
        <f t="shared" si="0"/>
        <v>6320731.4400000004</v>
      </c>
      <c r="U455" s="191">
        <f t="shared" si="0"/>
        <v>8822511.5599999987</v>
      </c>
      <c r="V455" s="191">
        <f t="shared" si="0"/>
        <v>3785947.57</v>
      </c>
      <c r="W455" s="191">
        <f t="shared" si="0"/>
        <v>6059902.5700000003</v>
      </c>
      <c r="X455" s="191">
        <f t="shared" si="0"/>
        <v>47224618.740000002</v>
      </c>
      <c r="Y455" s="191">
        <f t="shared" si="0"/>
        <v>4096767.8099999996</v>
      </c>
      <c r="Z455" s="191">
        <f t="shared" si="0"/>
        <v>5839941.5500000007</v>
      </c>
      <c r="AA455" s="191">
        <f t="shared" si="0"/>
        <v>8974202.8100000005</v>
      </c>
      <c r="AB455" s="191">
        <f t="shared" si="0"/>
        <v>7105602.9800000004</v>
      </c>
      <c r="AC455" s="191">
        <f t="shared" si="0"/>
        <v>4408086.92</v>
      </c>
      <c r="AD455" s="191">
        <f t="shared" si="0"/>
        <v>5194976.5299999993</v>
      </c>
      <c r="AE455" s="191">
        <f t="shared" si="0"/>
        <v>16356518.85</v>
      </c>
      <c r="AF455" s="191">
        <f t="shared" si="0"/>
        <v>3293063.34</v>
      </c>
      <c r="AG455" s="191">
        <f t="shared" si="0"/>
        <v>6641549.5</v>
      </c>
      <c r="AH455" s="191">
        <f t="shared" si="0"/>
        <v>8777474.0399999991</v>
      </c>
      <c r="AI455" s="191">
        <f t="shared" si="0"/>
        <v>13986758.549999999</v>
      </c>
      <c r="AJ455" s="191">
        <f t="shared" si="0"/>
        <v>2107098.3600000003</v>
      </c>
      <c r="AK455" s="191">
        <f t="shared" si="0"/>
        <v>2823654.17</v>
      </c>
      <c r="AL455" s="191">
        <f t="shared" si="0"/>
        <v>150379865.08000001</v>
      </c>
      <c r="AM455" s="191">
        <f t="shared" si="0"/>
        <v>4190878.0100000002</v>
      </c>
      <c r="AN455" s="191">
        <f t="shared" si="0"/>
        <v>2455428.0699999998</v>
      </c>
      <c r="AO455" s="191">
        <f t="shared" si="0"/>
        <v>12935437.870000001</v>
      </c>
      <c r="AP455" s="191">
        <f t="shared" si="0"/>
        <v>10885260.940000001</v>
      </c>
      <c r="AQ455" s="191">
        <f t="shared" si="0"/>
        <v>8549966.4600000009</v>
      </c>
      <c r="AR455" s="191">
        <f t="shared" si="0"/>
        <v>4772825.5199999996</v>
      </c>
      <c r="AS455" s="191">
        <f t="shared" si="0"/>
        <v>21251365.530000001</v>
      </c>
      <c r="AT455" s="191">
        <f t="shared" si="0"/>
        <v>3466644.6100000003</v>
      </c>
      <c r="AU455" s="191">
        <f t="shared" si="0"/>
        <v>14399795.59</v>
      </c>
      <c r="AV455" s="191">
        <f t="shared" si="0"/>
        <v>11024589.140000001</v>
      </c>
      <c r="AW455" s="191">
        <f t="shared" si="0"/>
        <v>5925628.8100000005</v>
      </c>
      <c r="AX455" s="191">
        <f t="shared" si="0"/>
        <v>3370090.36</v>
      </c>
      <c r="AY455" s="191">
        <f t="shared" si="0"/>
        <v>2112428.23</v>
      </c>
      <c r="AZ455" s="191">
        <f t="shared" si="0"/>
        <v>5581562.8200000003</v>
      </c>
      <c r="BA455" s="191">
        <f t="shared" si="0"/>
        <v>3524770.29</v>
      </c>
      <c r="BB455" s="191">
        <f t="shared" si="0"/>
        <v>22993662.620000001</v>
      </c>
      <c r="BC455" s="191">
        <f t="shared" si="0"/>
        <v>4249002.1100000003</v>
      </c>
      <c r="BD455" s="191">
        <f t="shared" si="0"/>
        <v>41655378.170000002</v>
      </c>
      <c r="BE455" s="191">
        <f t="shared" si="0"/>
        <v>19217804.859999999</v>
      </c>
      <c r="BF455" s="191">
        <f t="shared" si="0"/>
        <v>3377962.0200000005</v>
      </c>
      <c r="BG455" s="191">
        <f t="shared" si="0"/>
        <v>7722708.4500000002</v>
      </c>
      <c r="BH455" s="191">
        <f t="shared" si="0"/>
        <v>16605755.590000002</v>
      </c>
      <c r="BI455" s="191">
        <f t="shared" si="0"/>
        <v>5225211.5600000005</v>
      </c>
      <c r="BJ455" s="191">
        <f t="shared" si="0"/>
        <v>1332232.6600000001</v>
      </c>
      <c r="BK455" s="191">
        <f t="shared" si="0"/>
        <v>6093084.75</v>
      </c>
      <c r="BL455" s="191">
        <f t="shared" si="0"/>
        <v>3524822.58</v>
      </c>
      <c r="BM455" s="191">
        <f t="shared" si="0"/>
        <v>17192465.010000002</v>
      </c>
      <c r="BN455" s="191">
        <f t="shared" si="0"/>
        <v>13099352.09</v>
      </c>
      <c r="BO455" s="191">
        <f t="shared" si="0"/>
        <v>3931311.9</v>
      </c>
      <c r="BP455" s="191">
        <f t="shared" si="0"/>
        <v>9648419.379999999</v>
      </c>
      <c r="BQ455" s="191">
        <f t="shared" si="1"/>
        <v>14217150.950000001</v>
      </c>
      <c r="BR455" s="191">
        <f t="shared" si="1"/>
        <v>4428372.0200000005</v>
      </c>
      <c r="BS455" s="191">
        <f t="shared" si="1"/>
        <v>98188069.950000003</v>
      </c>
      <c r="BT455" s="191">
        <f t="shared" si="1"/>
        <v>7002544.2300000004</v>
      </c>
      <c r="BU455" s="191">
        <f t="shared" si="1"/>
        <v>13642275.48</v>
      </c>
      <c r="BV455" s="191">
        <f t="shared" si="1"/>
        <v>24500274.579999998</v>
      </c>
      <c r="BW455" s="191">
        <f t="shared" si="1"/>
        <v>496678.85</v>
      </c>
      <c r="BX455" s="191">
        <f t="shared" si="1"/>
        <v>6662770.8600000003</v>
      </c>
      <c r="BY455" s="191">
        <f t="shared" si="1"/>
        <v>17841654.98</v>
      </c>
      <c r="BZ455" s="191">
        <f t="shared" si="1"/>
        <v>4704211.12</v>
      </c>
      <c r="CA455" s="191">
        <f t="shared" si="1"/>
        <v>4983439.83</v>
      </c>
      <c r="CB455" s="191">
        <f t="shared" si="1"/>
        <v>6683735.3799999999</v>
      </c>
      <c r="CC455" s="191">
        <f t="shared" si="1"/>
        <v>16442848.92</v>
      </c>
      <c r="CD455" s="191">
        <f t="shared" si="1"/>
        <v>21867224.469999999</v>
      </c>
      <c r="CE455" s="191">
        <f t="shared" si="1"/>
        <v>15406709.449999999</v>
      </c>
      <c r="CF455" s="191">
        <f t="shared" si="1"/>
        <v>13473214.970000001</v>
      </c>
      <c r="CG455" s="191">
        <f t="shared" si="1"/>
        <v>3930023.98</v>
      </c>
      <c r="CH455" s="191">
        <f t="shared" si="1"/>
        <v>5116223.49</v>
      </c>
      <c r="CI455" s="191">
        <f t="shared" si="1"/>
        <v>10436455.02</v>
      </c>
      <c r="CJ455" s="191">
        <f t="shared" si="1"/>
        <v>3710995.09</v>
      </c>
      <c r="CK455" s="191">
        <f t="shared" si="1"/>
        <v>24428355.68</v>
      </c>
      <c r="CL455" s="191">
        <f t="shared" si="1"/>
        <v>7228398.29</v>
      </c>
      <c r="CM455" s="191">
        <f t="shared" si="1"/>
        <v>3505809.13</v>
      </c>
    </row>
    <row r="456" spans="1:91" s="117" customFormat="1" ht="25.95" customHeight="1">
      <c r="B456" s="117">
        <v>4</v>
      </c>
      <c r="C456" s="187" t="s">
        <v>695</v>
      </c>
      <c r="D456" s="191">
        <f t="shared" si="3"/>
        <v>1220450</v>
      </c>
      <c r="E456" s="191">
        <f t="shared" si="3"/>
        <v>157300</v>
      </c>
      <c r="F456" s="191">
        <f t="shared" ref="F456:BQ459" si="4">SUMIF($A$4:$A$448,$B456,F$4:F$448)</f>
        <v>226050</v>
      </c>
      <c r="G456" s="191">
        <f t="shared" si="4"/>
        <v>72200</v>
      </c>
      <c r="H456" s="191">
        <f t="shared" si="4"/>
        <v>110700</v>
      </c>
      <c r="I456" s="191">
        <f t="shared" si="4"/>
        <v>142450</v>
      </c>
      <c r="J456" s="191">
        <f t="shared" si="4"/>
        <v>237450</v>
      </c>
      <c r="K456" s="191">
        <f t="shared" si="4"/>
        <v>381200</v>
      </c>
      <c r="L456" s="191">
        <f t="shared" si="4"/>
        <v>188150</v>
      </c>
      <c r="M456" s="191">
        <f t="shared" si="4"/>
        <v>236950</v>
      </c>
      <c r="N456" s="191">
        <f t="shared" si="4"/>
        <v>462100</v>
      </c>
      <c r="O456" s="191">
        <f t="shared" si="4"/>
        <v>40500</v>
      </c>
      <c r="P456" s="191">
        <f t="shared" si="4"/>
        <v>783550</v>
      </c>
      <c r="Q456" s="191">
        <f t="shared" si="4"/>
        <v>283450</v>
      </c>
      <c r="R456" s="191">
        <f t="shared" si="4"/>
        <v>213300</v>
      </c>
      <c r="S456" s="191">
        <f t="shared" si="4"/>
        <v>181250</v>
      </c>
      <c r="T456" s="191">
        <f t="shared" si="4"/>
        <v>110700</v>
      </c>
      <c r="U456" s="191">
        <f t="shared" si="4"/>
        <v>126650</v>
      </c>
      <c r="V456" s="191">
        <f t="shared" si="4"/>
        <v>251900</v>
      </c>
      <c r="W456" s="191">
        <f t="shared" si="4"/>
        <v>109200</v>
      </c>
      <c r="X456" s="191">
        <f t="shared" si="4"/>
        <v>1707050</v>
      </c>
      <c r="Y456" s="191">
        <f t="shared" si="4"/>
        <v>329000</v>
      </c>
      <c r="Z456" s="191">
        <f t="shared" si="4"/>
        <v>944520</v>
      </c>
      <c r="AA456" s="191">
        <f t="shared" si="4"/>
        <v>558650</v>
      </c>
      <c r="AB456" s="191">
        <f t="shared" si="4"/>
        <v>220200</v>
      </c>
      <c r="AC456" s="191">
        <f t="shared" si="4"/>
        <v>159550</v>
      </c>
      <c r="AD456" s="191">
        <f t="shared" si="4"/>
        <v>797350</v>
      </c>
      <c r="AE456" s="191">
        <f t="shared" si="4"/>
        <v>875300</v>
      </c>
      <c r="AF456" s="191">
        <f t="shared" si="4"/>
        <v>381450</v>
      </c>
      <c r="AG456" s="191">
        <f t="shared" si="4"/>
        <v>135200</v>
      </c>
      <c r="AH456" s="191">
        <f t="shared" si="4"/>
        <v>460100</v>
      </c>
      <c r="AI456" s="191">
        <f t="shared" si="4"/>
        <v>372300</v>
      </c>
      <c r="AJ456" s="191">
        <f t="shared" si="4"/>
        <v>205800</v>
      </c>
      <c r="AK456" s="191">
        <f t="shared" si="4"/>
        <v>726350</v>
      </c>
      <c r="AL456" s="191">
        <f t="shared" si="4"/>
        <v>1329500</v>
      </c>
      <c r="AM456" s="191">
        <f t="shared" si="4"/>
        <v>127650</v>
      </c>
      <c r="AN456" s="191">
        <f t="shared" si="4"/>
        <v>127900</v>
      </c>
      <c r="AO456" s="191">
        <f t="shared" si="4"/>
        <v>237000</v>
      </c>
      <c r="AP456" s="191">
        <f t="shared" si="4"/>
        <v>530300</v>
      </c>
      <c r="AQ456" s="191">
        <f t="shared" si="4"/>
        <v>530850</v>
      </c>
      <c r="AR456" s="191">
        <f t="shared" si="4"/>
        <v>179200</v>
      </c>
      <c r="AS456" s="191">
        <f t="shared" si="4"/>
        <v>1524350</v>
      </c>
      <c r="AT456" s="191">
        <f t="shared" si="4"/>
        <v>290800</v>
      </c>
      <c r="AU456" s="191">
        <f t="shared" si="4"/>
        <v>347300</v>
      </c>
      <c r="AV456" s="191">
        <f t="shared" si="4"/>
        <v>583650</v>
      </c>
      <c r="AW456" s="191">
        <f t="shared" si="4"/>
        <v>548800</v>
      </c>
      <c r="AX456" s="191">
        <f t="shared" si="4"/>
        <v>75950</v>
      </c>
      <c r="AY456" s="191">
        <f t="shared" si="4"/>
        <v>72650</v>
      </c>
      <c r="AZ456" s="191">
        <f t="shared" si="4"/>
        <v>154750</v>
      </c>
      <c r="BA456" s="191">
        <f t="shared" si="4"/>
        <v>80200</v>
      </c>
      <c r="BB456" s="191">
        <f t="shared" si="4"/>
        <v>978275</v>
      </c>
      <c r="BC456" s="191">
        <f t="shared" si="4"/>
        <v>194000</v>
      </c>
      <c r="BD456" s="191">
        <f t="shared" si="4"/>
        <v>595470</v>
      </c>
      <c r="BE456" s="191">
        <f t="shared" si="4"/>
        <v>206700</v>
      </c>
      <c r="BF456" s="191">
        <f t="shared" si="4"/>
        <v>129600</v>
      </c>
      <c r="BG456" s="191">
        <f t="shared" si="4"/>
        <v>20350</v>
      </c>
      <c r="BH456" s="191">
        <f t="shared" si="4"/>
        <v>235550</v>
      </c>
      <c r="BI456" s="191">
        <f t="shared" si="4"/>
        <v>65650</v>
      </c>
      <c r="BJ456" s="191">
        <f t="shared" si="4"/>
        <v>10250</v>
      </c>
      <c r="BK456" s="191">
        <f t="shared" si="4"/>
        <v>167450</v>
      </c>
      <c r="BL456" s="191">
        <f t="shared" si="4"/>
        <v>107800</v>
      </c>
      <c r="BM456" s="191">
        <f t="shared" si="4"/>
        <v>1196350</v>
      </c>
      <c r="BN456" s="191">
        <f t="shared" si="4"/>
        <v>477450</v>
      </c>
      <c r="BO456" s="191">
        <f t="shared" si="4"/>
        <v>299850</v>
      </c>
      <c r="BP456" s="191">
        <f t="shared" si="4"/>
        <v>369300</v>
      </c>
      <c r="BQ456" s="191">
        <f t="shared" si="4"/>
        <v>199800</v>
      </c>
      <c r="BR456" s="191">
        <f t="shared" si="1"/>
        <v>108950</v>
      </c>
      <c r="BS456" s="191">
        <f t="shared" si="1"/>
        <v>2754550</v>
      </c>
      <c r="BT456" s="191">
        <f t="shared" si="1"/>
        <v>201300</v>
      </c>
      <c r="BU456" s="191">
        <f t="shared" si="1"/>
        <v>187000</v>
      </c>
      <c r="BV456" s="191">
        <f t="shared" si="1"/>
        <v>1034550</v>
      </c>
      <c r="BW456" s="191">
        <f t="shared" si="1"/>
        <v>0</v>
      </c>
      <c r="BX456" s="191">
        <f t="shared" si="1"/>
        <v>145600</v>
      </c>
      <c r="BY456" s="191">
        <f t="shared" si="1"/>
        <v>706330</v>
      </c>
      <c r="BZ456" s="191">
        <f t="shared" si="1"/>
        <v>218350</v>
      </c>
      <c r="CA456" s="191">
        <f t="shared" si="1"/>
        <v>177850</v>
      </c>
      <c r="CB456" s="191">
        <f t="shared" si="1"/>
        <v>67300</v>
      </c>
      <c r="CC456" s="191">
        <f t="shared" si="1"/>
        <v>110800</v>
      </c>
      <c r="CD456" s="191">
        <f t="shared" si="1"/>
        <v>518250</v>
      </c>
      <c r="CE456" s="191">
        <f t="shared" si="1"/>
        <v>88800</v>
      </c>
      <c r="CF456" s="191">
        <f t="shared" si="1"/>
        <v>328100</v>
      </c>
      <c r="CG456" s="191">
        <f t="shared" si="1"/>
        <v>261450</v>
      </c>
      <c r="CH456" s="191">
        <f t="shared" si="1"/>
        <v>44800</v>
      </c>
      <c r="CI456" s="191">
        <f t="shared" si="1"/>
        <v>164800</v>
      </c>
      <c r="CJ456" s="191">
        <f t="shared" si="1"/>
        <v>59700</v>
      </c>
      <c r="CK456" s="191">
        <f t="shared" si="1"/>
        <v>220650</v>
      </c>
      <c r="CL456" s="191">
        <f t="shared" si="1"/>
        <v>56700</v>
      </c>
      <c r="CM456" s="191">
        <f t="shared" si="1"/>
        <v>68050</v>
      </c>
    </row>
    <row r="457" spans="1:91" s="117" customFormat="1" ht="25.95" customHeight="1">
      <c r="B457" s="117">
        <v>5</v>
      </c>
      <c r="C457" s="188">
        <v>5</v>
      </c>
      <c r="D457" s="191">
        <f t="shared" si="3"/>
        <v>63335264</v>
      </c>
      <c r="E457" s="191">
        <f t="shared" si="3"/>
        <v>1388364.4799999997</v>
      </c>
      <c r="F457" s="191">
        <f t="shared" si="4"/>
        <v>1021841.0499999998</v>
      </c>
      <c r="G457" s="191">
        <f t="shared" si="4"/>
        <v>806653.7000000003</v>
      </c>
      <c r="H457" s="191">
        <f t="shared" si="4"/>
        <v>438008.03999999992</v>
      </c>
      <c r="I457" s="191">
        <f t="shared" si="4"/>
        <v>2374462.0600000005</v>
      </c>
      <c r="J457" s="191">
        <f t="shared" si="4"/>
        <v>997552.76</v>
      </c>
      <c r="K457" s="191">
        <f t="shared" si="4"/>
        <v>5164769.9799999995</v>
      </c>
      <c r="L457" s="191">
        <f t="shared" si="4"/>
        <v>614061.64000000013</v>
      </c>
      <c r="M457" s="191">
        <f t="shared" si="4"/>
        <v>1054976.06</v>
      </c>
      <c r="N457" s="191">
        <f t="shared" si="4"/>
        <v>4617226.26</v>
      </c>
      <c r="O457" s="191">
        <f t="shared" si="4"/>
        <v>297148.09000000014</v>
      </c>
      <c r="P457" s="191">
        <f t="shared" si="4"/>
        <v>18351339.769999992</v>
      </c>
      <c r="Q457" s="191">
        <f t="shared" si="4"/>
        <v>1587875.0100000002</v>
      </c>
      <c r="R457" s="191">
        <f t="shared" si="4"/>
        <v>3819528.3</v>
      </c>
      <c r="S457" s="191">
        <f t="shared" si="4"/>
        <v>3920826.08</v>
      </c>
      <c r="T457" s="191">
        <f t="shared" si="4"/>
        <v>1622625.2300000002</v>
      </c>
      <c r="U457" s="191">
        <f t="shared" si="4"/>
        <v>1635708.8099999998</v>
      </c>
      <c r="V457" s="191">
        <f t="shared" si="4"/>
        <v>1921138.36</v>
      </c>
      <c r="W457" s="191">
        <f t="shared" si="4"/>
        <v>605722.65999999992</v>
      </c>
      <c r="X457" s="191">
        <f t="shared" si="4"/>
        <v>88748376.289999977</v>
      </c>
      <c r="Y457" s="191">
        <f t="shared" si="4"/>
        <v>1554511.79</v>
      </c>
      <c r="Z457" s="191">
        <f t="shared" si="4"/>
        <v>2440506.04</v>
      </c>
      <c r="AA457" s="191">
        <f t="shared" si="4"/>
        <v>1326039.3900000001</v>
      </c>
      <c r="AB457" s="191">
        <f t="shared" si="4"/>
        <v>667593.6</v>
      </c>
      <c r="AC457" s="191">
        <f t="shared" si="4"/>
        <v>1604649.3499999999</v>
      </c>
      <c r="AD457" s="191">
        <f t="shared" si="4"/>
        <v>897168.8</v>
      </c>
      <c r="AE457" s="191">
        <f t="shared" si="4"/>
        <v>5223117.8</v>
      </c>
      <c r="AF457" s="191">
        <f t="shared" si="4"/>
        <v>1228088.2200000002</v>
      </c>
      <c r="AG457" s="191">
        <f t="shared" si="4"/>
        <v>1721414.0899999996</v>
      </c>
      <c r="AH457" s="191">
        <f t="shared" si="4"/>
        <v>1544877.34</v>
      </c>
      <c r="AI457" s="191">
        <f t="shared" si="4"/>
        <v>3958621.0799999991</v>
      </c>
      <c r="AJ457" s="191">
        <f t="shared" si="4"/>
        <v>1314581.51</v>
      </c>
      <c r="AK457" s="191">
        <f t="shared" si="4"/>
        <v>1116442</v>
      </c>
      <c r="AL457" s="191">
        <f t="shared" si="4"/>
        <v>192416372.94999999</v>
      </c>
      <c r="AM457" s="191">
        <f t="shared" si="4"/>
        <v>1301595.9500000002</v>
      </c>
      <c r="AN457" s="191">
        <f t="shared" si="4"/>
        <v>792106.63</v>
      </c>
      <c r="AO457" s="191">
        <f t="shared" si="4"/>
        <v>2269886.7699999996</v>
      </c>
      <c r="AP457" s="191">
        <f t="shared" si="4"/>
        <v>7178641.7400000002</v>
      </c>
      <c r="AQ457" s="191">
        <f t="shared" si="4"/>
        <v>965293.59000000008</v>
      </c>
      <c r="AR457" s="191">
        <f t="shared" si="4"/>
        <v>730797.05999999994</v>
      </c>
      <c r="AS457" s="191">
        <f t="shared" si="4"/>
        <v>24466604.159999996</v>
      </c>
      <c r="AT457" s="191">
        <f t="shared" si="4"/>
        <v>1805990.8100000003</v>
      </c>
      <c r="AU457" s="191">
        <f t="shared" si="4"/>
        <v>4058601.51</v>
      </c>
      <c r="AV457" s="191">
        <f t="shared" si="4"/>
        <v>3092444.35</v>
      </c>
      <c r="AW457" s="191">
        <f t="shared" si="4"/>
        <v>799698.57</v>
      </c>
      <c r="AX457" s="191">
        <f t="shared" si="4"/>
        <v>1373615.11</v>
      </c>
      <c r="AY457" s="191">
        <f t="shared" si="4"/>
        <v>1911546.6500000004</v>
      </c>
      <c r="AZ457" s="191">
        <f t="shared" si="4"/>
        <v>535061.65000000026</v>
      </c>
      <c r="BA457" s="191">
        <f t="shared" si="4"/>
        <v>1373942.0499999998</v>
      </c>
      <c r="BB457" s="191">
        <f t="shared" si="4"/>
        <v>23984629.790000007</v>
      </c>
      <c r="BC457" s="191">
        <f t="shared" si="4"/>
        <v>1116710.7499999998</v>
      </c>
      <c r="BD457" s="191">
        <f t="shared" si="4"/>
        <v>64115823.409999989</v>
      </c>
      <c r="BE457" s="191">
        <f t="shared" si="4"/>
        <v>2343986.4099999997</v>
      </c>
      <c r="BF457" s="191">
        <f t="shared" si="4"/>
        <v>1058856.4600000002</v>
      </c>
      <c r="BG457" s="191">
        <f t="shared" si="4"/>
        <v>1673756.4800000002</v>
      </c>
      <c r="BH457" s="191">
        <f t="shared" si="4"/>
        <v>17064785.629999999</v>
      </c>
      <c r="BI457" s="191">
        <f t="shared" si="4"/>
        <v>943119.68000000017</v>
      </c>
      <c r="BJ457" s="191">
        <f t="shared" si="4"/>
        <v>337790.82000000007</v>
      </c>
      <c r="BK457" s="191">
        <f t="shared" si="4"/>
        <v>493033.16999999993</v>
      </c>
      <c r="BL457" s="191">
        <f t="shared" si="4"/>
        <v>786202.19</v>
      </c>
      <c r="BM457" s="191">
        <f t="shared" si="4"/>
        <v>52373816.359999992</v>
      </c>
      <c r="BN457" s="191">
        <f t="shared" si="4"/>
        <v>2642945.5000000005</v>
      </c>
      <c r="BO457" s="191">
        <f t="shared" si="4"/>
        <v>2392359.0500000003</v>
      </c>
      <c r="BP457" s="191">
        <f t="shared" si="4"/>
        <v>2902367.3200000003</v>
      </c>
      <c r="BQ457" s="191">
        <f t="shared" si="4"/>
        <v>1125196.69</v>
      </c>
      <c r="BR457" s="191">
        <f t="shared" si="1"/>
        <v>927232.80000000016</v>
      </c>
      <c r="BS457" s="191">
        <f t="shared" si="1"/>
        <v>244655632.19999996</v>
      </c>
      <c r="BT457" s="191">
        <f t="shared" si="1"/>
        <v>3689379.6500000004</v>
      </c>
      <c r="BU457" s="191">
        <f t="shared" si="1"/>
        <v>3031553.870000001</v>
      </c>
      <c r="BV457" s="191">
        <f t="shared" si="1"/>
        <v>36553643.359999999</v>
      </c>
      <c r="BW457" s="191">
        <f t="shared" si="1"/>
        <v>460257.56000000006</v>
      </c>
      <c r="BX457" s="191">
        <f t="shared" si="1"/>
        <v>1501551.6</v>
      </c>
      <c r="BY457" s="191">
        <f t="shared" si="1"/>
        <v>7228777.6699999981</v>
      </c>
      <c r="BZ457" s="191">
        <f t="shared" si="1"/>
        <v>1045668.3999999999</v>
      </c>
      <c r="CA457" s="191">
        <f t="shared" si="1"/>
        <v>1038828</v>
      </c>
      <c r="CB457" s="191">
        <f t="shared" si="1"/>
        <v>1254304.1000000003</v>
      </c>
      <c r="CC457" s="191">
        <f t="shared" si="1"/>
        <v>1668371.69</v>
      </c>
      <c r="CD457" s="191">
        <f t="shared" si="1"/>
        <v>12193140.080000002</v>
      </c>
      <c r="CE457" s="191">
        <f t="shared" si="1"/>
        <v>2822727.9199999995</v>
      </c>
      <c r="CF457" s="191">
        <f t="shared" si="1"/>
        <v>8087578.0600000005</v>
      </c>
      <c r="CG457" s="191">
        <f t="shared" si="1"/>
        <v>938103.32000000007</v>
      </c>
      <c r="CH457" s="191">
        <f t="shared" si="1"/>
        <v>902901.00000000012</v>
      </c>
      <c r="CI457" s="191">
        <f t="shared" si="1"/>
        <v>929095.75</v>
      </c>
      <c r="CJ457" s="191">
        <f t="shared" si="1"/>
        <v>1540715.8</v>
      </c>
      <c r="CK457" s="191">
        <f t="shared" si="1"/>
        <v>9922126.9899999984</v>
      </c>
      <c r="CL457" s="191">
        <f t="shared" si="1"/>
        <v>1063948.3700000001</v>
      </c>
      <c r="CM457" s="191">
        <f t="shared" si="1"/>
        <v>1050356.1600000001</v>
      </c>
    </row>
    <row r="458" spans="1:91" s="117" customFormat="1" ht="25.95" customHeight="1">
      <c r="B458" s="117">
        <v>6</v>
      </c>
      <c r="C458" s="188">
        <v>6</v>
      </c>
      <c r="D458" s="191">
        <f t="shared" si="3"/>
        <v>184181514.52999997</v>
      </c>
      <c r="E458" s="191">
        <f t="shared" si="3"/>
        <v>9305667.7800000012</v>
      </c>
      <c r="F458" s="191">
        <f t="shared" si="4"/>
        <v>7732398.3499999996</v>
      </c>
      <c r="G458" s="191">
        <f t="shared" si="4"/>
        <v>7613716.7300000014</v>
      </c>
      <c r="H458" s="191">
        <f t="shared" si="4"/>
        <v>3734272.3699999996</v>
      </c>
      <c r="I458" s="191">
        <f t="shared" si="4"/>
        <v>20400965.66</v>
      </c>
      <c r="J458" s="191">
        <f t="shared" si="4"/>
        <v>8520342.0600000005</v>
      </c>
      <c r="K458" s="191">
        <f t="shared" si="4"/>
        <v>23716009.620000001</v>
      </c>
      <c r="L458" s="191">
        <f t="shared" si="4"/>
        <v>6489047.0899999999</v>
      </c>
      <c r="M458" s="191">
        <f t="shared" si="4"/>
        <v>6983346.0700000003</v>
      </c>
      <c r="N458" s="191">
        <f t="shared" si="4"/>
        <v>54874596.530000001</v>
      </c>
      <c r="O458" s="191">
        <f t="shared" si="4"/>
        <v>2836499.0100000002</v>
      </c>
      <c r="P458" s="191">
        <f t="shared" si="4"/>
        <v>86807540.170000002</v>
      </c>
      <c r="Q458" s="191">
        <f t="shared" si="4"/>
        <v>9907997.8100000005</v>
      </c>
      <c r="R458" s="191">
        <f t="shared" si="4"/>
        <v>22156975.689999998</v>
      </c>
      <c r="S458" s="191">
        <f t="shared" si="4"/>
        <v>31843997.579999998</v>
      </c>
      <c r="T458" s="191">
        <f t="shared" si="4"/>
        <v>9052185.6699999999</v>
      </c>
      <c r="U458" s="191">
        <f t="shared" si="4"/>
        <v>9918539.5200000014</v>
      </c>
      <c r="V458" s="191">
        <f t="shared" si="4"/>
        <v>9008644.5700000003</v>
      </c>
      <c r="W458" s="191">
        <f t="shared" si="4"/>
        <v>4623240.01</v>
      </c>
      <c r="X458" s="191">
        <f t="shared" si="4"/>
        <v>192652742.47000003</v>
      </c>
      <c r="Y458" s="191">
        <f t="shared" si="4"/>
        <v>5228386.7700000005</v>
      </c>
      <c r="Z458" s="191">
        <f t="shared" si="4"/>
        <v>11174312.970000003</v>
      </c>
      <c r="AA458" s="191">
        <f t="shared" si="4"/>
        <v>8902947.3000000026</v>
      </c>
      <c r="AB458" s="191">
        <f t="shared" si="4"/>
        <v>3701390.71</v>
      </c>
      <c r="AC458" s="191">
        <f t="shared" si="4"/>
        <v>5367414.0000000009</v>
      </c>
      <c r="AD458" s="191">
        <f t="shared" si="4"/>
        <v>7034242.1199999992</v>
      </c>
      <c r="AE458" s="191">
        <f t="shared" si="4"/>
        <v>30403806.239999998</v>
      </c>
      <c r="AF458" s="191">
        <f t="shared" si="4"/>
        <v>4772066.4799999995</v>
      </c>
      <c r="AG458" s="191">
        <f t="shared" si="4"/>
        <v>5784532.3399999999</v>
      </c>
      <c r="AH458" s="191">
        <f t="shared" si="4"/>
        <v>5738836.6500000004</v>
      </c>
      <c r="AI458" s="191">
        <f t="shared" si="4"/>
        <v>19222540.75</v>
      </c>
      <c r="AJ458" s="191">
        <f t="shared" si="4"/>
        <v>5541523.8600000003</v>
      </c>
      <c r="AK458" s="191">
        <f t="shared" si="4"/>
        <v>7208939.2499999991</v>
      </c>
      <c r="AL458" s="191">
        <f t="shared" si="4"/>
        <v>603498878.19000006</v>
      </c>
      <c r="AM458" s="191">
        <f t="shared" si="4"/>
        <v>5148167.13</v>
      </c>
      <c r="AN458" s="191">
        <f t="shared" si="4"/>
        <v>9219383.9600000009</v>
      </c>
      <c r="AO458" s="191">
        <f t="shared" si="4"/>
        <v>34973580.319999993</v>
      </c>
      <c r="AP458" s="191">
        <f t="shared" si="4"/>
        <v>24698085.080000002</v>
      </c>
      <c r="AQ458" s="191">
        <f t="shared" si="4"/>
        <v>13636487.279999999</v>
      </c>
      <c r="AR458" s="191">
        <f t="shared" si="4"/>
        <v>4750204.6100000003</v>
      </c>
      <c r="AS458" s="191">
        <f t="shared" si="4"/>
        <v>91556547.659999996</v>
      </c>
      <c r="AT458" s="191">
        <f t="shared" si="4"/>
        <v>9340057.3900000006</v>
      </c>
      <c r="AU458" s="191">
        <f t="shared" si="4"/>
        <v>22715948.780000005</v>
      </c>
      <c r="AV458" s="191">
        <f t="shared" si="4"/>
        <v>25833542.349999994</v>
      </c>
      <c r="AW458" s="191">
        <f t="shared" si="4"/>
        <v>6668491.5699999994</v>
      </c>
      <c r="AX458" s="191">
        <f t="shared" si="4"/>
        <v>4251131.13</v>
      </c>
      <c r="AY458" s="191">
        <f t="shared" si="4"/>
        <v>12777817.189999999</v>
      </c>
      <c r="AZ458" s="191">
        <f t="shared" si="4"/>
        <v>13705369.809999999</v>
      </c>
      <c r="BA458" s="191">
        <f t="shared" si="4"/>
        <v>5650399.6899999995</v>
      </c>
      <c r="BB458" s="191">
        <f t="shared" si="4"/>
        <v>90720096.870000005</v>
      </c>
      <c r="BC458" s="191">
        <f t="shared" si="4"/>
        <v>5521302.6300000008</v>
      </c>
      <c r="BD458" s="191">
        <f t="shared" si="4"/>
        <v>276316931.88999999</v>
      </c>
      <c r="BE458" s="191">
        <f t="shared" si="4"/>
        <v>29703188.970000003</v>
      </c>
      <c r="BF458" s="191">
        <f t="shared" si="4"/>
        <v>7272109.8300000001</v>
      </c>
      <c r="BG458" s="191">
        <f t="shared" si="4"/>
        <v>7958167.96</v>
      </c>
      <c r="BH458" s="191">
        <f t="shared" si="4"/>
        <v>107296813.23999999</v>
      </c>
      <c r="BI458" s="191">
        <f t="shared" si="4"/>
        <v>3276902.0800000005</v>
      </c>
      <c r="BJ458" s="191">
        <f t="shared" si="4"/>
        <v>3397118.13</v>
      </c>
      <c r="BK458" s="191">
        <f t="shared" si="4"/>
        <v>3738137.93</v>
      </c>
      <c r="BL458" s="191">
        <f t="shared" si="4"/>
        <v>5649838.6100000003</v>
      </c>
      <c r="BM458" s="191">
        <f t="shared" si="4"/>
        <v>114606213.08</v>
      </c>
      <c r="BN458" s="191">
        <f t="shared" si="4"/>
        <v>11574765.15</v>
      </c>
      <c r="BO458" s="191">
        <f t="shared" si="4"/>
        <v>8740563.3800000008</v>
      </c>
      <c r="BP458" s="191">
        <f t="shared" si="4"/>
        <v>14567233.91</v>
      </c>
      <c r="BQ458" s="191">
        <f t="shared" si="4"/>
        <v>7487748.2700000005</v>
      </c>
      <c r="BR458" s="191">
        <f t="shared" si="1"/>
        <v>6132882.6699999999</v>
      </c>
      <c r="BS458" s="191">
        <f t="shared" si="1"/>
        <v>832145288.75999987</v>
      </c>
      <c r="BT458" s="191">
        <f t="shared" si="1"/>
        <v>10534647.98</v>
      </c>
      <c r="BU458" s="191">
        <f t="shared" si="1"/>
        <v>6311494.8600000003</v>
      </c>
      <c r="BV458" s="191">
        <f t="shared" si="1"/>
        <v>80973237.349999994</v>
      </c>
      <c r="BW458" s="191">
        <f t="shared" si="1"/>
        <v>13063988.690000001</v>
      </c>
      <c r="BX458" s="191">
        <f t="shared" si="1"/>
        <v>7951660.3200000003</v>
      </c>
      <c r="BY458" s="191">
        <f t="shared" si="1"/>
        <v>38447972.129999995</v>
      </c>
      <c r="BZ458" s="191">
        <f t="shared" si="1"/>
        <v>4859364.78</v>
      </c>
      <c r="CA458" s="191">
        <f t="shared" si="1"/>
        <v>3847118.52</v>
      </c>
      <c r="CB458" s="191">
        <f t="shared" si="1"/>
        <v>10582476.709999999</v>
      </c>
      <c r="CC458" s="191">
        <f t="shared" si="1"/>
        <v>17628962.159999996</v>
      </c>
      <c r="CD458" s="191">
        <f t="shared" si="1"/>
        <v>36202334.390000001</v>
      </c>
      <c r="CE458" s="191">
        <f t="shared" si="1"/>
        <v>8093462.3299999991</v>
      </c>
      <c r="CF458" s="191">
        <f t="shared" si="1"/>
        <v>26084815.809999999</v>
      </c>
      <c r="CG458" s="191">
        <f t="shared" si="1"/>
        <v>7995590.6000000006</v>
      </c>
      <c r="CH458" s="191">
        <f t="shared" si="1"/>
        <v>6286665.8200000003</v>
      </c>
      <c r="CI458" s="191">
        <f t="shared" si="1"/>
        <v>3849157.3399999994</v>
      </c>
      <c r="CJ458" s="191">
        <f t="shared" si="1"/>
        <v>6483440.5500000007</v>
      </c>
      <c r="CK458" s="191">
        <f t="shared" si="1"/>
        <v>33226025.420000002</v>
      </c>
      <c r="CL458" s="191">
        <f t="shared" si="1"/>
        <v>3377976.54</v>
      </c>
      <c r="CM458" s="191">
        <f t="shared" si="1"/>
        <v>4155921.93</v>
      </c>
    </row>
    <row r="459" spans="1:91" s="117" customFormat="1" ht="25.95" customHeight="1">
      <c r="B459" s="117">
        <v>7</v>
      </c>
      <c r="C459" s="188">
        <v>7</v>
      </c>
      <c r="D459" s="191">
        <f t="shared" si="3"/>
        <v>12974395</v>
      </c>
      <c r="E459" s="191">
        <f t="shared" si="3"/>
        <v>216543</v>
      </c>
      <c r="F459" s="191">
        <f t="shared" si="4"/>
        <v>111964</v>
      </c>
      <c r="G459" s="191">
        <f t="shared" si="4"/>
        <v>188757</v>
      </c>
      <c r="H459" s="191">
        <f t="shared" si="4"/>
        <v>252735.5</v>
      </c>
      <c r="I459" s="191">
        <f t="shared" si="4"/>
        <v>448390.75</v>
      </c>
      <c r="J459" s="191">
        <f t="shared" si="4"/>
        <v>977815.75</v>
      </c>
      <c r="K459" s="191">
        <f t="shared" si="4"/>
        <v>616115</v>
      </c>
      <c r="L459" s="191">
        <f t="shared" si="4"/>
        <v>347568.82</v>
      </c>
      <c r="M459" s="191">
        <f t="shared" si="4"/>
        <v>838093</v>
      </c>
      <c r="N459" s="191">
        <f t="shared" si="4"/>
        <v>2069099</v>
      </c>
      <c r="O459" s="191">
        <f t="shared" si="4"/>
        <v>194991</v>
      </c>
      <c r="P459" s="191">
        <f t="shared" si="4"/>
        <v>8724213.1999999993</v>
      </c>
      <c r="Q459" s="191">
        <f t="shared" si="4"/>
        <v>1012972.3600000001</v>
      </c>
      <c r="R459" s="191">
        <f t="shared" si="4"/>
        <v>1468923.75</v>
      </c>
      <c r="S459" s="191">
        <f t="shared" si="4"/>
        <v>1573862.25</v>
      </c>
      <c r="T459" s="191">
        <f t="shared" si="4"/>
        <v>702782</v>
      </c>
      <c r="U459" s="191">
        <f t="shared" si="4"/>
        <v>613925.58000000007</v>
      </c>
      <c r="V459" s="191">
        <f t="shared" si="4"/>
        <v>546596</v>
      </c>
      <c r="W459" s="191">
        <f t="shared" si="4"/>
        <v>123900.5</v>
      </c>
      <c r="X459" s="191">
        <f t="shared" si="4"/>
        <v>23526642.199999999</v>
      </c>
      <c r="Y459" s="191">
        <f t="shared" si="4"/>
        <v>399480.5</v>
      </c>
      <c r="Z459" s="191">
        <f t="shared" si="4"/>
        <v>1829288.25</v>
      </c>
      <c r="AA459" s="191">
        <f t="shared" si="4"/>
        <v>381875</v>
      </c>
      <c r="AB459" s="191">
        <f t="shared" si="4"/>
        <v>289443</v>
      </c>
      <c r="AC459" s="191">
        <f t="shared" si="4"/>
        <v>375127</v>
      </c>
      <c r="AD459" s="191">
        <f t="shared" si="4"/>
        <v>285867</v>
      </c>
      <c r="AE459" s="191">
        <f t="shared" si="4"/>
        <v>2122450</v>
      </c>
      <c r="AF459" s="191">
        <f t="shared" si="4"/>
        <v>405977</v>
      </c>
      <c r="AG459" s="191">
        <f t="shared" si="4"/>
        <v>410219</v>
      </c>
      <c r="AH459" s="191">
        <f t="shared" si="4"/>
        <v>541784</v>
      </c>
      <c r="AI459" s="191">
        <f t="shared" si="4"/>
        <v>963252.5</v>
      </c>
      <c r="AJ459" s="191">
        <f t="shared" si="4"/>
        <v>415851</v>
      </c>
      <c r="AK459" s="191">
        <f t="shared" si="4"/>
        <v>556687</v>
      </c>
      <c r="AL459" s="191">
        <f t="shared" si="4"/>
        <v>38212617.609999999</v>
      </c>
      <c r="AM459" s="191">
        <f t="shared" si="4"/>
        <v>432793</v>
      </c>
      <c r="AN459" s="191">
        <f t="shared" si="4"/>
        <v>457762.2</v>
      </c>
      <c r="AO459" s="191">
        <f t="shared" si="4"/>
        <v>1127021.3399999999</v>
      </c>
      <c r="AP459" s="191">
        <f t="shared" si="4"/>
        <v>2297261.5</v>
      </c>
      <c r="AQ459" s="191">
        <f t="shared" si="4"/>
        <v>1328789</v>
      </c>
      <c r="AR459" s="191">
        <f t="shared" si="4"/>
        <v>261173</v>
      </c>
      <c r="AS459" s="191">
        <f t="shared" si="4"/>
        <v>9038379.870000001</v>
      </c>
      <c r="AT459" s="191">
        <f t="shared" si="4"/>
        <v>944660.75</v>
      </c>
      <c r="AU459" s="191">
        <f t="shared" si="4"/>
        <v>1774622</v>
      </c>
      <c r="AV459" s="191">
        <f t="shared" si="4"/>
        <v>974595</v>
      </c>
      <c r="AW459" s="191">
        <f t="shared" si="4"/>
        <v>432752.5</v>
      </c>
      <c r="AX459" s="191">
        <f t="shared" si="4"/>
        <v>400662.5</v>
      </c>
      <c r="AY459" s="191">
        <f t="shared" si="4"/>
        <v>470065.45</v>
      </c>
      <c r="AZ459" s="191">
        <f t="shared" si="4"/>
        <v>672229</v>
      </c>
      <c r="BA459" s="191">
        <f t="shared" si="4"/>
        <v>411498</v>
      </c>
      <c r="BB459" s="191">
        <f t="shared" si="4"/>
        <v>7513564.25</v>
      </c>
      <c r="BC459" s="191">
        <f t="shared" si="4"/>
        <v>275913</v>
      </c>
      <c r="BD459" s="191">
        <f t="shared" si="4"/>
        <v>19871468.57</v>
      </c>
      <c r="BE459" s="191">
        <f t="shared" si="4"/>
        <v>1843640</v>
      </c>
      <c r="BF459" s="191">
        <f t="shared" si="4"/>
        <v>898495</v>
      </c>
      <c r="BG459" s="191">
        <f t="shared" si="4"/>
        <v>599494.5</v>
      </c>
      <c r="BH459" s="191">
        <f t="shared" si="4"/>
        <v>3073536.04</v>
      </c>
      <c r="BI459" s="191">
        <f t="shared" si="4"/>
        <v>473380.5</v>
      </c>
      <c r="BJ459" s="191">
        <f t="shared" si="4"/>
        <v>562320</v>
      </c>
      <c r="BK459" s="191">
        <f t="shared" si="4"/>
        <v>990522</v>
      </c>
      <c r="BL459" s="191">
        <f t="shared" si="4"/>
        <v>845120</v>
      </c>
      <c r="BM459" s="191">
        <f t="shared" si="4"/>
        <v>10176652.41</v>
      </c>
      <c r="BN459" s="191">
        <f t="shared" si="4"/>
        <v>415242.57</v>
      </c>
      <c r="BO459" s="191">
        <f t="shared" si="4"/>
        <v>223213.75</v>
      </c>
      <c r="BP459" s="191">
        <f t="shared" si="4"/>
        <v>1093287</v>
      </c>
      <c r="BQ459" s="191">
        <f t="shared" ref="BQ459:CM462" si="5">SUMIF($A$4:$A$448,$B459,BQ$4:BQ$448)</f>
        <v>398527</v>
      </c>
      <c r="BR459" s="191">
        <f t="shared" si="5"/>
        <v>263182.5</v>
      </c>
      <c r="BS459" s="191">
        <f t="shared" si="5"/>
        <v>55743808.060000002</v>
      </c>
      <c r="BT459" s="191">
        <f t="shared" si="5"/>
        <v>1287704.27</v>
      </c>
      <c r="BU459" s="191">
        <f t="shared" si="5"/>
        <v>348018</v>
      </c>
      <c r="BV459" s="191">
        <f t="shared" si="5"/>
        <v>9347516</v>
      </c>
      <c r="BW459" s="191">
        <f t="shared" si="5"/>
        <v>102001</v>
      </c>
      <c r="BX459" s="191">
        <f t="shared" si="5"/>
        <v>545426.5</v>
      </c>
      <c r="BY459" s="191">
        <f t="shared" si="5"/>
        <v>4431765.9000000004</v>
      </c>
      <c r="BZ459" s="191">
        <f t="shared" si="5"/>
        <v>261164</v>
      </c>
      <c r="CA459" s="191">
        <f t="shared" si="5"/>
        <v>267917</v>
      </c>
      <c r="CB459" s="191">
        <f t="shared" si="5"/>
        <v>455526.5</v>
      </c>
      <c r="CC459" s="191">
        <f t="shared" si="5"/>
        <v>799195</v>
      </c>
      <c r="CD459" s="191">
        <f t="shared" si="5"/>
        <v>5764384</v>
      </c>
      <c r="CE459" s="191">
        <f t="shared" si="5"/>
        <v>638676</v>
      </c>
      <c r="CF459" s="191">
        <f t="shared" si="5"/>
        <v>1762563.5</v>
      </c>
      <c r="CG459" s="191">
        <f t="shared" si="5"/>
        <v>185634</v>
      </c>
      <c r="CH459" s="191">
        <f t="shared" si="5"/>
        <v>454714.5</v>
      </c>
      <c r="CI459" s="191">
        <f t="shared" si="5"/>
        <v>579727</v>
      </c>
      <c r="CJ459" s="191">
        <f t="shared" si="5"/>
        <v>327093</v>
      </c>
      <c r="CK459" s="191">
        <f t="shared" si="5"/>
        <v>5182045</v>
      </c>
      <c r="CL459" s="191">
        <f t="shared" si="5"/>
        <v>359357.12</v>
      </c>
      <c r="CM459" s="191">
        <f t="shared" si="5"/>
        <v>336101.6</v>
      </c>
    </row>
    <row r="460" spans="1:91" s="117" customFormat="1" ht="25.95" customHeight="1">
      <c r="B460" s="117">
        <v>8</v>
      </c>
      <c r="C460" s="188">
        <v>8</v>
      </c>
      <c r="D460" s="191">
        <f t="shared" si="3"/>
        <v>2340385</v>
      </c>
      <c r="E460" s="191">
        <f t="shared" si="3"/>
        <v>0</v>
      </c>
      <c r="F460" s="191">
        <f t="shared" ref="F460:BQ463" si="6">SUMIF($A$4:$A$448,$B460,F$4:F$448)</f>
        <v>0</v>
      </c>
      <c r="G460" s="191">
        <f t="shared" si="6"/>
        <v>102204</v>
      </c>
      <c r="H460" s="191">
        <f t="shared" si="6"/>
        <v>0</v>
      </c>
      <c r="I460" s="191">
        <f t="shared" si="6"/>
        <v>42282</v>
      </c>
      <c r="J460" s="191">
        <f t="shared" si="6"/>
        <v>65961.25</v>
      </c>
      <c r="K460" s="191">
        <f t="shared" si="6"/>
        <v>92189.5</v>
      </c>
      <c r="L460" s="191">
        <f t="shared" si="6"/>
        <v>4469</v>
      </c>
      <c r="M460" s="191">
        <f t="shared" si="6"/>
        <v>0</v>
      </c>
      <c r="N460" s="191">
        <f t="shared" si="6"/>
        <v>313614</v>
      </c>
      <c r="O460" s="191">
        <f t="shared" si="6"/>
        <v>0</v>
      </c>
      <c r="P460" s="191">
        <f t="shared" si="6"/>
        <v>1291374.75</v>
      </c>
      <c r="Q460" s="191">
        <f t="shared" si="6"/>
        <v>0</v>
      </c>
      <c r="R460" s="191">
        <f t="shared" si="6"/>
        <v>36272</v>
      </c>
      <c r="S460" s="191">
        <f t="shared" si="6"/>
        <v>393224.75</v>
      </c>
      <c r="T460" s="191">
        <f t="shared" si="6"/>
        <v>34235.25</v>
      </c>
      <c r="U460" s="191">
        <f t="shared" si="6"/>
        <v>154151</v>
      </c>
      <c r="V460" s="191">
        <f t="shared" si="6"/>
        <v>386</v>
      </c>
      <c r="W460" s="191">
        <f t="shared" si="6"/>
        <v>0</v>
      </c>
      <c r="X460" s="191">
        <f t="shared" si="6"/>
        <v>3688612.44</v>
      </c>
      <c r="Y460" s="191">
        <f t="shared" si="6"/>
        <v>21782.5</v>
      </c>
      <c r="Z460" s="191">
        <f t="shared" si="6"/>
        <v>47709</v>
      </c>
      <c r="AA460" s="191">
        <f t="shared" si="6"/>
        <v>349230.13</v>
      </c>
      <c r="AB460" s="191">
        <f t="shared" si="6"/>
        <v>21119.75</v>
      </c>
      <c r="AC460" s="191">
        <f t="shared" si="6"/>
        <v>29881</v>
      </c>
      <c r="AD460" s="191">
        <f t="shared" si="6"/>
        <v>52659</v>
      </c>
      <c r="AE460" s="191">
        <f t="shared" si="6"/>
        <v>221521</v>
      </c>
      <c r="AF460" s="191">
        <f t="shared" si="6"/>
        <v>85612.5</v>
      </c>
      <c r="AG460" s="191">
        <f t="shared" si="6"/>
        <v>64008</v>
      </c>
      <c r="AH460" s="191">
        <f t="shared" si="6"/>
        <v>8888.16</v>
      </c>
      <c r="AI460" s="191">
        <f t="shared" si="6"/>
        <v>100946</v>
      </c>
      <c r="AJ460" s="191">
        <f t="shared" si="6"/>
        <v>46387</v>
      </c>
      <c r="AK460" s="191">
        <f t="shared" si="6"/>
        <v>6038</v>
      </c>
      <c r="AL460" s="191">
        <f t="shared" si="6"/>
        <v>12843109.130000001</v>
      </c>
      <c r="AM460" s="191">
        <f t="shared" si="6"/>
        <v>0</v>
      </c>
      <c r="AN460" s="191">
        <f t="shared" si="6"/>
        <v>5941</v>
      </c>
      <c r="AO460" s="191">
        <f t="shared" si="6"/>
        <v>159762.75</v>
      </c>
      <c r="AP460" s="191">
        <f t="shared" si="6"/>
        <v>344410</v>
      </c>
      <c r="AQ460" s="191">
        <f t="shared" si="6"/>
        <v>4926</v>
      </c>
      <c r="AR460" s="191">
        <f t="shared" si="6"/>
        <v>16304</v>
      </c>
      <c r="AS460" s="191">
        <f t="shared" si="6"/>
        <v>790914.03</v>
      </c>
      <c r="AT460" s="191">
        <f t="shared" si="6"/>
        <v>65312.25</v>
      </c>
      <c r="AU460" s="191">
        <f t="shared" si="6"/>
        <v>32274</v>
      </c>
      <c r="AV460" s="191">
        <f t="shared" si="6"/>
        <v>19580.5</v>
      </c>
      <c r="AW460" s="191">
        <f t="shared" si="6"/>
        <v>0</v>
      </c>
      <c r="AX460" s="191">
        <f t="shared" si="6"/>
        <v>37737</v>
      </c>
      <c r="AY460" s="191">
        <f t="shared" si="6"/>
        <v>48331.25</v>
      </c>
      <c r="AZ460" s="191">
        <f t="shared" si="6"/>
        <v>2940</v>
      </c>
      <c r="BA460" s="191">
        <f t="shared" si="6"/>
        <v>28383</v>
      </c>
      <c r="BB460" s="191">
        <f t="shared" si="6"/>
        <v>570709.75</v>
      </c>
      <c r="BC460" s="191">
        <f t="shared" si="6"/>
        <v>45715.519999999997</v>
      </c>
      <c r="BD460" s="191">
        <f t="shared" si="6"/>
        <v>12550403</v>
      </c>
      <c r="BE460" s="191">
        <f t="shared" si="6"/>
        <v>153405.94</v>
      </c>
      <c r="BF460" s="191">
        <f t="shared" si="6"/>
        <v>0</v>
      </c>
      <c r="BG460" s="191">
        <f t="shared" si="6"/>
        <v>92054.67</v>
      </c>
      <c r="BH460" s="191">
        <f t="shared" si="6"/>
        <v>4508028.32</v>
      </c>
      <c r="BI460" s="191">
        <f t="shared" si="6"/>
        <v>0</v>
      </c>
      <c r="BJ460" s="191">
        <f t="shared" si="6"/>
        <v>0</v>
      </c>
      <c r="BK460" s="191">
        <f t="shared" si="6"/>
        <v>0</v>
      </c>
      <c r="BL460" s="191">
        <f t="shared" si="6"/>
        <v>63059</v>
      </c>
      <c r="BM460" s="191">
        <f t="shared" si="6"/>
        <v>1435908.81</v>
      </c>
      <c r="BN460" s="191">
        <f t="shared" si="6"/>
        <v>2200</v>
      </c>
      <c r="BO460" s="191">
        <f t="shared" si="6"/>
        <v>0</v>
      </c>
      <c r="BP460" s="191">
        <f t="shared" si="6"/>
        <v>77908</v>
      </c>
      <c r="BQ460" s="191">
        <f t="shared" si="6"/>
        <v>4415</v>
      </c>
      <c r="BR460" s="191">
        <f t="shared" si="5"/>
        <v>0</v>
      </c>
      <c r="BS460" s="191">
        <f t="shared" si="5"/>
        <v>23426227.920000002</v>
      </c>
      <c r="BT460" s="191">
        <f t="shared" si="5"/>
        <v>0</v>
      </c>
      <c r="BU460" s="191">
        <f t="shared" si="5"/>
        <v>95145.02</v>
      </c>
      <c r="BV460" s="191">
        <f t="shared" si="5"/>
        <v>671254</v>
      </c>
      <c r="BW460" s="191">
        <f t="shared" si="5"/>
        <v>0</v>
      </c>
      <c r="BX460" s="191">
        <f t="shared" si="5"/>
        <v>11616.5</v>
      </c>
      <c r="BY460" s="191">
        <f t="shared" si="5"/>
        <v>166015.38</v>
      </c>
      <c r="BZ460" s="191">
        <f t="shared" si="5"/>
        <v>18780</v>
      </c>
      <c r="CA460" s="191">
        <f t="shared" si="5"/>
        <v>0</v>
      </c>
      <c r="CB460" s="191">
        <f t="shared" si="5"/>
        <v>23900</v>
      </c>
      <c r="CC460" s="191">
        <f t="shared" si="5"/>
        <v>99502</v>
      </c>
      <c r="CD460" s="191">
        <f t="shared" si="5"/>
        <v>234214</v>
      </c>
      <c r="CE460" s="191">
        <f t="shared" si="5"/>
        <v>25312</v>
      </c>
      <c r="CF460" s="191">
        <f t="shared" si="5"/>
        <v>189164</v>
      </c>
      <c r="CG460" s="191">
        <f t="shared" si="5"/>
        <v>38844</v>
      </c>
      <c r="CH460" s="191">
        <f t="shared" si="5"/>
        <v>0</v>
      </c>
      <c r="CI460" s="191">
        <f t="shared" si="5"/>
        <v>0</v>
      </c>
      <c r="CJ460" s="191">
        <f t="shared" si="5"/>
        <v>4502</v>
      </c>
      <c r="CK460" s="191">
        <f t="shared" si="5"/>
        <v>173276</v>
      </c>
      <c r="CL460" s="191">
        <f t="shared" si="5"/>
        <v>0</v>
      </c>
      <c r="CM460" s="191">
        <f t="shared" si="5"/>
        <v>0</v>
      </c>
    </row>
    <row r="461" spans="1:91" s="117" customFormat="1" ht="25.95" customHeight="1">
      <c r="B461" s="117">
        <v>9</v>
      </c>
      <c r="C461" s="188">
        <v>9</v>
      </c>
      <c r="D461" s="191">
        <f t="shared" si="3"/>
        <v>26062907.390000001</v>
      </c>
      <c r="E461" s="191">
        <f t="shared" si="3"/>
        <v>1689666.8199999998</v>
      </c>
      <c r="F461" s="191">
        <f t="shared" si="6"/>
        <v>1195064.3399999999</v>
      </c>
      <c r="G461" s="191">
        <f t="shared" si="6"/>
        <v>1317412.51</v>
      </c>
      <c r="H461" s="191">
        <f t="shared" si="6"/>
        <v>644444.1</v>
      </c>
      <c r="I461" s="191">
        <f t="shared" si="6"/>
        <v>1834400.59</v>
      </c>
      <c r="J461" s="191">
        <f t="shared" si="6"/>
        <v>1336768.8900000001</v>
      </c>
      <c r="K461" s="191">
        <f t="shared" si="6"/>
        <v>6169360.1000000006</v>
      </c>
      <c r="L461" s="191">
        <f t="shared" si="6"/>
        <v>1217138.7500000002</v>
      </c>
      <c r="M461" s="191">
        <f t="shared" si="6"/>
        <v>832975.34999999986</v>
      </c>
      <c r="N461" s="191">
        <f t="shared" si="6"/>
        <v>6228949.1600000001</v>
      </c>
      <c r="O461" s="191">
        <f t="shared" si="6"/>
        <v>578793.08000000007</v>
      </c>
      <c r="P461" s="191">
        <f t="shared" si="6"/>
        <v>20014855.490000002</v>
      </c>
      <c r="Q461" s="191">
        <f t="shared" si="6"/>
        <v>3157808</v>
      </c>
      <c r="R461" s="191">
        <f t="shared" si="6"/>
        <v>3195734.41</v>
      </c>
      <c r="S461" s="191">
        <f t="shared" si="6"/>
        <v>7700086.6400000006</v>
      </c>
      <c r="T461" s="191">
        <f t="shared" si="6"/>
        <v>1188385.4800000002</v>
      </c>
      <c r="U461" s="191">
        <f t="shared" si="6"/>
        <v>1765208.6100000003</v>
      </c>
      <c r="V461" s="191">
        <f t="shared" si="6"/>
        <v>1867132.1099999999</v>
      </c>
      <c r="W461" s="191">
        <f t="shared" si="6"/>
        <v>852231.09000000008</v>
      </c>
      <c r="X461" s="191">
        <f t="shared" si="6"/>
        <v>38682338.409999996</v>
      </c>
      <c r="Y461" s="191">
        <f t="shared" si="6"/>
        <v>1103219.6700000002</v>
      </c>
      <c r="Z461" s="191">
        <f t="shared" si="6"/>
        <v>2237024.46</v>
      </c>
      <c r="AA461" s="191">
        <f t="shared" si="6"/>
        <v>1270822.94</v>
      </c>
      <c r="AB461" s="191">
        <f t="shared" si="6"/>
        <v>712336.9</v>
      </c>
      <c r="AC461" s="191">
        <f t="shared" si="6"/>
        <v>1548085.02</v>
      </c>
      <c r="AD461" s="191">
        <f t="shared" si="6"/>
        <v>1515164.4499999997</v>
      </c>
      <c r="AE461" s="191">
        <f t="shared" si="6"/>
        <v>5595845.9000000004</v>
      </c>
      <c r="AF461" s="191">
        <f t="shared" si="6"/>
        <v>899165.65</v>
      </c>
      <c r="AG461" s="191">
        <f t="shared" si="6"/>
        <v>1864564.2200000002</v>
      </c>
      <c r="AH461" s="191">
        <f t="shared" si="6"/>
        <v>949473.8899999999</v>
      </c>
      <c r="AI461" s="191">
        <f t="shared" si="6"/>
        <v>2141607.36</v>
      </c>
      <c r="AJ461" s="191">
        <f t="shared" si="6"/>
        <v>1074622.4499999997</v>
      </c>
      <c r="AK461" s="191">
        <f t="shared" si="6"/>
        <v>1593127.17</v>
      </c>
      <c r="AL461" s="191">
        <f t="shared" si="6"/>
        <v>101313093.42000002</v>
      </c>
      <c r="AM461" s="191">
        <f t="shared" si="6"/>
        <v>1151792.95</v>
      </c>
      <c r="AN461" s="191">
        <f t="shared" si="6"/>
        <v>3369613.69</v>
      </c>
      <c r="AO461" s="191">
        <f t="shared" si="6"/>
        <v>7641858.3699999992</v>
      </c>
      <c r="AP461" s="191">
        <f t="shared" si="6"/>
        <v>4836680.71</v>
      </c>
      <c r="AQ461" s="191">
        <f t="shared" si="6"/>
        <v>2943648.69</v>
      </c>
      <c r="AR461" s="191">
        <f t="shared" si="6"/>
        <v>1180621.8600000001</v>
      </c>
      <c r="AS461" s="191">
        <f t="shared" si="6"/>
        <v>17063452.740000002</v>
      </c>
      <c r="AT461" s="191">
        <f t="shared" si="6"/>
        <v>2962815.92</v>
      </c>
      <c r="AU461" s="191">
        <f t="shared" si="6"/>
        <v>9214306.7999999989</v>
      </c>
      <c r="AV461" s="191">
        <f t="shared" si="6"/>
        <v>4904641.71</v>
      </c>
      <c r="AW461" s="191">
        <f t="shared" si="6"/>
        <v>1204751.1299999999</v>
      </c>
      <c r="AX461" s="191">
        <f t="shared" si="6"/>
        <v>549455.29</v>
      </c>
      <c r="AY461" s="191">
        <f t="shared" si="6"/>
        <v>2089834.5199999998</v>
      </c>
      <c r="AZ461" s="191">
        <f t="shared" si="6"/>
        <v>3548100.3699999996</v>
      </c>
      <c r="BA461" s="191">
        <f t="shared" si="6"/>
        <v>1395846.2000000002</v>
      </c>
      <c r="BB461" s="191">
        <f t="shared" si="6"/>
        <v>16088875.789999999</v>
      </c>
      <c r="BC461" s="191">
        <f t="shared" si="6"/>
        <v>1148595.3899999999</v>
      </c>
      <c r="BD461" s="191">
        <f t="shared" si="6"/>
        <v>42561237.039999999</v>
      </c>
      <c r="BE461" s="191">
        <f t="shared" si="6"/>
        <v>3746266.79</v>
      </c>
      <c r="BF461" s="191">
        <f t="shared" si="6"/>
        <v>1171684.3800000001</v>
      </c>
      <c r="BG461" s="191">
        <f t="shared" si="6"/>
        <v>1934233.6800000002</v>
      </c>
      <c r="BH461" s="191">
        <f t="shared" si="6"/>
        <v>21585069.07</v>
      </c>
      <c r="BI461" s="191">
        <f t="shared" si="6"/>
        <v>457251.13999999996</v>
      </c>
      <c r="BJ461" s="191">
        <f t="shared" si="6"/>
        <v>442004.68</v>
      </c>
      <c r="BK461" s="191">
        <f t="shared" si="6"/>
        <v>794265.09</v>
      </c>
      <c r="BL461" s="191">
        <f t="shared" si="6"/>
        <v>1253608.01</v>
      </c>
      <c r="BM461" s="191">
        <f t="shared" si="6"/>
        <v>24924158.84</v>
      </c>
      <c r="BN461" s="191">
        <f t="shared" si="6"/>
        <v>2113742.29</v>
      </c>
      <c r="BO461" s="191">
        <f t="shared" si="6"/>
        <v>1891042.24</v>
      </c>
      <c r="BP461" s="191">
        <f t="shared" si="6"/>
        <v>2591642.4299999997</v>
      </c>
      <c r="BQ461" s="191">
        <f t="shared" si="6"/>
        <v>1647863.3100000003</v>
      </c>
      <c r="BR461" s="191">
        <f t="shared" si="5"/>
        <v>1494668.0399999998</v>
      </c>
      <c r="BS461" s="191">
        <f t="shared" si="5"/>
        <v>122605215.14</v>
      </c>
      <c r="BT461" s="191">
        <f t="shared" si="5"/>
        <v>1901996.12</v>
      </c>
      <c r="BU461" s="191">
        <f t="shared" si="5"/>
        <v>1344303.9600000002</v>
      </c>
      <c r="BV461" s="191">
        <f t="shared" si="5"/>
        <v>15735229.92</v>
      </c>
      <c r="BW461" s="191">
        <f t="shared" si="5"/>
        <v>1518673.1</v>
      </c>
      <c r="BX461" s="191">
        <f t="shared" si="5"/>
        <v>1289628.8</v>
      </c>
      <c r="BY461" s="191">
        <f t="shared" si="5"/>
        <v>5430316.7599999998</v>
      </c>
      <c r="BZ461" s="191">
        <f t="shared" si="5"/>
        <v>964214.05999999994</v>
      </c>
      <c r="CA461" s="191">
        <f t="shared" si="5"/>
        <v>804645.1</v>
      </c>
      <c r="CB461" s="191">
        <f t="shared" si="5"/>
        <v>1421596.45</v>
      </c>
      <c r="CC461" s="191">
        <f t="shared" si="5"/>
        <v>6043196.1699999999</v>
      </c>
      <c r="CD461" s="191">
        <f t="shared" si="5"/>
        <v>6600930.1399999997</v>
      </c>
      <c r="CE461" s="191">
        <f t="shared" si="5"/>
        <v>1554672.58</v>
      </c>
      <c r="CF461" s="191">
        <f t="shared" si="5"/>
        <v>4410200.91</v>
      </c>
      <c r="CG461" s="191">
        <f t="shared" si="5"/>
        <v>1241019.4000000001</v>
      </c>
      <c r="CH461" s="191">
        <f t="shared" si="5"/>
        <v>644806.64999999991</v>
      </c>
      <c r="CI461" s="191">
        <f t="shared" si="5"/>
        <v>671215.92</v>
      </c>
      <c r="CJ461" s="191">
        <f t="shared" si="5"/>
        <v>1124195.58</v>
      </c>
      <c r="CK461" s="191">
        <f t="shared" si="5"/>
        <v>5124122.43</v>
      </c>
      <c r="CL461" s="191">
        <f t="shared" si="5"/>
        <v>704179.04999999993</v>
      </c>
      <c r="CM461" s="191">
        <f t="shared" si="5"/>
        <v>818660.88</v>
      </c>
    </row>
    <row r="462" spans="1:91" s="117" customFormat="1" ht="25.95" customHeight="1">
      <c r="B462" s="117">
        <v>10</v>
      </c>
      <c r="C462" s="188">
        <v>10</v>
      </c>
      <c r="D462" s="191">
        <f t="shared" si="3"/>
        <v>909856.41999999993</v>
      </c>
      <c r="E462" s="191">
        <f t="shared" si="3"/>
        <v>95120</v>
      </c>
      <c r="F462" s="191">
        <f t="shared" si="6"/>
        <v>500574.80000000005</v>
      </c>
      <c r="G462" s="191">
        <f t="shared" si="6"/>
        <v>161087.79999999999</v>
      </c>
      <c r="H462" s="191">
        <f t="shared" si="6"/>
        <v>34830.550000000003</v>
      </c>
      <c r="I462" s="191">
        <f t="shared" si="6"/>
        <v>161905</v>
      </c>
      <c r="J462" s="191">
        <f t="shared" si="6"/>
        <v>107032.67</v>
      </c>
      <c r="K462" s="191">
        <f t="shared" si="6"/>
        <v>425510.8</v>
      </c>
      <c r="L462" s="191">
        <f t="shared" si="6"/>
        <v>22553.659999999996</v>
      </c>
      <c r="M462" s="191">
        <f t="shared" si="6"/>
        <v>25710</v>
      </c>
      <c r="N462" s="191">
        <f t="shared" si="6"/>
        <v>226657.95999999996</v>
      </c>
      <c r="O462" s="191">
        <f t="shared" si="6"/>
        <v>2000</v>
      </c>
      <c r="P462" s="191">
        <f t="shared" si="6"/>
        <v>225808.95</v>
      </c>
      <c r="Q462" s="191">
        <f t="shared" si="6"/>
        <v>55286</v>
      </c>
      <c r="R462" s="191">
        <f t="shared" si="6"/>
        <v>23567</v>
      </c>
      <c r="S462" s="191">
        <f t="shared" si="6"/>
        <v>96280.5</v>
      </c>
      <c r="T462" s="191">
        <f t="shared" si="6"/>
        <v>56061.3</v>
      </c>
      <c r="U462" s="191">
        <f t="shared" si="6"/>
        <v>69310</v>
      </c>
      <c r="V462" s="191">
        <f t="shared" si="6"/>
        <v>88038.7</v>
      </c>
      <c r="W462" s="191">
        <f t="shared" si="6"/>
        <v>32500</v>
      </c>
      <c r="X462" s="191">
        <f t="shared" si="6"/>
        <v>1574313.67</v>
      </c>
      <c r="Y462" s="191">
        <f t="shared" si="6"/>
        <v>29132</v>
      </c>
      <c r="Z462" s="191">
        <f t="shared" si="6"/>
        <v>293541</v>
      </c>
      <c r="AA462" s="191">
        <f t="shared" si="6"/>
        <v>387593.8</v>
      </c>
      <c r="AB462" s="191">
        <f t="shared" si="6"/>
        <v>5658</v>
      </c>
      <c r="AC462" s="191">
        <f t="shared" si="6"/>
        <v>48394</v>
      </c>
      <c r="AD462" s="191">
        <f t="shared" si="6"/>
        <v>19983</v>
      </c>
      <c r="AE462" s="191">
        <f t="shared" si="6"/>
        <v>354755.64</v>
      </c>
      <c r="AF462" s="191">
        <f t="shared" si="6"/>
        <v>11140</v>
      </c>
      <c r="AG462" s="191">
        <f t="shared" si="6"/>
        <v>8515</v>
      </c>
      <c r="AH462" s="191">
        <f t="shared" si="6"/>
        <v>37641.160000000003</v>
      </c>
      <c r="AI462" s="191">
        <f t="shared" si="6"/>
        <v>197605</v>
      </c>
      <c r="AJ462" s="191">
        <f t="shared" si="6"/>
        <v>54061.64</v>
      </c>
      <c r="AK462" s="191">
        <f t="shared" si="6"/>
        <v>20035</v>
      </c>
      <c r="AL462" s="191">
        <f t="shared" si="6"/>
        <v>401897.50999999995</v>
      </c>
      <c r="AM462" s="191">
        <f t="shared" si="6"/>
        <v>18622</v>
      </c>
      <c r="AN462" s="191">
        <f t="shared" si="6"/>
        <v>14786</v>
      </c>
      <c r="AO462" s="191">
        <f t="shared" si="6"/>
        <v>29117</v>
      </c>
      <c r="AP462" s="191">
        <f t="shared" si="6"/>
        <v>80411.209999999992</v>
      </c>
      <c r="AQ462" s="191">
        <f t="shared" si="6"/>
        <v>32182</v>
      </c>
      <c r="AR462" s="191">
        <f t="shared" si="6"/>
        <v>7746</v>
      </c>
      <c r="AS462" s="191">
        <f t="shared" si="6"/>
        <v>83108.680000000008</v>
      </c>
      <c r="AT462" s="191">
        <f t="shared" si="6"/>
        <v>19603</v>
      </c>
      <c r="AU462" s="191">
        <f t="shared" si="6"/>
        <v>55179.41</v>
      </c>
      <c r="AV462" s="191">
        <f t="shared" si="6"/>
        <v>76934.539999999994</v>
      </c>
      <c r="AW462" s="191">
        <f t="shared" si="6"/>
        <v>27177.38</v>
      </c>
      <c r="AX462" s="191">
        <f t="shared" si="6"/>
        <v>1317.5</v>
      </c>
      <c r="AY462" s="191">
        <f t="shared" si="6"/>
        <v>29238</v>
      </c>
      <c r="AZ462" s="191">
        <f t="shared" si="6"/>
        <v>10337</v>
      </c>
      <c r="BA462" s="191">
        <f t="shared" si="6"/>
        <v>18726</v>
      </c>
      <c r="BB462" s="191">
        <f t="shared" si="6"/>
        <v>203124.5</v>
      </c>
      <c r="BC462" s="191">
        <f t="shared" si="6"/>
        <v>8985</v>
      </c>
      <c r="BD462" s="191">
        <f t="shared" si="6"/>
        <v>609689.91</v>
      </c>
      <c r="BE462" s="191">
        <f t="shared" si="6"/>
        <v>103979.99999999997</v>
      </c>
      <c r="BF462" s="191">
        <f t="shared" si="6"/>
        <v>114126</v>
      </c>
      <c r="BG462" s="191">
        <f t="shared" si="6"/>
        <v>28555.510000000009</v>
      </c>
      <c r="BH462" s="191">
        <f t="shared" si="6"/>
        <v>307883.12999999995</v>
      </c>
      <c r="BI462" s="191">
        <f t="shared" si="6"/>
        <v>792</v>
      </c>
      <c r="BJ462" s="191">
        <f t="shared" si="6"/>
        <v>0</v>
      </c>
      <c r="BK462" s="191">
        <f t="shared" si="6"/>
        <v>0</v>
      </c>
      <c r="BL462" s="191">
        <f t="shared" si="6"/>
        <v>31999.120000000003</v>
      </c>
      <c r="BM462" s="191">
        <f t="shared" si="6"/>
        <v>169856</v>
      </c>
      <c r="BN462" s="191">
        <f t="shared" si="6"/>
        <v>112162.5</v>
      </c>
      <c r="BO462" s="191">
        <f t="shared" si="6"/>
        <v>25001</v>
      </c>
      <c r="BP462" s="191">
        <f t="shared" si="6"/>
        <v>39592</v>
      </c>
      <c r="BQ462" s="191">
        <f t="shared" si="6"/>
        <v>57813.000000000015</v>
      </c>
      <c r="BR462" s="191">
        <f t="shared" si="5"/>
        <v>24557</v>
      </c>
      <c r="BS462" s="191">
        <f t="shared" si="5"/>
        <v>1458830.52</v>
      </c>
      <c r="BT462" s="191">
        <f t="shared" si="5"/>
        <v>34323</v>
      </c>
      <c r="BU462" s="191">
        <f t="shared" si="5"/>
        <v>0</v>
      </c>
      <c r="BV462" s="191">
        <f t="shared" si="5"/>
        <v>86868</v>
      </c>
      <c r="BW462" s="191">
        <f t="shared" si="5"/>
        <v>3851</v>
      </c>
      <c r="BX462" s="191">
        <f t="shared" si="5"/>
        <v>20143</v>
      </c>
      <c r="BY462" s="191">
        <f t="shared" si="5"/>
        <v>49313.14</v>
      </c>
      <c r="BZ462" s="191">
        <f t="shared" si="5"/>
        <v>6306</v>
      </c>
      <c r="CA462" s="191">
        <f t="shared" si="5"/>
        <v>2828</v>
      </c>
      <c r="CB462" s="191">
        <f t="shared" si="5"/>
        <v>16968</v>
      </c>
      <c r="CC462" s="191">
        <f t="shared" si="5"/>
        <v>5100</v>
      </c>
      <c r="CD462" s="191">
        <f t="shared" si="5"/>
        <v>102860.87000000001</v>
      </c>
      <c r="CE462" s="191">
        <f t="shared" si="5"/>
        <v>19796</v>
      </c>
      <c r="CF462" s="191">
        <f t="shared" si="5"/>
        <v>64483.5</v>
      </c>
      <c r="CG462" s="191">
        <f t="shared" si="5"/>
        <v>0</v>
      </c>
      <c r="CH462" s="191">
        <f t="shared" si="5"/>
        <v>7407</v>
      </c>
      <c r="CI462" s="191">
        <f t="shared" si="5"/>
        <v>17143</v>
      </c>
      <c r="CJ462" s="191">
        <f t="shared" si="5"/>
        <v>1037</v>
      </c>
      <c r="CK462" s="191">
        <f t="shared" si="5"/>
        <v>37917.310000000005</v>
      </c>
      <c r="CL462" s="191">
        <f t="shared" si="5"/>
        <v>1142</v>
      </c>
      <c r="CM462" s="191">
        <f t="shared" si="5"/>
        <v>8559.5299999999988</v>
      </c>
    </row>
    <row r="463" spans="1:91" s="117" customFormat="1" ht="25.95" customHeight="1">
      <c r="B463" s="117">
        <v>11</v>
      </c>
      <c r="C463" s="188">
        <v>11</v>
      </c>
      <c r="D463" s="191">
        <f t="shared" si="3"/>
        <v>85537009.469999999</v>
      </c>
      <c r="E463" s="191">
        <f t="shared" si="3"/>
        <v>1327382</v>
      </c>
      <c r="F463" s="191">
        <f t="shared" si="6"/>
        <v>2311694</v>
      </c>
      <c r="G463" s="191">
        <f t="shared" si="6"/>
        <v>6759533.75</v>
      </c>
      <c r="H463" s="191">
        <f t="shared" si="6"/>
        <v>879733.5</v>
      </c>
      <c r="I463" s="191">
        <f t="shared" si="6"/>
        <v>2107118.58</v>
      </c>
      <c r="J463" s="191">
        <f t="shared" si="6"/>
        <v>2588801.4</v>
      </c>
      <c r="K463" s="191">
        <f t="shared" si="6"/>
        <v>7703282.7200000007</v>
      </c>
      <c r="L463" s="191">
        <f t="shared" si="6"/>
        <v>1864442</v>
      </c>
      <c r="M463" s="191">
        <f t="shared" si="6"/>
        <v>1699050.1</v>
      </c>
      <c r="N463" s="191">
        <f t="shared" si="6"/>
        <v>22711274.699999999</v>
      </c>
      <c r="O463" s="191">
        <f t="shared" si="6"/>
        <v>501716</v>
      </c>
      <c r="P463" s="191">
        <f t="shared" si="6"/>
        <v>38967161.950000003</v>
      </c>
      <c r="Q463" s="191">
        <f t="shared" si="6"/>
        <v>3500821.42</v>
      </c>
      <c r="R463" s="191">
        <f t="shared" si="6"/>
        <v>3269968.87</v>
      </c>
      <c r="S463" s="191">
        <f t="shared" si="6"/>
        <v>9824629.25</v>
      </c>
      <c r="T463" s="191">
        <f t="shared" si="6"/>
        <v>3293943</v>
      </c>
      <c r="U463" s="191">
        <f t="shared" si="6"/>
        <v>7522356.4800000004</v>
      </c>
      <c r="V463" s="191">
        <f t="shared" si="6"/>
        <v>2591151.9</v>
      </c>
      <c r="W463" s="191">
        <f t="shared" si="6"/>
        <v>1841328</v>
      </c>
      <c r="X463" s="191">
        <f t="shared" si="6"/>
        <v>99004218.199999988</v>
      </c>
      <c r="Y463" s="191">
        <f t="shared" si="6"/>
        <v>2332136.9699999997</v>
      </c>
      <c r="Z463" s="191">
        <f t="shared" si="6"/>
        <v>10144325</v>
      </c>
      <c r="AA463" s="191">
        <f t="shared" si="6"/>
        <v>6187700</v>
      </c>
      <c r="AB463" s="191">
        <f t="shared" si="6"/>
        <v>1262319</v>
      </c>
      <c r="AC463" s="191">
        <f t="shared" si="6"/>
        <v>2255455</v>
      </c>
      <c r="AD463" s="191">
        <f t="shared" si="6"/>
        <v>9604968</v>
      </c>
      <c r="AE463" s="191">
        <f t="shared" si="6"/>
        <v>11071313</v>
      </c>
      <c r="AF463" s="191">
        <f t="shared" si="6"/>
        <v>1956095</v>
      </c>
      <c r="AG463" s="191">
        <f t="shared" si="6"/>
        <v>2611871.0499999998</v>
      </c>
      <c r="AH463" s="191">
        <f t="shared" si="6"/>
        <v>2107307.73</v>
      </c>
      <c r="AI463" s="191">
        <f t="shared" si="6"/>
        <v>11677230.5</v>
      </c>
      <c r="AJ463" s="191">
        <f t="shared" si="6"/>
        <v>2213487</v>
      </c>
      <c r="AK463" s="191">
        <f t="shared" si="6"/>
        <v>2342850.5</v>
      </c>
      <c r="AL463" s="191">
        <f t="shared" si="6"/>
        <v>124542145.00999999</v>
      </c>
      <c r="AM463" s="191">
        <f t="shared" si="6"/>
        <v>1185861</v>
      </c>
      <c r="AN463" s="191">
        <f t="shared" si="6"/>
        <v>1227625.23</v>
      </c>
      <c r="AO463" s="191">
        <f t="shared" si="6"/>
        <v>4288384.24</v>
      </c>
      <c r="AP463" s="191">
        <f t="shared" si="6"/>
        <v>10172638</v>
      </c>
      <c r="AQ463" s="191">
        <f t="shared" si="6"/>
        <v>2984079.75</v>
      </c>
      <c r="AR463" s="191">
        <f t="shared" si="6"/>
        <v>666897</v>
      </c>
      <c r="AS463" s="191">
        <f t="shared" si="6"/>
        <v>37069383.079999998</v>
      </c>
      <c r="AT463" s="191">
        <f t="shared" si="6"/>
        <v>2979881</v>
      </c>
      <c r="AU463" s="191">
        <f t="shared" si="6"/>
        <v>4678213.76</v>
      </c>
      <c r="AV463" s="191">
        <f t="shared" si="6"/>
        <v>3820052.9400000004</v>
      </c>
      <c r="AW463" s="191">
        <f t="shared" si="6"/>
        <v>2890329.15</v>
      </c>
      <c r="AX463" s="191">
        <f t="shared" si="6"/>
        <v>1702341.5</v>
      </c>
      <c r="AY463" s="191">
        <f t="shared" si="6"/>
        <v>2441434.2999999998</v>
      </c>
      <c r="AZ463" s="191">
        <f t="shared" si="6"/>
        <v>1579448.6</v>
      </c>
      <c r="BA463" s="191">
        <f t="shared" si="6"/>
        <v>1546428.5</v>
      </c>
      <c r="BB463" s="191">
        <f t="shared" si="6"/>
        <v>29388088.879999999</v>
      </c>
      <c r="BC463" s="191">
        <f t="shared" si="6"/>
        <v>1910550</v>
      </c>
      <c r="BD463" s="191">
        <f t="shared" si="6"/>
        <v>155753319.69999999</v>
      </c>
      <c r="BE463" s="191">
        <f t="shared" si="6"/>
        <v>14546418.67</v>
      </c>
      <c r="BF463" s="191">
        <f t="shared" si="6"/>
        <v>3063272.25</v>
      </c>
      <c r="BG463" s="191">
        <f t="shared" si="6"/>
        <v>2347055</v>
      </c>
      <c r="BH463" s="191">
        <f t="shared" si="6"/>
        <v>92758827.590000004</v>
      </c>
      <c r="BI463" s="191">
        <f t="shared" si="6"/>
        <v>1529378</v>
      </c>
      <c r="BJ463" s="191">
        <f t="shared" si="6"/>
        <v>1307792</v>
      </c>
      <c r="BK463" s="191">
        <f t="shared" si="6"/>
        <v>2525950</v>
      </c>
      <c r="BL463" s="191">
        <f t="shared" si="6"/>
        <v>1920310.75</v>
      </c>
      <c r="BM463" s="191">
        <f t="shared" si="6"/>
        <v>50144443.350000001</v>
      </c>
      <c r="BN463" s="191">
        <f t="shared" si="6"/>
        <v>5653492.5</v>
      </c>
      <c r="BO463" s="191">
        <f t="shared" si="6"/>
        <v>2290395.5499999998</v>
      </c>
      <c r="BP463" s="191">
        <f t="shared" si="6"/>
        <v>6425168.5</v>
      </c>
      <c r="BQ463" s="191">
        <f t="shared" ref="BQ463:CM466" si="7">SUMIF($A$4:$A$448,$B463,BQ$4:BQ$448)</f>
        <v>1937590.45</v>
      </c>
      <c r="BR463" s="191">
        <f t="shared" si="7"/>
        <v>3013422.1100000003</v>
      </c>
      <c r="BS463" s="191">
        <f t="shared" si="7"/>
        <v>322034530.29999995</v>
      </c>
      <c r="BT463" s="191">
        <f t="shared" si="7"/>
        <v>2722721.1799999997</v>
      </c>
      <c r="BU463" s="191">
        <f t="shared" si="7"/>
        <v>2610398.4699999997</v>
      </c>
      <c r="BV463" s="191">
        <f t="shared" si="7"/>
        <v>29709532.309999999</v>
      </c>
      <c r="BW463" s="191">
        <f t="shared" si="7"/>
        <v>705379</v>
      </c>
      <c r="BX463" s="191">
        <f t="shared" si="7"/>
        <v>2454677.4500000002</v>
      </c>
      <c r="BY463" s="191">
        <f t="shared" si="7"/>
        <v>18599636.32</v>
      </c>
      <c r="BZ463" s="191">
        <f t="shared" si="7"/>
        <v>1195049</v>
      </c>
      <c r="CA463" s="191">
        <f t="shared" si="7"/>
        <v>1963141.92</v>
      </c>
      <c r="CB463" s="191">
        <f t="shared" si="7"/>
        <v>1385345</v>
      </c>
      <c r="CC463" s="191">
        <f t="shared" si="7"/>
        <v>3918124.49</v>
      </c>
      <c r="CD463" s="191">
        <f t="shared" si="7"/>
        <v>12382419.5</v>
      </c>
      <c r="CE463" s="191">
        <f t="shared" si="7"/>
        <v>3850197.9000000004</v>
      </c>
      <c r="CF463" s="191">
        <f t="shared" si="7"/>
        <v>9834273.5</v>
      </c>
      <c r="CG463" s="191">
        <f t="shared" si="7"/>
        <v>1390976.3</v>
      </c>
      <c r="CH463" s="191">
        <f t="shared" si="7"/>
        <v>1633886.5</v>
      </c>
      <c r="CI463" s="191">
        <f t="shared" si="7"/>
        <v>1243530.1099999999</v>
      </c>
      <c r="CJ463" s="191">
        <f t="shared" si="7"/>
        <v>1266035</v>
      </c>
      <c r="CK463" s="191">
        <f t="shared" si="7"/>
        <v>17885482.949999999</v>
      </c>
      <c r="CL463" s="191">
        <f t="shared" si="7"/>
        <v>1029473.9</v>
      </c>
      <c r="CM463" s="191">
        <f t="shared" si="7"/>
        <v>1330031.8</v>
      </c>
    </row>
    <row r="464" spans="1:91" s="117" customFormat="1" ht="25.95" customHeight="1">
      <c r="B464" s="117">
        <v>12</v>
      </c>
      <c r="C464" s="188">
        <v>12</v>
      </c>
      <c r="D464" s="191">
        <f t="shared" si="3"/>
        <v>3312676.96</v>
      </c>
      <c r="E464" s="191">
        <f t="shared" si="3"/>
        <v>19960.099999999999</v>
      </c>
      <c r="F464" s="191">
        <f t="shared" ref="F464:BQ467" si="8">SUMIF($A$4:$A$448,$B464,F$4:F$448)</f>
        <v>509681.73</v>
      </c>
      <c r="G464" s="191">
        <f t="shared" si="8"/>
        <v>285077.49</v>
      </c>
      <c r="H464" s="191">
        <f t="shared" si="8"/>
        <v>9504.81</v>
      </c>
      <c r="I464" s="191">
        <f t="shared" si="8"/>
        <v>28092.5</v>
      </c>
      <c r="J464" s="191">
        <f t="shared" si="8"/>
        <v>42090.259999999995</v>
      </c>
      <c r="K464" s="191">
        <f t="shared" si="8"/>
        <v>86959.9</v>
      </c>
      <c r="L464" s="191">
        <f t="shared" si="8"/>
        <v>16923.16</v>
      </c>
      <c r="M464" s="191">
        <f t="shared" si="8"/>
        <v>19410.21</v>
      </c>
      <c r="N464" s="191">
        <f t="shared" si="8"/>
        <v>983535.70000000007</v>
      </c>
      <c r="O464" s="191">
        <f t="shared" si="8"/>
        <v>0</v>
      </c>
      <c r="P464" s="191">
        <f t="shared" si="8"/>
        <v>478112.39</v>
      </c>
      <c r="Q464" s="191">
        <f t="shared" si="8"/>
        <v>8554.33</v>
      </c>
      <c r="R464" s="191">
        <f t="shared" si="8"/>
        <v>7603.85</v>
      </c>
      <c r="S464" s="191">
        <f t="shared" si="8"/>
        <v>21689.51</v>
      </c>
      <c r="T464" s="191">
        <f t="shared" si="8"/>
        <v>86285.119999999995</v>
      </c>
      <c r="U464" s="191">
        <f t="shared" si="8"/>
        <v>69991.77</v>
      </c>
      <c r="V464" s="191">
        <f t="shared" si="8"/>
        <v>0</v>
      </c>
      <c r="W464" s="191">
        <f t="shared" si="8"/>
        <v>146942.62</v>
      </c>
      <c r="X464" s="191">
        <f t="shared" si="8"/>
        <v>6323150.4000000004</v>
      </c>
      <c r="Y464" s="191">
        <f t="shared" si="8"/>
        <v>204642.84000000003</v>
      </c>
      <c r="Z464" s="191">
        <f t="shared" si="8"/>
        <v>1410557.7599999998</v>
      </c>
      <c r="AA464" s="191">
        <f t="shared" si="8"/>
        <v>684190.19000000018</v>
      </c>
      <c r="AB464" s="191">
        <f t="shared" si="8"/>
        <v>188717.29</v>
      </c>
      <c r="AC464" s="191">
        <f t="shared" si="8"/>
        <v>235532.06999999998</v>
      </c>
      <c r="AD464" s="191">
        <f t="shared" si="8"/>
        <v>1948082.4600000004</v>
      </c>
      <c r="AE464" s="191">
        <f t="shared" si="8"/>
        <v>137391.29999999999</v>
      </c>
      <c r="AF464" s="191">
        <f t="shared" si="8"/>
        <v>3421.73</v>
      </c>
      <c r="AG464" s="191">
        <f t="shared" si="8"/>
        <v>7677.49</v>
      </c>
      <c r="AH464" s="191">
        <f t="shared" si="8"/>
        <v>114465.59</v>
      </c>
      <c r="AI464" s="191">
        <f t="shared" si="8"/>
        <v>69787</v>
      </c>
      <c r="AJ464" s="191">
        <f t="shared" si="8"/>
        <v>15612.8</v>
      </c>
      <c r="AK464" s="191">
        <f t="shared" si="8"/>
        <v>3426.58</v>
      </c>
      <c r="AL464" s="191">
        <f t="shared" si="8"/>
        <v>2103486.9800000004</v>
      </c>
      <c r="AM464" s="191">
        <f t="shared" si="8"/>
        <v>0</v>
      </c>
      <c r="AN464" s="191">
        <f t="shared" si="8"/>
        <v>950.29</v>
      </c>
      <c r="AO464" s="191">
        <f t="shared" si="8"/>
        <v>28502.66</v>
      </c>
      <c r="AP464" s="191">
        <f t="shared" si="8"/>
        <v>57836.17</v>
      </c>
      <c r="AQ464" s="191">
        <f t="shared" si="8"/>
        <v>10451.18</v>
      </c>
      <c r="AR464" s="191">
        <f t="shared" si="8"/>
        <v>1900.58</v>
      </c>
      <c r="AS464" s="191">
        <f t="shared" si="8"/>
        <v>96800.67</v>
      </c>
      <c r="AT464" s="191">
        <f t="shared" si="8"/>
        <v>5700.73</v>
      </c>
      <c r="AU464" s="191">
        <f t="shared" si="8"/>
        <v>880.87</v>
      </c>
      <c r="AV464" s="191">
        <f t="shared" si="8"/>
        <v>14251.33</v>
      </c>
      <c r="AW464" s="191">
        <f t="shared" si="8"/>
        <v>0</v>
      </c>
      <c r="AX464" s="191">
        <f t="shared" si="8"/>
        <v>950.29</v>
      </c>
      <c r="AY464" s="191">
        <f t="shared" si="8"/>
        <v>950.29</v>
      </c>
      <c r="AZ464" s="191">
        <f t="shared" si="8"/>
        <v>3670.01</v>
      </c>
      <c r="BA464" s="191">
        <f t="shared" si="8"/>
        <v>4750.4400000000005</v>
      </c>
      <c r="BB464" s="191">
        <f t="shared" si="8"/>
        <v>436368.11</v>
      </c>
      <c r="BC464" s="191">
        <f t="shared" si="8"/>
        <v>10030.25</v>
      </c>
      <c r="BD464" s="191">
        <f t="shared" si="8"/>
        <v>2313276.73</v>
      </c>
      <c r="BE464" s="191">
        <f t="shared" si="8"/>
        <v>904143.1399999999</v>
      </c>
      <c r="BF464" s="191">
        <f t="shared" si="8"/>
        <v>986724.90999999992</v>
      </c>
      <c r="BG464" s="191">
        <f t="shared" si="8"/>
        <v>277113.39</v>
      </c>
      <c r="BH464" s="191">
        <f t="shared" si="8"/>
        <v>3045117.86</v>
      </c>
      <c r="BI464" s="191">
        <f t="shared" si="8"/>
        <v>21010.22</v>
      </c>
      <c r="BJ464" s="191">
        <f t="shared" si="8"/>
        <v>50046.95</v>
      </c>
      <c r="BK464" s="191">
        <f t="shared" si="8"/>
        <v>1710.87</v>
      </c>
      <c r="BL464" s="191">
        <f t="shared" si="8"/>
        <v>258.5</v>
      </c>
      <c r="BM464" s="191">
        <f t="shared" si="8"/>
        <v>82031.790000000008</v>
      </c>
      <c r="BN464" s="191">
        <f t="shared" si="8"/>
        <v>18726.310000000001</v>
      </c>
      <c r="BO464" s="191">
        <f t="shared" si="8"/>
        <v>10928.13</v>
      </c>
      <c r="BP464" s="191">
        <f t="shared" si="8"/>
        <v>58667.79</v>
      </c>
      <c r="BQ464" s="191">
        <f t="shared" si="8"/>
        <v>18727.849999999999</v>
      </c>
      <c r="BR464" s="191">
        <f t="shared" si="7"/>
        <v>26850.78</v>
      </c>
      <c r="BS464" s="191">
        <f t="shared" si="7"/>
        <v>2621065.4899999993</v>
      </c>
      <c r="BT464" s="191">
        <f t="shared" si="7"/>
        <v>0</v>
      </c>
      <c r="BU464" s="191">
        <f t="shared" si="7"/>
        <v>12356.25</v>
      </c>
      <c r="BV464" s="191">
        <f t="shared" si="7"/>
        <v>155312.75</v>
      </c>
      <c r="BW464" s="191">
        <f t="shared" si="7"/>
        <v>18059.14</v>
      </c>
      <c r="BX464" s="191">
        <f t="shared" si="7"/>
        <v>15285.8</v>
      </c>
      <c r="BY464" s="191">
        <f t="shared" si="7"/>
        <v>51910.76999999999</v>
      </c>
      <c r="BZ464" s="191">
        <f t="shared" si="7"/>
        <v>3113.97</v>
      </c>
      <c r="CA464" s="191">
        <f t="shared" si="7"/>
        <v>6653.37</v>
      </c>
      <c r="CB464" s="191">
        <f t="shared" si="7"/>
        <v>9200</v>
      </c>
      <c r="CC464" s="191">
        <f t="shared" si="7"/>
        <v>6823</v>
      </c>
      <c r="CD464" s="191">
        <f t="shared" si="7"/>
        <v>152642.31</v>
      </c>
      <c r="CE464" s="191">
        <f t="shared" si="7"/>
        <v>7689.57</v>
      </c>
      <c r="CF464" s="191">
        <f t="shared" si="7"/>
        <v>14257.22</v>
      </c>
      <c r="CG464" s="191">
        <f t="shared" si="7"/>
        <v>3361.79</v>
      </c>
      <c r="CH464" s="191">
        <f t="shared" si="7"/>
        <v>0</v>
      </c>
      <c r="CI464" s="191">
        <f t="shared" si="7"/>
        <v>97645.43</v>
      </c>
      <c r="CJ464" s="191">
        <f t="shared" si="7"/>
        <v>759</v>
      </c>
      <c r="CK464" s="191">
        <f t="shared" si="7"/>
        <v>52361.68</v>
      </c>
      <c r="CL464" s="191">
        <f t="shared" si="7"/>
        <v>0</v>
      </c>
      <c r="CM464" s="191">
        <f t="shared" si="7"/>
        <v>5500.4</v>
      </c>
    </row>
    <row r="465" spans="2:92" s="117" customFormat="1" ht="25.95" customHeight="1">
      <c r="B465" s="117">
        <v>13</v>
      </c>
      <c r="C465" s="188">
        <v>13</v>
      </c>
      <c r="D465" s="191">
        <f t="shared" si="3"/>
        <v>11471031.41</v>
      </c>
      <c r="E465" s="191">
        <f t="shared" si="3"/>
        <v>2027657.18</v>
      </c>
      <c r="F465" s="191">
        <f t="shared" si="8"/>
        <v>1696000</v>
      </c>
      <c r="G465" s="191">
        <f t="shared" si="8"/>
        <v>1960463.4</v>
      </c>
      <c r="H465" s="191">
        <f t="shared" si="8"/>
        <v>2197321.89</v>
      </c>
      <c r="I465" s="191">
        <f t="shared" si="8"/>
        <v>3915945.79</v>
      </c>
      <c r="J465" s="191">
        <f t="shared" si="8"/>
        <v>4446698.8099999996</v>
      </c>
      <c r="K465" s="191">
        <f t="shared" si="8"/>
        <v>2791041.98</v>
      </c>
      <c r="L465" s="191">
        <f t="shared" si="8"/>
        <v>1704500</v>
      </c>
      <c r="M465" s="191">
        <f t="shared" si="8"/>
        <v>3244186.08</v>
      </c>
      <c r="N465" s="191">
        <f t="shared" si="8"/>
        <v>8629489.7599999998</v>
      </c>
      <c r="O465" s="191">
        <f t="shared" si="8"/>
        <v>2717102.54</v>
      </c>
      <c r="P465" s="191">
        <f t="shared" si="8"/>
        <v>9178051.4800000004</v>
      </c>
      <c r="Q465" s="191">
        <f t="shared" si="8"/>
        <v>3061136.16</v>
      </c>
      <c r="R465" s="191">
        <f t="shared" si="8"/>
        <v>3923079.91</v>
      </c>
      <c r="S465" s="191">
        <f t="shared" si="8"/>
        <v>5882099.0700000003</v>
      </c>
      <c r="T465" s="191">
        <f t="shared" si="8"/>
        <v>3162961.02</v>
      </c>
      <c r="U465" s="191">
        <f t="shared" si="8"/>
        <v>3015229.26</v>
      </c>
      <c r="V465" s="191">
        <f t="shared" si="8"/>
        <v>2171635.41</v>
      </c>
      <c r="W465" s="191">
        <f t="shared" si="8"/>
        <v>1184197.98</v>
      </c>
      <c r="X465" s="191">
        <f t="shared" si="8"/>
        <v>16695300</v>
      </c>
      <c r="Y465" s="191">
        <f t="shared" si="8"/>
        <v>1572900</v>
      </c>
      <c r="Z465" s="191">
        <f t="shared" si="8"/>
        <v>4035000</v>
      </c>
      <c r="AA465" s="191">
        <f t="shared" si="8"/>
        <v>3765000</v>
      </c>
      <c r="AB465" s="191">
        <f t="shared" si="8"/>
        <v>802000</v>
      </c>
      <c r="AC465" s="191">
        <f t="shared" si="8"/>
        <v>2787200</v>
      </c>
      <c r="AD465" s="191">
        <f t="shared" si="8"/>
        <v>1429800</v>
      </c>
      <c r="AE465" s="191">
        <f t="shared" si="8"/>
        <v>12162066.890000001</v>
      </c>
      <c r="AF465" s="191">
        <f t="shared" si="8"/>
        <v>1520000</v>
      </c>
      <c r="AG465" s="191">
        <f t="shared" si="8"/>
        <v>1540000</v>
      </c>
      <c r="AH465" s="191">
        <f t="shared" si="8"/>
        <v>3569400</v>
      </c>
      <c r="AI465" s="191">
        <f t="shared" si="8"/>
        <v>1425000</v>
      </c>
      <c r="AJ465" s="191">
        <f t="shared" si="8"/>
        <v>1763000</v>
      </c>
      <c r="AK465" s="191">
        <f t="shared" si="8"/>
        <v>1655400</v>
      </c>
      <c r="AL465" s="191">
        <f t="shared" si="8"/>
        <v>27139290.510000002</v>
      </c>
      <c r="AM465" s="191">
        <f t="shared" si="8"/>
        <v>5410000</v>
      </c>
      <c r="AN465" s="191">
        <f t="shared" si="8"/>
        <v>1530000</v>
      </c>
      <c r="AO465" s="191">
        <f t="shared" si="8"/>
        <v>7725778.4100000001</v>
      </c>
      <c r="AP465" s="191">
        <f t="shared" si="8"/>
        <v>10685734.800000001</v>
      </c>
      <c r="AQ465" s="191">
        <f t="shared" si="8"/>
        <v>3654239.42</v>
      </c>
      <c r="AR465" s="191">
        <f t="shared" si="8"/>
        <v>437703.42</v>
      </c>
      <c r="AS465" s="191">
        <f t="shared" si="8"/>
        <v>9134855.8599999994</v>
      </c>
      <c r="AT465" s="191">
        <f t="shared" si="8"/>
        <v>1858748.45</v>
      </c>
      <c r="AU465" s="191">
        <f t="shared" si="8"/>
        <v>4900162.78</v>
      </c>
      <c r="AV465" s="191">
        <f t="shared" si="8"/>
        <v>4981249.58</v>
      </c>
      <c r="AW465" s="191">
        <f t="shared" si="8"/>
        <v>4152060.51</v>
      </c>
      <c r="AX465" s="191">
        <f t="shared" si="8"/>
        <v>1298441.3899999999</v>
      </c>
      <c r="AY465" s="191">
        <f t="shared" si="8"/>
        <v>2675821.4700000002</v>
      </c>
      <c r="AZ465" s="191">
        <f t="shared" si="8"/>
        <v>2256756.12</v>
      </c>
      <c r="BA465" s="191">
        <f t="shared" si="8"/>
        <v>3024924.88</v>
      </c>
      <c r="BB465" s="191">
        <f t="shared" si="8"/>
        <v>7250177.7599999998</v>
      </c>
      <c r="BC465" s="191">
        <f t="shared" si="8"/>
        <v>2146293.9900000002</v>
      </c>
      <c r="BD465" s="191">
        <f t="shared" si="8"/>
        <v>11600712.15</v>
      </c>
      <c r="BE465" s="191">
        <f t="shared" si="8"/>
        <v>12223436.289999999</v>
      </c>
      <c r="BF465" s="191">
        <f t="shared" si="8"/>
        <v>3379112.04</v>
      </c>
      <c r="BG465" s="191">
        <f t="shared" si="8"/>
        <v>1563344.81</v>
      </c>
      <c r="BH465" s="191">
        <f t="shared" si="8"/>
        <v>7340000</v>
      </c>
      <c r="BI465" s="191">
        <f t="shared" si="8"/>
        <v>1456406.46</v>
      </c>
      <c r="BJ465" s="191">
        <f t="shared" si="8"/>
        <v>1042703.82</v>
      </c>
      <c r="BK465" s="191">
        <f t="shared" si="8"/>
        <v>500000</v>
      </c>
      <c r="BL465" s="191">
        <f t="shared" si="8"/>
        <v>844168.6</v>
      </c>
      <c r="BM465" s="191">
        <f t="shared" si="8"/>
        <v>8635167.2699999996</v>
      </c>
      <c r="BN465" s="191">
        <f t="shared" si="8"/>
        <v>2831417.11</v>
      </c>
      <c r="BO465" s="191">
        <f t="shared" si="8"/>
        <v>2126565.61</v>
      </c>
      <c r="BP465" s="191">
        <f t="shared" si="8"/>
        <v>10729818.01</v>
      </c>
      <c r="BQ465" s="191">
        <f t="shared" si="8"/>
        <v>3221733.76</v>
      </c>
      <c r="BR465" s="191">
        <f t="shared" si="7"/>
        <v>1343180.63</v>
      </c>
      <c r="BS465" s="191">
        <f t="shared" si="7"/>
        <v>48014786.75</v>
      </c>
      <c r="BT465" s="191">
        <f t="shared" si="7"/>
        <v>3200660.96</v>
      </c>
      <c r="BU465" s="191">
        <f t="shared" si="7"/>
        <v>2650974.29</v>
      </c>
      <c r="BV465" s="191">
        <f t="shared" si="7"/>
        <v>13375380.24</v>
      </c>
      <c r="BW465" s="191">
        <f t="shared" si="7"/>
        <v>92400</v>
      </c>
      <c r="BX465" s="191">
        <f t="shared" si="7"/>
        <v>1737231.77</v>
      </c>
      <c r="BY465" s="191">
        <f t="shared" si="7"/>
        <v>10968890.93</v>
      </c>
      <c r="BZ465" s="191">
        <f t="shared" si="7"/>
        <v>1041632</v>
      </c>
      <c r="CA465" s="191">
        <f t="shared" si="7"/>
        <v>2076454.64</v>
      </c>
      <c r="CB465" s="191">
        <f t="shared" si="7"/>
        <v>1461000</v>
      </c>
      <c r="CC465" s="191">
        <f t="shared" si="7"/>
        <v>0</v>
      </c>
      <c r="CD465" s="191">
        <f t="shared" si="7"/>
        <v>8908650</v>
      </c>
      <c r="CE465" s="191">
        <f t="shared" si="7"/>
        <v>2578776.8199999998</v>
      </c>
      <c r="CF465" s="191">
        <f t="shared" si="7"/>
        <v>8499925.1600000001</v>
      </c>
      <c r="CG465" s="191">
        <f t="shared" si="7"/>
        <v>649036.67000000004</v>
      </c>
      <c r="CH465" s="191">
        <f t="shared" si="7"/>
        <v>886660.42</v>
      </c>
      <c r="CI465" s="191">
        <f t="shared" si="7"/>
        <v>658435.38</v>
      </c>
      <c r="CJ465" s="191">
        <f t="shared" si="7"/>
        <v>787885.12</v>
      </c>
      <c r="CK465" s="191">
        <f t="shared" si="7"/>
        <v>9158527.6699999999</v>
      </c>
      <c r="CL465" s="191">
        <f t="shared" si="7"/>
        <v>1426990.35</v>
      </c>
      <c r="CM465" s="191">
        <f t="shared" si="7"/>
        <v>1437720.26</v>
      </c>
    </row>
    <row r="466" spans="2:92" s="117" customFormat="1" ht="25.95" customHeight="1">
      <c r="B466" s="117">
        <v>14</v>
      </c>
      <c r="C466" s="188">
        <v>14</v>
      </c>
      <c r="D466" s="191">
        <f t="shared" si="3"/>
        <v>2025864.96</v>
      </c>
      <c r="E466" s="191">
        <f t="shared" si="3"/>
        <v>3189291.79</v>
      </c>
      <c r="F466" s="191">
        <f t="shared" si="8"/>
        <v>3241475.61</v>
      </c>
      <c r="G466" s="191">
        <f t="shared" si="8"/>
        <v>1015663.91</v>
      </c>
      <c r="H466" s="191">
        <f t="shared" si="8"/>
        <v>1715302.33</v>
      </c>
      <c r="I466" s="191">
        <f t="shared" si="8"/>
        <v>6962602.71</v>
      </c>
      <c r="J466" s="191">
        <f t="shared" si="8"/>
        <v>6428216.2999999998</v>
      </c>
      <c r="K466" s="191">
        <f t="shared" si="8"/>
        <v>4947946.5</v>
      </c>
      <c r="L466" s="191">
        <f t="shared" si="8"/>
        <v>2240327.14</v>
      </c>
      <c r="M466" s="191">
        <f t="shared" si="8"/>
        <v>5687571.7400000002</v>
      </c>
      <c r="N466" s="191">
        <f t="shared" si="8"/>
        <v>10084553.5</v>
      </c>
      <c r="O466" s="191">
        <f t="shared" si="8"/>
        <v>2584769.71</v>
      </c>
      <c r="P466" s="191">
        <f t="shared" si="8"/>
        <v>2582394.5699999998</v>
      </c>
      <c r="Q466" s="191">
        <f t="shared" si="8"/>
        <v>2640388</v>
      </c>
      <c r="R466" s="191">
        <f t="shared" si="8"/>
        <v>9321765.9800000004</v>
      </c>
      <c r="S466" s="191">
        <f t="shared" si="8"/>
        <v>4145565.6</v>
      </c>
      <c r="T466" s="191">
        <f t="shared" si="8"/>
        <v>2016848</v>
      </c>
      <c r="U466" s="191">
        <f t="shared" si="8"/>
        <v>120834</v>
      </c>
      <c r="V466" s="191">
        <f t="shared" si="8"/>
        <v>7588239</v>
      </c>
      <c r="W466" s="191">
        <f t="shared" si="8"/>
        <v>2761366.6</v>
      </c>
      <c r="X466" s="191">
        <f t="shared" si="8"/>
        <v>14789853</v>
      </c>
      <c r="Y466" s="191">
        <f t="shared" si="8"/>
        <v>2323592.46</v>
      </c>
      <c r="Z466" s="191">
        <f t="shared" si="8"/>
        <v>2529500</v>
      </c>
      <c r="AA466" s="191">
        <f t="shared" si="8"/>
        <v>2158066.75</v>
      </c>
      <c r="AB466" s="191">
        <f t="shared" si="8"/>
        <v>3482280</v>
      </c>
      <c r="AC466" s="191">
        <f t="shared" si="8"/>
        <v>3090181.96</v>
      </c>
      <c r="AD466" s="191">
        <f t="shared" si="8"/>
        <v>2000000</v>
      </c>
      <c r="AE466" s="191">
        <f t="shared" si="8"/>
        <v>13485265.970000001</v>
      </c>
      <c r="AF466" s="191">
        <f t="shared" si="8"/>
        <v>184500</v>
      </c>
      <c r="AG466" s="191">
        <f t="shared" si="8"/>
        <v>184500</v>
      </c>
      <c r="AH466" s="191">
        <f t="shared" si="8"/>
        <v>0</v>
      </c>
      <c r="AI466" s="191">
        <f t="shared" si="8"/>
        <v>2961411.01</v>
      </c>
      <c r="AJ466" s="191">
        <f t="shared" si="8"/>
        <v>250000</v>
      </c>
      <c r="AK466" s="191">
        <f t="shared" si="8"/>
        <v>2361122</v>
      </c>
      <c r="AL466" s="191">
        <f t="shared" si="8"/>
        <v>11137945.26</v>
      </c>
      <c r="AM466" s="191">
        <f t="shared" si="8"/>
        <v>5905618.1500000004</v>
      </c>
      <c r="AN466" s="191">
        <f t="shared" si="8"/>
        <v>1869682.01</v>
      </c>
      <c r="AO466" s="191">
        <f t="shared" si="8"/>
        <v>4618847.5199999996</v>
      </c>
      <c r="AP466" s="191">
        <f t="shared" si="8"/>
        <v>3927709.7</v>
      </c>
      <c r="AQ466" s="191">
        <f t="shared" si="8"/>
        <v>2536924.0299999998</v>
      </c>
      <c r="AR466" s="191">
        <f t="shared" si="8"/>
        <v>2842832.77</v>
      </c>
      <c r="AS466" s="191">
        <f t="shared" si="8"/>
        <v>3779993.83</v>
      </c>
      <c r="AT466" s="191">
        <f t="shared" si="8"/>
        <v>2029108.23</v>
      </c>
      <c r="AU466" s="191">
        <f t="shared" si="8"/>
        <v>5481784.3399999999</v>
      </c>
      <c r="AV466" s="191">
        <f t="shared" si="8"/>
        <v>4287051.18</v>
      </c>
      <c r="AW466" s="191">
        <f t="shared" si="8"/>
        <v>2110843.15</v>
      </c>
      <c r="AX466" s="191">
        <f t="shared" si="8"/>
        <v>1236273.81</v>
      </c>
      <c r="AY466" s="191">
        <f t="shared" si="8"/>
        <v>1706953.1</v>
      </c>
      <c r="AZ466" s="191">
        <f t="shared" si="8"/>
        <v>2112134.59</v>
      </c>
      <c r="BA466" s="191">
        <f t="shared" si="8"/>
        <v>1638883.45</v>
      </c>
      <c r="BB466" s="191">
        <f t="shared" si="8"/>
        <v>5369190.2599999998</v>
      </c>
      <c r="BC466" s="191">
        <f t="shared" si="8"/>
        <v>2614726.81</v>
      </c>
      <c r="BD466" s="191">
        <f t="shared" si="8"/>
        <v>4614500</v>
      </c>
      <c r="BE466" s="191">
        <f t="shared" si="8"/>
        <v>6195989.6699999999</v>
      </c>
      <c r="BF466" s="191">
        <f t="shared" si="8"/>
        <v>4064920</v>
      </c>
      <c r="BG466" s="191">
        <f t="shared" si="8"/>
        <v>2755000</v>
      </c>
      <c r="BH466" s="191">
        <f t="shared" si="8"/>
        <v>3135000</v>
      </c>
      <c r="BI466" s="191">
        <f t="shared" si="8"/>
        <v>2984500</v>
      </c>
      <c r="BJ466" s="191">
        <f t="shared" si="8"/>
        <v>3201250</v>
      </c>
      <c r="BK466" s="191">
        <f t="shared" si="8"/>
        <v>2000000</v>
      </c>
      <c r="BL466" s="191">
        <f t="shared" si="8"/>
        <v>2000000</v>
      </c>
      <c r="BM466" s="191">
        <f t="shared" si="8"/>
        <v>3782330</v>
      </c>
      <c r="BN466" s="191">
        <f t="shared" si="8"/>
        <v>4666827.09</v>
      </c>
      <c r="BO466" s="191">
        <f t="shared" si="8"/>
        <v>3845896.78</v>
      </c>
      <c r="BP466" s="191">
        <f t="shared" si="8"/>
        <v>6134889.4000000004</v>
      </c>
      <c r="BQ466" s="191">
        <f t="shared" si="8"/>
        <v>5136805.07</v>
      </c>
      <c r="BR466" s="191">
        <f t="shared" si="7"/>
        <v>3483167.03</v>
      </c>
      <c r="BS466" s="191">
        <f t="shared" si="7"/>
        <v>6529500</v>
      </c>
      <c r="BT466" s="191">
        <f t="shared" si="7"/>
        <v>4033121.75</v>
      </c>
      <c r="BU466" s="191">
        <f t="shared" si="7"/>
        <v>2800548.92</v>
      </c>
      <c r="BV466" s="191">
        <f t="shared" si="7"/>
        <v>5699311.3600000003</v>
      </c>
      <c r="BW466" s="191">
        <f t="shared" si="7"/>
        <v>2078382.32</v>
      </c>
      <c r="BX466" s="191">
        <f t="shared" si="7"/>
        <v>10926360.35</v>
      </c>
      <c r="BY466" s="191">
        <f t="shared" si="7"/>
        <v>8758878.8000000007</v>
      </c>
      <c r="BZ466" s="191">
        <f t="shared" si="7"/>
        <v>1357080.73</v>
      </c>
      <c r="CA466" s="191">
        <f t="shared" si="7"/>
        <v>1825300.78</v>
      </c>
      <c r="CB466" s="191">
        <f t="shared" si="7"/>
        <v>3056716.96</v>
      </c>
      <c r="CC466" s="191">
        <f t="shared" si="7"/>
        <v>2607928.5499999998</v>
      </c>
      <c r="CD466" s="191">
        <f t="shared" si="7"/>
        <v>9323192.4600000009</v>
      </c>
      <c r="CE466" s="191">
        <f t="shared" si="7"/>
        <v>2998431.71</v>
      </c>
      <c r="CF466" s="191">
        <f t="shared" si="7"/>
        <v>10065646.18</v>
      </c>
      <c r="CG466" s="191">
        <f t="shared" si="7"/>
        <v>1494304.45</v>
      </c>
      <c r="CH466" s="191">
        <f t="shared" si="7"/>
        <v>1208642.8700000001</v>
      </c>
      <c r="CI466" s="191">
        <f t="shared" si="7"/>
        <v>3859972.44</v>
      </c>
      <c r="CJ466" s="191">
        <f t="shared" si="7"/>
        <v>1179187.79</v>
      </c>
      <c r="CK466" s="191">
        <f t="shared" si="7"/>
        <v>8922193.2200000007</v>
      </c>
      <c r="CL466" s="191">
        <f t="shared" si="7"/>
        <v>1177660.82</v>
      </c>
      <c r="CM466" s="191">
        <f t="shared" si="7"/>
        <v>0</v>
      </c>
      <c r="CN466" s="191"/>
    </row>
    <row r="467" spans="2:92" s="117" customFormat="1" ht="25.95" customHeight="1">
      <c r="B467" s="117">
        <v>15</v>
      </c>
      <c r="C467" s="188">
        <v>15</v>
      </c>
      <c r="D467" s="191">
        <f t="shared" si="3"/>
        <v>26790581</v>
      </c>
      <c r="E467" s="191">
        <f t="shared" si="3"/>
        <v>14500</v>
      </c>
      <c r="F467" s="191">
        <f t="shared" si="8"/>
        <v>38920</v>
      </c>
      <c r="G467" s="191">
        <f t="shared" si="8"/>
        <v>2960</v>
      </c>
      <c r="H467" s="191">
        <f t="shared" si="8"/>
        <v>358303</v>
      </c>
      <c r="I467" s="191">
        <f t="shared" si="8"/>
        <v>223604.75</v>
      </c>
      <c r="J467" s="191">
        <f t="shared" si="8"/>
        <v>0</v>
      </c>
      <c r="K467" s="191">
        <f t="shared" si="8"/>
        <v>379042.1</v>
      </c>
      <c r="L467" s="191">
        <f t="shared" si="8"/>
        <v>63684.5</v>
      </c>
      <c r="M467" s="191">
        <f t="shared" si="8"/>
        <v>83847</v>
      </c>
      <c r="N467" s="191">
        <f t="shared" si="8"/>
        <v>181200</v>
      </c>
      <c r="O467" s="191">
        <f t="shared" si="8"/>
        <v>0</v>
      </c>
      <c r="P467" s="191">
        <f t="shared" si="8"/>
        <v>2413982.4500000002</v>
      </c>
      <c r="Q467" s="191">
        <f t="shared" si="8"/>
        <v>77610</v>
      </c>
      <c r="R467" s="191">
        <f t="shared" si="8"/>
        <v>159450</v>
      </c>
      <c r="S467" s="191">
        <f t="shared" si="8"/>
        <v>108781</v>
      </c>
      <c r="T467" s="191">
        <f t="shared" si="8"/>
        <v>74850</v>
      </c>
      <c r="U467" s="191">
        <f t="shared" si="8"/>
        <v>85982</v>
      </c>
      <c r="V467" s="191">
        <f t="shared" si="8"/>
        <v>107330</v>
      </c>
      <c r="W467" s="191">
        <f t="shared" si="8"/>
        <v>54870</v>
      </c>
      <c r="X467" s="191">
        <f t="shared" si="8"/>
        <v>12936445.5</v>
      </c>
      <c r="Y467" s="191">
        <f t="shared" si="8"/>
        <v>129380</v>
      </c>
      <c r="Z467" s="191">
        <f t="shared" si="8"/>
        <v>82020</v>
      </c>
      <c r="AA467" s="191">
        <f t="shared" si="8"/>
        <v>61197</v>
      </c>
      <c r="AB467" s="191">
        <f t="shared" si="8"/>
        <v>0</v>
      </c>
      <c r="AC467" s="191">
        <f t="shared" si="8"/>
        <v>50840</v>
      </c>
      <c r="AD467" s="191">
        <f t="shared" si="8"/>
        <v>32721</v>
      </c>
      <c r="AE467" s="191">
        <f t="shared" si="8"/>
        <v>237813</v>
      </c>
      <c r="AF467" s="191">
        <f t="shared" si="8"/>
        <v>42428</v>
      </c>
      <c r="AG467" s="191">
        <f t="shared" si="8"/>
        <v>50200</v>
      </c>
      <c r="AH467" s="191">
        <f t="shared" si="8"/>
        <v>54289.48</v>
      </c>
      <c r="AI467" s="191">
        <f t="shared" si="8"/>
        <v>146605</v>
      </c>
      <c r="AJ467" s="191">
        <f t="shared" si="8"/>
        <v>53450</v>
      </c>
      <c r="AK467" s="191">
        <f t="shared" si="8"/>
        <v>69520</v>
      </c>
      <c r="AL467" s="191">
        <f t="shared" si="8"/>
        <v>19985176</v>
      </c>
      <c r="AM467" s="191">
        <f t="shared" si="8"/>
        <v>125980</v>
      </c>
      <c r="AN467" s="191">
        <f t="shared" si="8"/>
        <v>53360</v>
      </c>
      <c r="AO467" s="191">
        <f t="shared" si="8"/>
        <v>23008897</v>
      </c>
      <c r="AP467" s="191">
        <f t="shared" si="8"/>
        <v>228170</v>
      </c>
      <c r="AQ467" s="191">
        <f t="shared" si="8"/>
        <v>52930</v>
      </c>
      <c r="AR467" s="191">
        <f t="shared" si="8"/>
        <v>31200</v>
      </c>
      <c r="AS467" s="191">
        <f t="shared" si="8"/>
        <v>305340</v>
      </c>
      <c r="AT467" s="191">
        <f t="shared" si="8"/>
        <v>0</v>
      </c>
      <c r="AU467" s="191">
        <f t="shared" si="8"/>
        <v>7975</v>
      </c>
      <c r="AV467" s="191">
        <f t="shared" si="8"/>
        <v>95925</v>
      </c>
      <c r="AW467" s="191">
        <f t="shared" si="8"/>
        <v>42020</v>
      </c>
      <c r="AX467" s="191">
        <f t="shared" si="8"/>
        <v>56145</v>
      </c>
      <c r="AY467" s="191">
        <f t="shared" si="8"/>
        <v>108250</v>
      </c>
      <c r="AZ467" s="191">
        <f t="shared" si="8"/>
        <v>4250</v>
      </c>
      <c r="BA467" s="191">
        <f t="shared" si="8"/>
        <v>6567.75</v>
      </c>
      <c r="BB467" s="191">
        <f t="shared" si="8"/>
        <v>1135420</v>
      </c>
      <c r="BC467" s="191">
        <f t="shared" si="8"/>
        <v>86730</v>
      </c>
      <c r="BD467" s="191">
        <f t="shared" si="8"/>
        <v>5786408</v>
      </c>
      <c r="BE467" s="191">
        <f t="shared" si="8"/>
        <v>1656452.15</v>
      </c>
      <c r="BF467" s="191">
        <f t="shared" si="8"/>
        <v>126000</v>
      </c>
      <c r="BG467" s="191">
        <f t="shared" si="8"/>
        <v>145241.5</v>
      </c>
      <c r="BH467" s="191">
        <f t="shared" si="8"/>
        <v>2086172.5</v>
      </c>
      <c r="BI467" s="191">
        <f t="shared" si="8"/>
        <v>76680</v>
      </c>
      <c r="BJ467" s="191">
        <f t="shared" si="8"/>
        <v>89050</v>
      </c>
      <c r="BK467" s="191">
        <f t="shared" si="8"/>
        <v>218364</v>
      </c>
      <c r="BL467" s="191">
        <f t="shared" si="8"/>
        <v>58280</v>
      </c>
      <c r="BM467" s="191">
        <f t="shared" si="8"/>
        <v>7755273.1699999999</v>
      </c>
      <c r="BN467" s="191">
        <f t="shared" si="8"/>
        <v>89285</v>
      </c>
      <c r="BO467" s="191">
        <f t="shared" si="8"/>
        <v>94273.5</v>
      </c>
      <c r="BP467" s="191">
        <f t="shared" si="8"/>
        <v>102609</v>
      </c>
      <c r="BQ467" s="191">
        <f t="shared" ref="BQ467:CM470" si="9">SUMIF($A$4:$A$448,$B467,BQ$4:BQ$448)</f>
        <v>129110</v>
      </c>
      <c r="BR467" s="191">
        <f t="shared" si="9"/>
        <v>33870</v>
      </c>
      <c r="BS467" s="191">
        <f t="shared" si="9"/>
        <v>7507098.5800000001</v>
      </c>
      <c r="BT467" s="191">
        <f t="shared" si="9"/>
        <v>91340</v>
      </c>
      <c r="BU467" s="191">
        <f t="shared" si="9"/>
        <v>0</v>
      </c>
      <c r="BV467" s="191">
        <f t="shared" si="9"/>
        <v>1162275</v>
      </c>
      <c r="BW467" s="191">
        <f t="shared" si="9"/>
        <v>2156870</v>
      </c>
      <c r="BX467" s="191">
        <f t="shared" si="9"/>
        <v>70300</v>
      </c>
      <c r="BY467" s="191">
        <f t="shared" si="9"/>
        <v>624057</v>
      </c>
      <c r="BZ467" s="191">
        <f t="shared" si="9"/>
        <v>18870</v>
      </c>
      <c r="CA467" s="191">
        <f t="shared" si="9"/>
        <v>0</v>
      </c>
      <c r="CB467" s="191">
        <f t="shared" si="9"/>
        <v>0</v>
      </c>
      <c r="CC467" s="191">
        <f t="shared" si="9"/>
        <v>17000</v>
      </c>
      <c r="CD467" s="191">
        <f t="shared" si="9"/>
        <v>65130</v>
      </c>
      <c r="CE467" s="191">
        <f t="shared" si="9"/>
        <v>307725</v>
      </c>
      <c r="CF467" s="191">
        <f t="shared" si="9"/>
        <v>292438.17000000004</v>
      </c>
      <c r="CG467" s="191">
        <f t="shared" si="9"/>
        <v>0</v>
      </c>
      <c r="CH467" s="191">
        <f t="shared" si="9"/>
        <v>44740</v>
      </c>
      <c r="CI467" s="191">
        <f t="shared" si="9"/>
        <v>0</v>
      </c>
      <c r="CJ467" s="191">
        <f t="shared" si="9"/>
        <v>0</v>
      </c>
      <c r="CK467" s="191">
        <f t="shared" si="9"/>
        <v>135360</v>
      </c>
      <c r="CL467" s="191">
        <f t="shared" si="9"/>
        <v>0</v>
      </c>
      <c r="CM467" s="191">
        <f t="shared" si="9"/>
        <v>0</v>
      </c>
    </row>
    <row r="468" spans="2:92" s="117" customFormat="1" ht="25.95" customHeight="1">
      <c r="B468" s="117">
        <v>16</v>
      </c>
      <c r="C468" s="189">
        <v>16</v>
      </c>
      <c r="D468" s="191">
        <f t="shared" si="3"/>
        <v>314064233.52999997</v>
      </c>
      <c r="E468" s="191">
        <f t="shared" si="3"/>
        <v>38987612.460000001</v>
      </c>
      <c r="F468" s="191">
        <f t="shared" ref="F468:BQ471" si="10">SUMIF($A$4:$A$448,$B468,F$4:F$448)</f>
        <v>40473258.560000002</v>
      </c>
      <c r="G468" s="191">
        <f t="shared" si="10"/>
        <v>46209608.810000002</v>
      </c>
      <c r="H468" s="191">
        <f t="shared" si="10"/>
        <v>35919270.740000002</v>
      </c>
      <c r="I468" s="191">
        <f t="shared" si="10"/>
        <v>49242520.090000004</v>
      </c>
      <c r="J468" s="191">
        <f t="shared" si="10"/>
        <v>64965146.780000001</v>
      </c>
      <c r="K468" s="191">
        <f t="shared" si="10"/>
        <v>65903645.969999999</v>
      </c>
      <c r="L468" s="191">
        <f t="shared" si="10"/>
        <v>43205299.189999998</v>
      </c>
      <c r="M468" s="191">
        <f t="shared" si="10"/>
        <v>43485109.840000004</v>
      </c>
      <c r="N468" s="191">
        <f t="shared" si="10"/>
        <v>88985389.890000001</v>
      </c>
      <c r="O468" s="191">
        <f t="shared" si="10"/>
        <v>16292172.859999999</v>
      </c>
      <c r="P468" s="191">
        <f t="shared" si="10"/>
        <v>160892497.83000001</v>
      </c>
      <c r="Q468" s="191">
        <f t="shared" si="10"/>
        <v>40239074.329999998</v>
      </c>
      <c r="R468" s="191">
        <f t="shared" si="10"/>
        <v>41064115</v>
      </c>
      <c r="S468" s="191">
        <f t="shared" si="10"/>
        <v>67933400.75</v>
      </c>
      <c r="T468" s="191">
        <f t="shared" si="10"/>
        <v>40977492.32</v>
      </c>
      <c r="U468" s="191">
        <f t="shared" si="10"/>
        <v>38181493.109999999</v>
      </c>
      <c r="V468" s="191">
        <f t="shared" si="10"/>
        <v>39546060.25</v>
      </c>
      <c r="W468" s="191">
        <f t="shared" si="10"/>
        <v>25526770.66</v>
      </c>
      <c r="X468" s="191">
        <f t="shared" si="10"/>
        <v>368802532.93000001</v>
      </c>
      <c r="Y468" s="191">
        <f t="shared" si="10"/>
        <v>28826526.850000001</v>
      </c>
      <c r="Z468" s="191">
        <f t="shared" si="10"/>
        <v>43466532.530000001</v>
      </c>
      <c r="AA468" s="191">
        <f t="shared" si="10"/>
        <v>36494412.049999997</v>
      </c>
      <c r="AB468" s="191">
        <f t="shared" si="10"/>
        <v>25854334.52</v>
      </c>
      <c r="AC468" s="191">
        <f t="shared" si="10"/>
        <v>30554218.989999998</v>
      </c>
      <c r="AD468" s="191">
        <f t="shared" si="10"/>
        <v>36115550.859999999</v>
      </c>
      <c r="AE468" s="191">
        <f t="shared" si="10"/>
        <v>100147311.20999999</v>
      </c>
      <c r="AF468" s="191">
        <f t="shared" si="10"/>
        <v>37129148.5</v>
      </c>
      <c r="AG468" s="191">
        <f t="shared" si="10"/>
        <v>31497417.420000002</v>
      </c>
      <c r="AH468" s="191">
        <f t="shared" si="10"/>
        <v>36648490.100000001</v>
      </c>
      <c r="AI468" s="191">
        <f t="shared" si="10"/>
        <v>64334095.210000001</v>
      </c>
      <c r="AJ468" s="191">
        <f t="shared" si="10"/>
        <v>32999525.699999999</v>
      </c>
      <c r="AK468" s="191">
        <f t="shared" si="10"/>
        <v>25508569.34</v>
      </c>
      <c r="AL468" s="191">
        <f t="shared" si="10"/>
        <v>578779753.22000003</v>
      </c>
      <c r="AM468" s="191">
        <f t="shared" si="10"/>
        <v>40833866.359999999</v>
      </c>
      <c r="AN468" s="191">
        <f t="shared" si="10"/>
        <v>34000905.380000003</v>
      </c>
      <c r="AO468" s="191">
        <f t="shared" si="10"/>
        <v>69196193.969999999</v>
      </c>
      <c r="AP468" s="191">
        <f t="shared" si="10"/>
        <v>65743064.210000001</v>
      </c>
      <c r="AQ468" s="191">
        <f t="shared" si="10"/>
        <v>41851552.439999998</v>
      </c>
      <c r="AR468" s="191">
        <f t="shared" si="10"/>
        <v>21515360.27</v>
      </c>
      <c r="AS468" s="191">
        <f t="shared" si="10"/>
        <v>120990627.04000001</v>
      </c>
      <c r="AT468" s="191">
        <f t="shared" si="10"/>
        <v>40673874.700000003</v>
      </c>
      <c r="AU468" s="191">
        <f t="shared" si="10"/>
        <v>56133974.359999999</v>
      </c>
      <c r="AV468" s="191">
        <f t="shared" si="10"/>
        <v>74672686.290000007</v>
      </c>
      <c r="AW468" s="191">
        <f t="shared" si="10"/>
        <v>39310464.060000002</v>
      </c>
      <c r="AX468" s="191">
        <f t="shared" si="10"/>
        <v>28513172.890000001</v>
      </c>
      <c r="AY468" s="191">
        <f t="shared" si="10"/>
        <v>48577923.350000001</v>
      </c>
      <c r="AZ468" s="191">
        <f t="shared" si="10"/>
        <v>38048634.719999999</v>
      </c>
      <c r="BA468" s="191">
        <f t="shared" si="10"/>
        <v>31633609.190000001</v>
      </c>
      <c r="BB468" s="191">
        <f t="shared" si="10"/>
        <v>168495423.41</v>
      </c>
      <c r="BC468" s="191">
        <f t="shared" si="10"/>
        <v>31824821.41</v>
      </c>
      <c r="BD468" s="191">
        <f t="shared" si="10"/>
        <v>330217819.61000001</v>
      </c>
      <c r="BE468" s="191">
        <f t="shared" si="10"/>
        <v>92160059.909999996</v>
      </c>
      <c r="BF468" s="191">
        <f t="shared" si="10"/>
        <v>36564552.719999999</v>
      </c>
      <c r="BG468" s="191">
        <f t="shared" si="10"/>
        <v>35968263.310000002</v>
      </c>
      <c r="BH468" s="191">
        <f t="shared" si="10"/>
        <v>175667936.65000001</v>
      </c>
      <c r="BI468" s="191">
        <f t="shared" si="10"/>
        <v>28715402.07</v>
      </c>
      <c r="BJ468" s="191">
        <f t="shared" si="10"/>
        <v>17808288.629999999</v>
      </c>
      <c r="BK468" s="191">
        <f t="shared" si="10"/>
        <v>22303006.879999999</v>
      </c>
      <c r="BL468" s="191">
        <f t="shared" si="10"/>
        <v>20226654.82</v>
      </c>
      <c r="BM468" s="191">
        <f t="shared" si="10"/>
        <v>251543897.61000001</v>
      </c>
      <c r="BN468" s="191">
        <f t="shared" si="10"/>
        <v>61337427.979999997</v>
      </c>
      <c r="BO468" s="191">
        <f t="shared" si="10"/>
        <v>48477283.530000001</v>
      </c>
      <c r="BP468" s="191">
        <f t="shared" si="10"/>
        <v>67942770.810000002</v>
      </c>
      <c r="BQ468" s="191">
        <f t="shared" si="10"/>
        <v>46630178.689999998</v>
      </c>
      <c r="BR468" s="191">
        <f t="shared" si="9"/>
        <v>32503200.43</v>
      </c>
      <c r="BS468" s="191">
        <f t="shared" si="9"/>
        <v>879965034.65999997</v>
      </c>
      <c r="BT468" s="191">
        <f t="shared" si="9"/>
        <v>49958138.170000002</v>
      </c>
      <c r="BU468" s="191">
        <f t="shared" si="9"/>
        <v>50720819.079999998</v>
      </c>
      <c r="BV468" s="191">
        <f t="shared" si="9"/>
        <v>163458056.47</v>
      </c>
      <c r="BW468" s="191">
        <f t="shared" si="9"/>
        <v>15089893.560000001</v>
      </c>
      <c r="BX468" s="191">
        <f t="shared" si="9"/>
        <v>44194551.840000004</v>
      </c>
      <c r="BY468" s="191">
        <f t="shared" si="9"/>
        <v>94584002.450000003</v>
      </c>
      <c r="BZ468" s="191">
        <f t="shared" si="9"/>
        <v>31197978.829999998</v>
      </c>
      <c r="CA468" s="191">
        <f t="shared" si="9"/>
        <v>31910434.989999998</v>
      </c>
      <c r="CB468" s="191">
        <f t="shared" si="9"/>
        <v>42815654.899999999</v>
      </c>
      <c r="CC468" s="191">
        <f t="shared" si="9"/>
        <v>48968067.060000002</v>
      </c>
      <c r="CD468" s="191">
        <f t="shared" si="9"/>
        <v>91972610.799999997</v>
      </c>
      <c r="CE468" s="191">
        <f t="shared" si="9"/>
        <v>51445323.450000003</v>
      </c>
      <c r="CF468" s="191">
        <f t="shared" si="9"/>
        <v>73020949.400000006</v>
      </c>
      <c r="CG468" s="191">
        <f t="shared" si="9"/>
        <v>25367522.25</v>
      </c>
      <c r="CH468" s="191">
        <f t="shared" si="9"/>
        <v>30030114.510000002</v>
      </c>
      <c r="CI468" s="191">
        <f t="shared" si="9"/>
        <v>24723957.390000001</v>
      </c>
      <c r="CJ468" s="191">
        <f t="shared" si="9"/>
        <v>30424242.899999999</v>
      </c>
      <c r="CK468" s="191">
        <f t="shared" si="9"/>
        <v>84710860.870000005</v>
      </c>
      <c r="CL468" s="191">
        <f t="shared" si="9"/>
        <v>20457574.16</v>
      </c>
      <c r="CM468" s="191">
        <f t="shared" si="9"/>
        <v>17429101.77</v>
      </c>
    </row>
    <row r="469" spans="2:92" s="117" customFormat="1" ht="25.95" customHeight="1">
      <c r="B469" s="117">
        <v>17</v>
      </c>
      <c r="C469" s="190">
        <v>17</v>
      </c>
      <c r="D469" s="191">
        <f t="shared" si="3"/>
        <v>40108168.730000004</v>
      </c>
      <c r="E469" s="191">
        <f t="shared" si="3"/>
        <v>1551162.49</v>
      </c>
      <c r="F469" s="191">
        <f t="shared" si="10"/>
        <v>1737255.9300000002</v>
      </c>
      <c r="G469" s="191">
        <f t="shared" si="10"/>
        <v>2148610.6</v>
      </c>
      <c r="H469" s="191">
        <f t="shared" si="10"/>
        <v>1557677.5299999998</v>
      </c>
      <c r="I469" s="191">
        <f t="shared" si="10"/>
        <v>2109293.64</v>
      </c>
      <c r="J469" s="191">
        <f t="shared" si="10"/>
        <v>2830142.14</v>
      </c>
      <c r="K469" s="191">
        <f t="shared" si="10"/>
        <v>2851708.63</v>
      </c>
      <c r="L469" s="191">
        <f t="shared" si="10"/>
        <v>1799001.64</v>
      </c>
      <c r="M469" s="191">
        <f t="shared" si="10"/>
        <v>1911610.4</v>
      </c>
      <c r="N469" s="191">
        <f t="shared" si="10"/>
        <v>5789346.2199999997</v>
      </c>
      <c r="O469" s="191">
        <f t="shared" si="10"/>
        <v>698892.93</v>
      </c>
      <c r="P469" s="191">
        <f t="shared" si="10"/>
        <v>189300958.13999999</v>
      </c>
      <c r="Q469" s="191">
        <f t="shared" si="10"/>
        <v>1676065.03</v>
      </c>
      <c r="R469" s="191">
        <f t="shared" si="10"/>
        <v>1657246.14</v>
      </c>
      <c r="S469" s="191">
        <f t="shared" si="10"/>
        <v>2972436.9099999997</v>
      </c>
      <c r="T469" s="191">
        <f t="shared" si="10"/>
        <v>1780923.26</v>
      </c>
      <c r="U469" s="191">
        <f t="shared" si="10"/>
        <v>1536354.18</v>
      </c>
      <c r="V469" s="191">
        <f t="shared" si="10"/>
        <v>1549749.8</v>
      </c>
      <c r="W469" s="191">
        <f t="shared" si="10"/>
        <v>963139.37</v>
      </c>
      <c r="X469" s="191">
        <f t="shared" si="10"/>
        <v>88859675.129999995</v>
      </c>
      <c r="Y469" s="191">
        <f t="shared" si="10"/>
        <v>1196331.42</v>
      </c>
      <c r="Z469" s="191">
        <f t="shared" si="10"/>
        <v>1843555.28</v>
      </c>
      <c r="AA469" s="191">
        <f t="shared" si="10"/>
        <v>1583966.36</v>
      </c>
      <c r="AB469" s="191">
        <f t="shared" si="10"/>
        <v>1006640.72</v>
      </c>
      <c r="AC469" s="191">
        <f t="shared" si="10"/>
        <v>1021904.89</v>
      </c>
      <c r="AD469" s="191">
        <f t="shared" si="10"/>
        <v>1293211.18</v>
      </c>
      <c r="AE469" s="191">
        <f t="shared" si="10"/>
        <v>3774779.9800000004</v>
      </c>
      <c r="AF469" s="191">
        <f t="shared" si="10"/>
        <v>1391660.49</v>
      </c>
      <c r="AG469" s="191">
        <f t="shared" si="10"/>
        <v>1290831.3</v>
      </c>
      <c r="AH469" s="191">
        <f t="shared" si="10"/>
        <v>1623336.82</v>
      </c>
      <c r="AI469" s="191">
        <f t="shared" si="10"/>
        <v>2729149.79</v>
      </c>
      <c r="AJ469" s="191">
        <f t="shared" si="10"/>
        <v>1269910.26</v>
      </c>
      <c r="AK469" s="191">
        <f t="shared" si="10"/>
        <v>926476.78</v>
      </c>
      <c r="AL469" s="191">
        <f t="shared" si="10"/>
        <v>219461236.42000002</v>
      </c>
      <c r="AM469" s="191">
        <f t="shared" si="10"/>
        <v>1872220.27</v>
      </c>
      <c r="AN469" s="191">
        <f t="shared" si="10"/>
        <v>1516128.11</v>
      </c>
      <c r="AO469" s="191">
        <f t="shared" si="10"/>
        <v>2747831.55</v>
      </c>
      <c r="AP469" s="191">
        <f t="shared" si="10"/>
        <v>2755926.79</v>
      </c>
      <c r="AQ469" s="191">
        <f t="shared" si="10"/>
        <v>1799594.51</v>
      </c>
      <c r="AR469" s="191">
        <f t="shared" si="10"/>
        <v>925703.58</v>
      </c>
      <c r="AS469" s="191">
        <f t="shared" si="10"/>
        <v>31876888.629999995</v>
      </c>
      <c r="AT469" s="191">
        <f t="shared" si="10"/>
        <v>1679609.23</v>
      </c>
      <c r="AU469" s="191">
        <f t="shared" si="10"/>
        <v>2365958.9499999997</v>
      </c>
      <c r="AV469" s="191">
        <f t="shared" si="10"/>
        <v>3286446.18</v>
      </c>
      <c r="AW469" s="191">
        <f t="shared" si="10"/>
        <v>1507773.16</v>
      </c>
      <c r="AX469" s="191">
        <f t="shared" si="10"/>
        <v>1087734.3899999999</v>
      </c>
      <c r="AY469" s="191">
        <f t="shared" si="10"/>
        <v>2367774.0100000002</v>
      </c>
      <c r="AZ469" s="191">
        <f t="shared" si="10"/>
        <v>1559377.71</v>
      </c>
      <c r="BA469" s="191">
        <f t="shared" si="10"/>
        <v>1459020.99</v>
      </c>
      <c r="BB469" s="191">
        <f t="shared" si="10"/>
        <v>29688779.490000002</v>
      </c>
      <c r="BC469" s="191">
        <f t="shared" si="10"/>
        <v>1502681.8499999999</v>
      </c>
      <c r="BD469" s="191">
        <f t="shared" si="10"/>
        <v>157015259.97000003</v>
      </c>
      <c r="BE469" s="191">
        <f t="shared" si="10"/>
        <v>4086873.51</v>
      </c>
      <c r="BF469" s="191">
        <f t="shared" si="10"/>
        <v>1416995.8900000001</v>
      </c>
      <c r="BG469" s="191">
        <f t="shared" si="10"/>
        <v>1539086.59</v>
      </c>
      <c r="BH469" s="191">
        <f t="shared" si="10"/>
        <v>63635702.449999996</v>
      </c>
      <c r="BI469" s="191">
        <f t="shared" si="10"/>
        <v>1202949.3800000001</v>
      </c>
      <c r="BJ469" s="191">
        <f t="shared" si="10"/>
        <v>742884.36</v>
      </c>
      <c r="BK469" s="191">
        <f t="shared" si="10"/>
        <v>1011999.26</v>
      </c>
      <c r="BL469" s="191">
        <f t="shared" si="10"/>
        <v>868527.35</v>
      </c>
      <c r="BM469" s="191">
        <f t="shared" si="10"/>
        <v>52483858.559999995</v>
      </c>
      <c r="BN469" s="191">
        <f t="shared" si="10"/>
        <v>2716155.67</v>
      </c>
      <c r="BO469" s="191">
        <f t="shared" si="10"/>
        <v>2068197.3699999999</v>
      </c>
      <c r="BP469" s="191">
        <f t="shared" si="10"/>
        <v>3082223.03</v>
      </c>
      <c r="BQ469" s="191">
        <f t="shared" si="10"/>
        <v>1947004.83</v>
      </c>
      <c r="BR469" s="191">
        <f t="shared" si="9"/>
        <v>1474040.03</v>
      </c>
      <c r="BS469" s="191">
        <f t="shared" si="9"/>
        <v>166895158.96000001</v>
      </c>
      <c r="BT469" s="191">
        <f t="shared" si="9"/>
        <v>2246033.71</v>
      </c>
      <c r="BU469" s="191">
        <f t="shared" si="9"/>
        <v>2312900.4</v>
      </c>
      <c r="BV469" s="191">
        <f t="shared" si="9"/>
        <v>29077106.619999997</v>
      </c>
      <c r="BW469" s="191">
        <f t="shared" si="9"/>
        <v>832015.21000000008</v>
      </c>
      <c r="BX469" s="191">
        <f t="shared" si="9"/>
        <v>1910522.71</v>
      </c>
      <c r="BY469" s="191">
        <f t="shared" si="9"/>
        <v>4173133.09</v>
      </c>
      <c r="BZ469" s="191">
        <f t="shared" si="9"/>
        <v>1421067.32</v>
      </c>
      <c r="CA469" s="191">
        <f t="shared" si="9"/>
        <v>1414850.26</v>
      </c>
      <c r="CB469" s="191">
        <f t="shared" si="9"/>
        <v>4786079.21</v>
      </c>
      <c r="CC469" s="191">
        <f t="shared" si="9"/>
        <v>2306425.19</v>
      </c>
      <c r="CD469" s="191">
        <f t="shared" si="9"/>
        <v>3967311.25</v>
      </c>
      <c r="CE469" s="191">
        <f t="shared" si="9"/>
        <v>2225839.6500000004</v>
      </c>
      <c r="CF469" s="191">
        <f t="shared" si="9"/>
        <v>3088539.92</v>
      </c>
      <c r="CG469" s="191">
        <f t="shared" si="9"/>
        <v>1036776.78</v>
      </c>
      <c r="CH469" s="191">
        <f t="shared" si="9"/>
        <v>1143473.97</v>
      </c>
      <c r="CI469" s="191">
        <f t="shared" si="9"/>
        <v>1033979.17</v>
      </c>
      <c r="CJ469" s="191">
        <f t="shared" si="9"/>
        <v>1260918.0999999999</v>
      </c>
      <c r="CK469" s="191">
        <f t="shared" si="9"/>
        <v>12492547.459999999</v>
      </c>
      <c r="CL469" s="191">
        <f t="shared" si="9"/>
        <v>865287.89999999991</v>
      </c>
      <c r="CM469" s="191">
        <f t="shared" si="9"/>
        <v>737162.60000000009</v>
      </c>
    </row>
    <row r="470" spans="2:92" s="117" customFormat="1" ht="25.95" customHeight="1">
      <c r="B470" s="117">
        <v>18</v>
      </c>
      <c r="C470" s="188">
        <v>18</v>
      </c>
      <c r="D470" s="191">
        <f t="shared" si="3"/>
        <v>558354649.77999997</v>
      </c>
      <c r="E470" s="191">
        <f t="shared" si="3"/>
        <v>0</v>
      </c>
      <c r="F470" s="191">
        <f t="shared" si="10"/>
        <v>0</v>
      </c>
      <c r="G470" s="191">
        <f t="shared" si="10"/>
        <v>0</v>
      </c>
      <c r="H470" s="191">
        <f t="shared" si="10"/>
        <v>0</v>
      </c>
      <c r="I470" s="191">
        <f t="shared" si="10"/>
        <v>0</v>
      </c>
      <c r="J470" s="191">
        <f t="shared" si="10"/>
        <v>0</v>
      </c>
      <c r="K470" s="191">
        <f t="shared" si="10"/>
        <v>0</v>
      </c>
      <c r="L470" s="191">
        <f t="shared" si="10"/>
        <v>0</v>
      </c>
      <c r="M470" s="191">
        <f t="shared" si="10"/>
        <v>0</v>
      </c>
      <c r="N470" s="191">
        <f t="shared" si="10"/>
        <v>0</v>
      </c>
      <c r="O470" s="191">
        <f t="shared" si="10"/>
        <v>0</v>
      </c>
      <c r="P470" s="191">
        <f t="shared" si="10"/>
        <v>0</v>
      </c>
      <c r="Q470" s="191">
        <f t="shared" si="10"/>
        <v>0</v>
      </c>
      <c r="R470" s="191">
        <f t="shared" si="10"/>
        <v>0</v>
      </c>
      <c r="S470" s="191">
        <f t="shared" si="10"/>
        <v>0</v>
      </c>
      <c r="T470" s="191">
        <f t="shared" si="10"/>
        <v>0</v>
      </c>
      <c r="U470" s="191">
        <f t="shared" si="10"/>
        <v>0</v>
      </c>
      <c r="V470" s="191">
        <f t="shared" si="10"/>
        <v>0</v>
      </c>
      <c r="W470" s="191">
        <f t="shared" si="10"/>
        <v>0</v>
      </c>
      <c r="X470" s="191">
        <f t="shared" si="10"/>
        <v>0</v>
      </c>
      <c r="Y470" s="191">
        <f t="shared" si="10"/>
        <v>0</v>
      </c>
      <c r="Z470" s="191">
        <f t="shared" si="10"/>
        <v>0</v>
      </c>
      <c r="AA470" s="191">
        <f t="shared" si="10"/>
        <v>0</v>
      </c>
      <c r="AB470" s="191">
        <f t="shared" si="10"/>
        <v>0</v>
      </c>
      <c r="AC470" s="191">
        <f t="shared" si="10"/>
        <v>0</v>
      </c>
      <c r="AD470" s="191">
        <f t="shared" si="10"/>
        <v>0</v>
      </c>
      <c r="AE470" s="191">
        <f t="shared" si="10"/>
        <v>0</v>
      </c>
      <c r="AF470" s="191">
        <f t="shared" si="10"/>
        <v>0</v>
      </c>
      <c r="AG470" s="191">
        <f t="shared" si="10"/>
        <v>0</v>
      </c>
      <c r="AH470" s="191">
        <f t="shared" si="10"/>
        <v>0</v>
      </c>
      <c r="AI470" s="191">
        <f t="shared" si="10"/>
        <v>0</v>
      </c>
      <c r="AJ470" s="191">
        <f t="shared" si="10"/>
        <v>0</v>
      </c>
      <c r="AK470" s="191">
        <f t="shared" si="10"/>
        <v>0</v>
      </c>
      <c r="AL470" s="191">
        <f t="shared" si="10"/>
        <v>50345801.799999997</v>
      </c>
      <c r="AM470" s="191">
        <f t="shared" si="10"/>
        <v>0</v>
      </c>
      <c r="AN470" s="191">
        <f t="shared" si="10"/>
        <v>0</v>
      </c>
      <c r="AO470" s="191">
        <f t="shared" si="10"/>
        <v>0</v>
      </c>
      <c r="AP470" s="191">
        <f t="shared" si="10"/>
        <v>0</v>
      </c>
      <c r="AQ470" s="191">
        <f t="shared" si="10"/>
        <v>0</v>
      </c>
      <c r="AR470" s="191">
        <f t="shared" si="10"/>
        <v>0</v>
      </c>
      <c r="AS470" s="191">
        <f t="shared" si="10"/>
        <v>5301155</v>
      </c>
      <c r="AT470" s="191">
        <f t="shared" si="10"/>
        <v>0</v>
      </c>
      <c r="AU470" s="191">
        <f t="shared" si="10"/>
        <v>0</v>
      </c>
      <c r="AV470" s="191">
        <f t="shared" si="10"/>
        <v>0</v>
      </c>
      <c r="AW470" s="191">
        <f t="shared" si="10"/>
        <v>0</v>
      </c>
      <c r="AX470" s="191">
        <f t="shared" si="10"/>
        <v>0</v>
      </c>
      <c r="AY470" s="191">
        <f t="shared" si="10"/>
        <v>0</v>
      </c>
      <c r="AZ470" s="191">
        <f t="shared" si="10"/>
        <v>0</v>
      </c>
      <c r="BA470" s="191">
        <f t="shared" si="10"/>
        <v>0</v>
      </c>
      <c r="BB470" s="191">
        <f t="shared" si="10"/>
        <v>0</v>
      </c>
      <c r="BC470" s="191">
        <f t="shared" si="10"/>
        <v>0</v>
      </c>
      <c r="BD470" s="191">
        <f t="shared" si="10"/>
        <v>0</v>
      </c>
      <c r="BE470" s="191">
        <f t="shared" si="10"/>
        <v>0</v>
      </c>
      <c r="BF470" s="191">
        <f t="shared" si="10"/>
        <v>0</v>
      </c>
      <c r="BG470" s="191">
        <f t="shared" si="10"/>
        <v>0</v>
      </c>
      <c r="BH470" s="191">
        <f t="shared" si="10"/>
        <v>0</v>
      </c>
      <c r="BI470" s="191">
        <f t="shared" si="10"/>
        <v>0</v>
      </c>
      <c r="BJ470" s="191">
        <f t="shared" si="10"/>
        <v>0</v>
      </c>
      <c r="BK470" s="191">
        <f t="shared" si="10"/>
        <v>0</v>
      </c>
      <c r="BL470" s="191">
        <f t="shared" si="10"/>
        <v>0</v>
      </c>
      <c r="BM470" s="191">
        <f t="shared" si="10"/>
        <v>452603597.86000001</v>
      </c>
      <c r="BN470" s="191">
        <f t="shared" si="10"/>
        <v>0</v>
      </c>
      <c r="BO470" s="191">
        <f t="shared" si="10"/>
        <v>0</v>
      </c>
      <c r="BP470" s="191">
        <f t="shared" si="10"/>
        <v>0</v>
      </c>
      <c r="BQ470" s="191">
        <f t="shared" si="10"/>
        <v>0</v>
      </c>
      <c r="BR470" s="191">
        <f t="shared" si="9"/>
        <v>0</v>
      </c>
      <c r="BS470" s="191">
        <f t="shared" si="9"/>
        <v>12143896</v>
      </c>
      <c r="BT470" s="191">
        <f t="shared" si="9"/>
        <v>0</v>
      </c>
      <c r="BU470" s="191">
        <f t="shared" si="9"/>
        <v>0</v>
      </c>
      <c r="BV470" s="191">
        <f t="shared" si="9"/>
        <v>0</v>
      </c>
      <c r="BW470" s="191">
        <f t="shared" si="9"/>
        <v>0</v>
      </c>
      <c r="BX470" s="191">
        <f t="shared" si="9"/>
        <v>0</v>
      </c>
      <c r="BY470" s="191">
        <f t="shared" si="9"/>
        <v>0</v>
      </c>
      <c r="BZ470" s="191">
        <f t="shared" si="9"/>
        <v>0</v>
      </c>
      <c r="CA470" s="191">
        <f t="shared" si="9"/>
        <v>0</v>
      </c>
      <c r="CB470" s="191">
        <f t="shared" si="9"/>
        <v>0</v>
      </c>
      <c r="CC470" s="191">
        <f t="shared" si="9"/>
        <v>0</v>
      </c>
      <c r="CD470" s="191">
        <f t="shared" si="9"/>
        <v>0</v>
      </c>
      <c r="CE470" s="191">
        <f t="shared" si="9"/>
        <v>0</v>
      </c>
      <c r="CF470" s="191">
        <f t="shared" si="9"/>
        <v>0</v>
      </c>
      <c r="CG470" s="191">
        <f t="shared" si="9"/>
        <v>0</v>
      </c>
      <c r="CH470" s="191">
        <f t="shared" si="9"/>
        <v>0</v>
      </c>
      <c r="CI470" s="191">
        <f t="shared" si="9"/>
        <v>0</v>
      </c>
      <c r="CJ470" s="191">
        <f t="shared" si="9"/>
        <v>0</v>
      </c>
      <c r="CK470" s="191">
        <f t="shared" si="9"/>
        <v>0</v>
      </c>
      <c r="CL470" s="191">
        <f t="shared" si="9"/>
        <v>0</v>
      </c>
      <c r="CM470" s="191">
        <f t="shared" si="9"/>
        <v>0</v>
      </c>
    </row>
    <row r="471" spans="2:92" s="117" customFormat="1" ht="25.95" customHeight="1">
      <c r="B471" s="117">
        <v>19</v>
      </c>
      <c r="C471" s="188">
        <v>19</v>
      </c>
      <c r="D471" s="191">
        <f t="shared" si="3"/>
        <v>49106102.370000005</v>
      </c>
      <c r="E471" s="191">
        <f t="shared" si="3"/>
        <v>12747506.390000001</v>
      </c>
      <c r="F471" s="191">
        <f t="shared" si="10"/>
        <v>4479089.9000000004</v>
      </c>
      <c r="G471" s="191">
        <f t="shared" si="10"/>
        <v>8765006.0399999991</v>
      </c>
      <c r="H471" s="191">
        <f t="shared" si="10"/>
        <v>3732435.06</v>
      </c>
      <c r="I471" s="191">
        <f t="shared" si="10"/>
        <v>11839787.5</v>
      </c>
      <c r="J471" s="191">
        <f t="shared" si="10"/>
        <v>11448340.85</v>
      </c>
      <c r="K471" s="191">
        <f t="shared" si="10"/>
        <v>20481195.490000002</v>
      </c>
      <c r="L471" s="191">
        <f t="shared" si="10"/>
        <v>12246192.75</v>
      </c>
      <c r="M471" s="191">
        <f t="shared" si="10"/>
        <v>7454288.3900000006</v>
      </c>
      <c r="N471" s="191">
        <f t="shared" si="10"/>
        <v>90400461.489999995</v>
      </c>
      <c r="O471" s="191">
        <f t="shared" si="10"/>
        <v>9938635.3500000015</v>
      </c>
      <c r="P471" s="191">
        <f t="shared" si="10"/>
        <v>92026092.850000009</v>
      </c>
      <c r="Q471" s="191">
        <f t="shared" si="10"/>
        <v>10818641.960000001</v>
      </c>
      <c r="R471" s="191">
        <f t="shared" si="10"/>
        <v>19434124.560000002</v>
      </c>
      <c r="S471" s="191">
        <f t="shared" si="10"/>
        <v>26175308.029999997</v>
      </c>
      <c r="T471" s="191">
        <f t="shared" si="10"/>
        <v>5837309.3399999999</v>
      </c>
      <c r="U471" s="191">
        <f t="shared" si="10"/>
        <v>14232199.27</v>
      </c>
      <c r="V471" s="191">
        <f t="shared" si="10"/>
        <v>10314336.02</v>
      </c>
      <c r="W471" s="191">
        <f t="shared" si="10"/>
        <v>7441439.5099999998</v>
      </c>
      <c r="X471" s="191">
        <f t="shared" si="10"/>
        <v>67484399.920000017</v>
      </c>
      <c r="Y471" s="191">
        <f t="shared" si="10"/>
        <v>9982135.6600000001</v>
      </c>
      <c r="Z471" s="191">
        <f t="shared" si="10"/>
        <v>21708392.100000001</v>
      </c>
      <c r="AA471" s="191">
        <f t="shared" si="10"/>
        <v>15585356.289999999</v>
      </c>
      <c r="AB471" s="191">
        <f t="shared" si="10"/>
        <v>15373748.739999998</v>
      </c>
      <c r="AC471" s="191">
        <f t="shared" si="10"/>
        <v>9170515.9100000001</v>
      </c>
      <c r="AD471" s="191">
        <f t="shared" si="10"/>
        <v>9395549.0999999996</v>
      </c>
      <c r="AE471" s="191">
        <f t="shared" si="10"/>
        <v>35576266.420000002</v>
      </c>
      <c r="AF471" s="191">
        <f t="shared" si="10"/>
        <v>9093928.2400000002</v>
      </c>
      <c r="AG471" s="191">
        <f t="shared" si="10"/>
        <v>5301091.63</v>
      </c>
      <c r="AH471" s="191">
        <f t="shared" si="10"/>
        <v>9235838.0199999996</v>
      </c>
      <c r="AI471" s="191">
        <f t="shared" si="10"/>
        <v>39100178.299999997</v>
      </c>
      <c r="AJ471" s="191">
        <f t="shared" si="10"/>
        <v>18864665.75</v>
      </c>
      <c r="AK471" s="191">
        <f t="shared" si="10"/>
        <v>20475128.859999999</v>
      </c>
      <c r="AL471" s="191">
        <f t="shared" si="10"/>
        <v>65307985.399999991</v>
      </c>
      <c r="AM471" s="191">
        <f t="shared" si="10"/>
        <v>10771440.530000001</v>
      </c>
      <c r="AN471" s="191">
        <f t="shared" si="10"/>
        <v>3038429.6399999997</v>
      </c>
      <c r="AO471" s="191">
        <f t="shared" si="10"/>
        <v>17045690.84</v>
      </c>
      <c r="AP471" s="191">
        <f t="shared" si="10"/>
        <v>20827407.849999998</v>
      </c>
      <c r="AQ471" s="191">
        <f t="shared" si="10"/>
        <v>8814826.0399999991</v>
      </c>
      <c r="AR471" s="191">
        <f t="shared" si="10"/>
        <v>6213908.9800000004</v>
      </c>
      <c r="AS471" s="191">
        <f t="shared" si="10"/>
        <v>14130987.220000003</v>
      </c>
      <c r="AT471" s="191">
        <f t="shared" si="10"/>
        <v>5577823.2800000003</v>
      </c>
      <c r="AU471" s="191">
        <f t="shared" si="10"/>
        <v>12793022.749999998</v>
      </c>
      <c r="AV471" s="191">
        <f t="shared" si="10"/>
        <v>10499669.91</v>
      </c>
      <c r="AW471" s="191">
        <f t="shared" si="10"/>
        <v>18182297.43</v>
      </c>
      <c r="AX471" s="191">
        <f t="shared" si="10"/>
        <v>6012909.2299999995</v>
      </c>
      <c r="AY471" s="191">
        <f t="shared" si="10"/>
        <v>9295777.9600000009</v>
      </c>
      <c r="AZ471" s="191">
        <f t="shared" si="10"/>
        <v>7400248.9099999992</v>
      </c>
      <c r="BA471" s="191">
        <f t="shared" si="10"/>
        <v>9645773.7200000007</v>
      </c>
      <c r="BB471" s="191">
        <f t="shared" si="10"/>
        <v>28369997.099999998</v>
      </c>
      <c r="BC471" s="191">
        <f t="shared" si="10"/>
        <v>9771251.6699999999</v>
      </c>
      <c r="BD471" s="191">
        <f t="shared" si="10"/>
        <v>69903466.090000004</v>
      </c>
      <c r="BE471" s="191">
        <f t="shared" si="10"/>
        <v>105921442.87</v>
      </c>
      <c r="BF471" s="191">
        <f t="shared" si="10"/>
        <v>15360801.949999999</v>
      </c>
      <c r="BG471" s="191">
        <f t="shared" si="10"/>
        <v>18206908.66</v>
      </c>
      <c r="BH471" s="191">
        <f t="shared" si="10"/>
        <v>135685801.45999998</v>
      </c>
      <c r="BI471" s="191">
        <f t="shared" si="10"/>
        <v>11025674.93</v>
      </c>
      <c r="BJ471" s="191">
        <f t="shared" si="10"/>
        <v>11318820.23</v>
      </c>
      <c r="BK471" s="191">
        <f t="shared" si="10"/>
        <v>9284454.9400000013</v>
      </c>
      <c r="BL471" s="191">
        <f t="shared" si="10"/>
        <v>6332464.3399999999</v>
      </c>
      <c r="BM471" s="191">
        <f t="shared" si="10"/>
        <v>28892495.969999999</v>
      </c>
      <c r="BN471" s="191">
        <f t="shared" si="10"/>
        <v>12520261.16</v>
      </c>
      <c r="BO471" s="191">
        <f t="shared" si="10"/>
        <v>8971618.8699999992</v>
      </c>
      <c r="BP471" s="191">
        <f t="shared" si="10"/>
        <v>15048803.92</v>
      </c>
      <c r="BQ471" s="191">
        <f t="shared" ref="BQ471:CM471" si="11">SUMIF($A$4:$A$448,$B471,BQ$4:BQ$448)</f>
        <v>14112038.550000001</v>
      </c>
      <c r="BR471" s="191">
        <f t="shared" si="11"/>
        <v>6441599.96</v>
      </c>
      <c r="BS471" s="191">
        <f t="shared" si="11"/>
        <v>232556727.28000003</v>
      </c>
      <c r="BT471" s="191">
        <f t="shared" si="11"/>
        <v>22200295.939999998</v>
      </c>
      <c r="BU471" s="191">
        <f t="shared" si="11"/>
        <v>13257995.25</v>
      </c>
      <c r="BV471" s="191">
        <f t="shared" si="11"/>
        <v>26857247.319999997</v>
      </c>
      <c r="BW471" s="191">
        <f t="shared" si="11"/>
        <v>5770698.8599999994</v>
      </c>
      <c r="BX471" s="191">
        <f t="shared" si="11"/>
        <v>8514822.0099999998</v>
      </c>
      <c r="BY471" s="191">
        <f t="shared" si="11"/>
        <v>30817894.41</v>
      </c>
      <c r="BZ471" s="191">
        <f t="shared" si="11"/>
        <v>7020031.79</v>
      </c>
      <c r="CA471" s="191">
        <f t="shared" si="11"/>
        <v>11856811.720000001</v>
      </c>
      <c r="CB471" s="191">
        <f t="shared" si="11"/>
        <v>16028494.84</v>
      </c>
      <c r="CC471" s="191">
        <f t="shared" si="11"/>
        <v>22474282.349999998</v>
      </c>
      <c r="CD471" s="191">
        <f t="shared" si="11"/>
        <v>17534850.030000001</v>
      </c>
      <c r="CE471" s="191">
        <f t="shared" si="11"/>
        <v>11475825.530000001</v>
      </c>
      <c r="CF471" s="191">
        <f t="shared" si="11"/>
        <v>21489400.780000001</v>
      </c>
      <c r="CG471" s="191">
        <f t="shared" si="11"/>
        <v>11130842.23</v>
      </c>
      <c r="CH471" s="191">
        <f t="shared" si="11"/>
        <v>6394281.9700000007</v>
      </c>
      <c r="CI471" s="191">
        <f t="shared" si="11"/>
        <v>8007020.0199999996</v>
      </c>
      <c r="CJ471" s="191">
        <f t="shared" si="11"/>
        <v>5225393.1899999995</v>
      </c>
      <c r="CK471" s="191">
        <f t="shared" si="11"/>
        <v>39339206.469999999</v>
      </c>
      <c r="CL471" s="191">
        <f t="shared" si="11"/>
        <v>7815122.3399999999</v>
      </c>
      <c r="CM471" s="191">
        <f t="shared" si="11"/>
        <v>5428156.1899999995</v>
      </c>
    </row>
    <row r="472" spans="2:92" s="117" customFormat="1" ht="25.95" customHeight="1">
      <c r="D472" s="191"/>
    </row>
    <row r="473" spans="2:92" s="117" customFormat="1" ht="25.95" customHeight="1">
      <c r="B473" s="117">
        <v>20</v>
      </c>
      <c r="C473" s="193" t="s">
        <v>696</v>
      </c>
      <c r="D473" s="191">
        <f t="shared" ref="D473:S494" si="12">SUMIF($A$4:$A$448,$B473,D$4:D$448)</f>
        <v>314015906.5800001</v>
      </c>
      <c r="E473" s="191">
        <f t="shared" si="12"/>
        <v>38987612.460000001</v>
      </c>
      <c r="F473" s="191">
        <f t="shared" si="12"/>
        <v>40557805.650000006</v>
      </c>
      <c r="G473" s="191">
        <f t="shared" si="12"/>
        <v>46391195.899999999</v>
      </c>
      <c r="H473" s="191">
        <f t="shared" si="12"/>
        <v>35914911.890000001</v>
      </c>
      <c r="I473" s="191">
        <f t="shared" si="12"/>
        <v>49436611.889999993</v>
      </c>
      <c r="J473" s="191">
        <f t="shared" si="12"/>
        <v>64982562.260000005</v>
      </c>
      <c r="K473" s="191">
        <f t="shared" si="12"/>
        <v>65903645.969999999</v>
      </c>
      <c r="L473" s="191">
        <f t="shared" si="12"/>
        <v>43279890.649999999</v>
      </c>
      <c r="M473" s="191">
        <f t="shared" si="12"/>
        <v>43485109.840000004</v>
      </c>
      <c r="N473" s="191">
        <f t="shared" si="12"/>
        <v>89594574.099999994</v>
      </c>
      <c r="O473" s="191">
        <f t="shared" si="12"/>
        <v>16292172.859999999</v>
      </c>
      <c r="P473" s="191">
        <f t="shared" si="12"/>
        <v>161406206.45999998</v>
      </c>
      <c r="Q473" s="191">
        <f t="shared" si="12"/>
        <v>40263344.629999995</v>
      </c>
      <c r="R473" s="191">
        <f t="shared" si="12"/>
        <v>41070854.68</v>
      </c>
      <c r="S473" s="191">
        <f t="shared" si="12"/>
        <v>67959797.549999997</v>
      </c>
      <c r="T473" s="191">
        <f t="shared" ref="T473:CE476" si="13">SUMIF($A$4:$A$448,$B473,T$4:T$448)</f>
        <v>41012662.019999996</v>
      </c>
      <c r="U473" s="191">
        <f t="shared" si="13"/>
        <v>38209914.509999998</v>
      </c>
      <c r="V473" s="191">
        <f t="shared" si="13"/>
        <v>39555301.449999996</v>
      </c>
      <c r="W473" s="191">
        <f t="shared" si="13"/>
        <v>25526770.659999996</v>
      </c>
      <c r="X473" s="191">
        <f t="shared" si="13"/>
        <v>373849759.87999994</v>
      </c>
      <c r="Y473" s="191">
        <f t="shared" si="13"/>
        <v>28946907.989999998</v>
      </c>
      <c r="Z473" s="191">
        <f t="shared" si="13"/>
        <v>43590109.350000001</v>
      </c>
      <c r="AA473" s="191">
        <f t="shared" si="13"/>
        <v>36876980.049999997</v>
      </c>
      <c r="AB473" s="191">
        <f t="shared" si="13"/>
        <v>25880942.400000002</v>
      </c>
      <c r="AC473" s="191">
        <f t="shared" si="13"/>
        <v>30803786.350000001</v>
      </c>
      <c r="AD473" s="191">
        <f t="shared" si="13"/>
        <v>36217482.609999999</v>
      </c>
      <c r="AE473" s="191">
        <f t="shared" si="13"/>
        <v>101706121.70000002</v>
      </c>
      <c r="AF473" s="191">
        <f t="shared" si="13"/>
        <v>37385483.699999996</v>
      </c>
      <c r="AG473" s="191">
        <f t="shared" si="13"/>
        <v>32124160.619999997</v>
      </c>
      <c r="AH473" s="191">
        <f t="shared" si="13"/>
        <v>36674982.799999997</v>
      </c>
      <c r="AI473" s="191">
        <f t="shared" si="13"/>
        <v>64713298.079999998</v>
      </c>
      <c r="AJ473" s="191">
        <f t="shared" si="13"/>
        <v>33441869.460000001</v>
      </c>
      <c r="AK473" s="191">
        <f t="shared" si="13"/>
        <v>26178372.640000001</v>
      </c>
      <c r="AL473" s="191">
        <f t="shared" si="13"/>
        <v>591526406.53999996</v>
      </c>
      <c r="AM473" s="191">
        <f t="shared" si="13"/>
        <v>40907981.960000008</v>
      </c>
      <c r="AN473" s="191">
        <f t="shared" si="13"/>
        <v>34053075.900000006</v>
      </c>
      <c r="AO473" s="191">
        <f t="shared" si="13"/>
        <v>69275356.969999999</v>
      </c>
      <c r="AP473" s="191">
        <f t="shared" si="13"/>
        <v>65919986.219999991</v>
      </c>
      <c r="AQ473" s="191">
        <f t="shared" si="13"/>
        <v>42405801.880000003</v>
      </c>
      <c r="AR473" s="191">
        <f t="shared" si="13"/>
        <v>21515360.270000003</v>
      </c>
      <c r="AS473" s="191">
        <f t="shared" si="13"/>
        <v>121086609.96000001</v>
      </c>
      <c r="AT473" s="191">
        <f t="shared" si="13"/>
        <v>40737226.329999998</v>
      </c>
      <c r="AU473" s="191">
        <f t="shared" si="13"/>
        <v>56078165.18</v>
      </c>
      <c r="AV473" s="191">
        <f t="shared" si="13"/>
        <v>75468777.679999992</v>
      </c>
      <c r="AW473" s="191">
        <f t="shared" si="13"/>
        <v>39332958.539999999</v>
      </c>
      <c r="AX473" s="191">
        <f t="shared" si="13"/>
        <v>28515442.07</v>
      </c>
      <c r="AY473" s="191">
        <f t="shared" si="13"/>
        <v>48819595.510000005</v>
      </c>
      <c r="AZ473" s="191">
        <f t="shared" si="13"/>
        <v>38091531.999999993</v>
      </c>
      <c r="BA473" s="191">
        <f t="shared" si="13"/>
        <v>31672059.77</v>
      </c>
      <c r="BB473" s="191">
        <f t="shared" si="13"/>
        <v>170500974.41000003</v>
      </c>
      <c r="BC473" s="191">
        <f t="shared" si="13"/>
        <v>32202668.549999997</v>
      </c>
      <c r="BD473" s="191">
        <f t="shared" si="13"/>
        <v>331475013.73000002</v>
      </c>
      <c r="BE473" s="191">
        <f t="shared" si="13"/>
        <v>92379984.910000011</v>
      </c>
      <c r="BF473" s="191">
        <f t="shared" si="13"/>
        <v>36647054.960000001</v>
      </c>
      <c r="BG473" s="191">
        <f t="shared" si="13"/>
        <v>36006620.889999993</v>
      </c>
      <c r="BH473" s="191">
        <f t="shared" si="13"/>
        <v>175810056.67000002</v>
      </c>
      <c r="BI473" s="191">
        <f t="shared" si="13"/>
        <v>28751592.609999999</v>
      </c>
      <c r="BJ473" s="191">
        <f t="shared" si="13"/>
        <v>17834651.790000003</v>
      </c>
      <c r="BK473" s="191">
        <f t="shared" si="13"/>
        <v>22303006.880000003</v>
      </c>
      <c r="BL473" s="191">
        <f t="shared" si="13"/>
        <v>20244889.82</v>
      </c>
      <c r="BM473" s="191">
        <f t="shared" si="13"/>
        <v>252001387.07999998</v>
      </c>
      <c r="BN473" s="191">
        <f t="shared" si="13"/>
        <v>61391873.240000002</v>
      </c>
      <c r="BO473" s="191">
        <f t="shared" si="13"/>
        <v>48508101.68999999</v>
      </c>
      <c r="BP473" s="191">
        <f t="shared" si="13"/>
        <v>68010426.810000002</v>
      </c>
      <c r="BQ473" s="191">
        <f t="shared" si="13"/>
        <v>46657094.270000003</v>
      </c>
      <c r="BR473" s="191">
        <f t="shared" si="13"/>
        <v>32518014.549999997</v>
      </c>
      <c r="BS473" s="191">
        <f t="shared" si="13"/>
        <v>882776830.59000015</v>
      </c>
      <c r="BT473" s="191">
        <f t="shared" si="13"/>
        <v>50230880.13000001</v>
      </c>
      <c r="BU473" s="191">
        <f t="shared" si="13"/>
        <v>50779401.379999995</v>
      </c>
      <c r="BV473" s="191">
        <f t="shared" si="13"/>
        <v>163933300.58000001</v>
      </c>
      <c r="BW473" s="191">
        <f t="shared" si="13"/>
        <v>15118557.240000002</v>
      </c>
      <c r="BX473" s="191">
        <f t="shared" si="13"/>
        <v>44198606.680000007</v>
      </c>
      <c r="BY473" s="191">
        <f t="shared" si="13"/>
        <v>94772912.929999977</v>
      </c>
      <c r="BZ473" s="191">
        <f t="shared" si="13"/>
        <v>31261710.080000002</v>
      </c>
      <c r="CA473" s="191">
        <f t="shared" si="13"/>
        <v>31919162.790000003</v>
      </c>
      <c r="CB473" s="191">
        <f t="shared" si="13"/>
        <v>43149249.359999999</v>
      </c>
      <c r="CC473" s="191">
        <f t="shared" si="13"/>
        <v>49067494.410000004</v>
      </c>
      <c r="CD473" s="191">
        <f t="shared" si="13"/>
        <v>92077946.260000005</v>
      </c>
      <c r="CE473" s="191">
        <f t="shared" si="13"/>
        <v>51451705.810000002</v>
      </c>
      <c r="CF473" s="191">
        <f t="shared" ref="CF473:CM476" si="14">SUMIF($A$4:$A$448,$B473,CF$4:CF$448)</f>
        <v>73849583.540000007</v>
      </c>
      <c r="CG473" s="191">
        <f t="shared" si="14"/>
        <v>25401457.530000001</v>
      </c>
      <c r="CH473" s="191">
        <f t="shared" si="14"/>
        <v>30037618.710000001</v>
      </c>
      <c r="CI473" s="191">
        <f t="shared" si="14"/>
        <v>24711579.390000001</v>
      </c>
      <c r="CJ473" s="191">
        <f t="shared" si="14"/>
        <v>30471634.620000001</v>
      </c>
      <c r="CK473" s="191">
        <f t="shared" si="14"/>
        <v>84812372.649999976</v>
      </c>
      <c r="CL473" s="191">
        <f t="shared" si="14"/>
        <v>20631548.620000001</v>
      </c>
      <c r="CM473" s="191">
        <f t="shared" si="14"/>
        <v>17465956.809999999</v>
      </c>
    </row>
    <row r="474" spans="2:92" s="117" customFormat="1" ht="25.95" customHeight="1">
      <c r="B474" s="117">
        <v>21</v>
      </c>
      <c r="C474" s="194" t="s">
        <v>697</v>
      </c>
      <c r="D474" s="191">
        <f t="shared" si="12"/>
        <v>71792124</v>
      </c>
      <c r="E474" s="191">
        <f t="shared" ref="E474:BP476" si="15">SUMIF($A$4:$A$448,$B474,E$4:E$448)</f>
        <v>17499138</v>
      </c>
      <c r="F474" s="191">
        <f t="shared" si="15"/>
        <v>12189605.34</v>
      </c>
      <c r="G474" s="191">
        <f t="shared" si="15"/>
        <v>10310258</v>
      </c>
      <c r="H474" s="191">
        <f t="shared" si="15"/>
        <v>10622567.18</v>
      </c>
      <c r="I474" s="191">
        <f t="shared" si="15"/>
        <v>12448075.939999999</v>
      </c>
      <c r="J474" s="191">
        <f t="shared" si="15"/>
        <v>10789001.880000001</v>
      </c>
      <c r="K474" s="191">
        <f t="shared" si="15"/>
        <v>21783902.66</v>
      </c>
      <c r="L474" s="191">
        <f t="shared" si="15"/>
        <v>14699611.18</v>
      </c>
      <c r="M474" s="191">
        <f t="shared" si="15"/>
        <v>17734500.560000002</v>
      </c>
      <c r="N474" s="191">
        <f t="shared" si="15"/>
        <v>45441477.329999998</v>
      </c>
      <c r="O474" s="191">
        <f t="shared" si="15"/>
        <v>4735750</v>
      </c>
      <c r="P474" s="191">
        <f t="shared" si="15"/>
        <v>63726671.510000005</v>
      </c>
      <c r="Q474" s="191">
        <f t="shared" si="15"/>
        <v>13387741.92</v>
      </c>
      <c r="R474" s="191">
        <f t="shared" si="15"/>
        <v>15975376.890000001</v>
      </c>
      <c r="S474" s="191">
        <f t="shared" si="15"/>
        <v>21547549.699999999</v>
      </c>
      <c r="T474" s="191">
        <f t="shared" si="15"/>
        <v>13306404.209999999</v>
      </c>
      <c r="U474" s="191">
        <f t="shared" si="15"/>
        <v>11023968</v>
      </c>
      <c r="V474" s="191">
        <f t="shared" si="15"/>
        <v>12401049</v>
      </c>
      <c r="W474" s="191">
        <f t="shared" si="15"/>
        <v>7837617.5</v>
      </c>
      <c r="X474" s="191">
        <f t="shared" si="15"/>
        <v>88205019.969999999</v>
      </c>
      <c r="Y474" s="191">
        <f t="shared" si="15"/>
        <v>10467594.09</v>
      </c>
      <c r="Z474" s="191">
        <f t="shared" si="15"/>
        <v>21314300.370000001</v>
      </c>
      <c r="AA474" s="191">
        <f t="shared" si="15"/>
        <v>14800990.719999999</v>
      </c>
      <c r="AB474" s="191">
        <f t="shared" si="15"/>
        <v>7730604</v>
      </c>
      <c r="AC474" s="191">
        <f t="shared" si="15"/>
        <v>9023912.1900000013</v>
      </c>
      <c r="AD474" s="191">
        <f t="shared" si="15"/>
        <v>10256871.25</v>
      </c>
      <c r="AE474" s="191">
        <f t="shared" si="15"/>
        <v>31234929.570000004</v>
      </c>
      <c r="AF474" s="191">
        <f t="shared" si="15"/>
        <v>7179397.7999999998</v>
      </c>
      <c r="AG474" s="191">
        <f t="shared" si="15"/>
        <v>11946746</v>
      </c>
      <c r="AH474" s="191">
        <f t="shared" si="15"/>
        <v>11131098.52</v>
      </c>
      <c r="AI474" s="191">
        <f t="shared" si="15"/>
        <v>21053412</v>
      </c>
      <c r="AJ474" s="191">
        <f t="shared" si="15"/>
        <v>11838278</v>
      </c>
      <c r="AK474" s="191">
        <f t="shared" si="15"/>
        <v>10016814.92</v>
      </c>
      <c r="AL474" s="191">
        <f t="shared" si="15"/>
        <v>199804408.04999998</v>
      </c>
      <c r="AM474" s="191">
        <f t="shared" si="15"/>
        <v>13173676.51</v>
      </c>
      <c r="AN474" s="191">
        <f t="shared" si="15"/>
        <v>11355948</v>
      </c>
      <c r="AO474" s="191">
        <f t="shared" si="15"/>
        <v>23843913.579999998</v>
      </c>
      <c r="AP474" s="191">
        <f t="shared" si="15"/>
        <v>27091524.520000003</v>
      </c>
      <c r="AQ474" s="191">
        <f t="shared" si="15"/>
        <v>14523872.42</v>
      </c>
      <c r="AR474" s="191">
        <f t="shared" si="15"/>
        <v>7682723.2000000002</v>
      </c>
      <c r="AS474" s="191">
        <f t="shared" si="15"/>
        <v>67217578.639999986</v>
      </c>
      <c r="AT474" s="191">
        <f t="shared" si="15"/>
        <v>14619297</v>
      </c>
      <c r="AU474" s="191">
        <f t="shared" si="15"/>
        <v>27272783.609999999</v>
      </c>
      <c r="AV474" s="191">
        <f t="shared" si="15"/>
        <v>23001581</v>
      </c>
      <c r="AW474" s="191">
        <f t="shared" si="15"/>
        <v>14965325.790000001</v>
      </c>
      <c r="AX474" s="191">
        <f t="shared" si="15"/>
        <v>10622198.51</v>
      </c>
      <c r="AY474" s="191">
        <f t="shared" si="15"/>
        <v>13120301.73</v>
      </c>
      <c r="AZ474" s="191">
        <f t="shared" si="15"/>
        <v>14335133.550000001</v>
      </c>
      <c r="BA474" s="191">
        <f t="shared" si="15"/>
        <v>16158019</v>
      </c>
      <c r="BB474" s="191">
        <f t="shared" si="15"/>
        <v>50332577.340000004</v>
      </c>
      <c r="BC474" s="191">
        <f t="shared" si="15"/>
        <v>14686274.34</v>
      </c>
      <c r="BD474" s="191">
        <f t="shared" si="15"/>
        <v>94891798.299999997</v>
      </c>
      <c r="BE474" s="191">
        <f t="shared" si="15"/>
        <v>28575674.240000002</v>
      </c>
      <c r="BF474" s="191">
        <f t="shared" si="15"/>
        <v>10455406.67</v>
      </c>
      <c r="BG474" s="191">
        <f t="shared" si="15"/>
        <v>13832360.279999999</v>
      </c>
      <c r="BH474" s="191">
        <f t="shared" si="15"/>
        <v>62597075.5</v>
      </c>
      <c r="BI474" s="191">
        <f t="shared" si="15"/>
        <v>11206937.859999999</v>
      </c>
      <c r="BJ474" s="191">
        <f t="shared" si="15"/>
        <v>7259078.6899999995</v>
      </c>
      <c r="BK474" s="191">
        <f t="shared" si="15"/>
        <v>12409617.800000001</v>
      </c>
      <c r="BL474" s="191">
        <f t="shared" si="15"/>
        <v>11646381.35</v>
      </c>
      <c r="BM474" s="191">
        <f t="shared" si="15"/>
        <v>67948067</v>
      </c>
      <c r="BN474" s="191">
        <f t="shared" si="15"/>
        <v>16767564.899999999</v>
      </c>
      <c r="BO474" s="191">
        <f t="shared" si="15"/>
        <v>13768114</v>
      </c>
      <c r="BP474" s="191">
        <f t="shared" si="15"/>
        <v>19809659.219999999</v>
      </c>
      <c r="BQ474" s="191">
        <f t="shared" si="13"/>
        <v>16392254.07</v>
      </c>
      <c r="BR474" s="191">
        <f t="shared" si="13"/>
        <v>14879990.42</v>
      </c>
      <c r="BS474" s="191">
        <f t="shared" si="13"/>
        <v>274977201</v>
      </c>
      <c r="BT474" s="191">
        <f t="shared" si="13"/>
        <v>18984619.43</v>
      </c>
      <c r="BU474" s="191">
        <f t="shared" si="13"/>
        <v>18689509.189999998</v>
      </c>
      <c r="BV474" s="191">
        <f t="shared" si="13"/>
        <v>59294709.669999994</v>
      </c>
      <c r="BW474" s="191">
        <f t="shared" si="13"/>
        <v>6010239.3599999994</v>
      </c>
      <c r="BX474" s="191">
        <f t="shared" si="13"/>
        <v>12813378.35</v>
      </c>
      <c r="BY474" s="191">
        <f t="shared" si="13"/>
        <v>35091869.899999999</v>
      </c>
      <c r="BZ474" s="191">
        <f t="shared" si="13"/>
        <v>10131019</v>
      </c>
      <c r="CA474" s="191">
        <f t="shared" si="13"/>
        <v>13280648</v>
      </c>
      <c r="CB474" s="191">
        <f t="shared" si="13"/>
        <v>12650574.050000001</v>
      </c>
      <c r="CC474" s="191">
        <f t="shared" si="13"/>
        <v>15363773.129999999</v>
      </c>
      <c r="CD474" s="191">
        <f t="shared" si="13"/>
        <v>32939536.780000001</v>
      </c>
      <c r="CE474" s="191">
        <f t="shared" si="13"/>
        <v>16323844</v>
      </c>
      <c r="CF474" s="191">
        <f t="shared" si="14"/>
        <v>32447995.449999999</v>
      </c>
      <c r="CG474" s="191">
        <f t="shared" si="14"/>
        <v>12588559.93</v>
      </c>
      <c r="CH474" s="191">
        <f t="shared" si="14"/>
        <v>9471663</v>
      </c>
      <c r="CI474" s="191">
        <f t="shared" si="14"/>
        <v>11759634.539999999</v>
      </c>
      <c r="CJ474" s="191">
        <f t="shared" si="14"/>
        <v>9323918.879999999</v>
      </c>
      <c r="CK474" s="191">
        <f t="shared" si="14"/>
        <v>37609047.829999998</v>
      </c>
      <c r="CL474" s="191">
        <f t="shared" si="14"/>
        <v>8529392.7200000007</v>
      </c>
      <c r="CM474" s="191">
        <f t="shared" si="14"/>
        <v>8632523.2199999988</v>
      </c>
    </row>
    <row r="475" spans="2:92" s="117" customFormat="1" ht="25.95" customHeight="1">
      <c r="B475" s="117">
        <v>22</v>
      </c>
      <c r="C475" s="194" t="s">
        <v>698</v>
      </c>
      <c r="D475" s="191">
        <f t="shared" si="12"/>
        <v>170643099.09999999</v>
      </c>
      <c r="E475" s="191">
        <f t="shared" si="15"/>
        <v>19901839.859999999</v>
      </c>
      <c r="F475" s="191">
        <f t="shared" si="15"/>
        <v>18762743.050000001</v>
      </c>
      <c r="G475" s="191">
        <f t="shared" si="15"/>
        <v>20304940.5</v>
      </c>
      <c r="H475" s="191">
        <f t="shared" si="15"/>
        <v>13877095.620000001</v>
      </c>
      <c r="I475" s="191">
        <f t="shared" si="15"/>
        <v>24368342.310000002</v>
      </c>
      <c r="J475" s="191">
        <f t="shared" si="15"/>
        <v>32651095.509999998</v>
      </c>
      <c r="K475" s="191">
        <f t="shared" si="15"/>
        <v>43926849.93</v>
      </c>
      <c r="L475" s="191">
        <f t="shared" si="15"/>
        <v>21313426.18</v>
      </c>
      <c r="M475" s="191">
        <f t="shared" si="15"/>
        <v>27143448.359999999</v>
      </c>
      <c r="N475" s="191">
        <f t="shared" si="15"/>
        <v>56797948.909999996</v>
      </c>
      <c r="O475" s="191">
        <f t="shared" si="15"/>
        <v>11080889.789999999</v>
      </c>
      <c r="P475" s="191">
        <f t="shared" si="15"/>
        <v>128784336.08000001</v>
      </c>
      <c r="Q475" s="191">
        <f t="shared" si="15"/>
        <v>24621674.490000002</v>
      </c>
      <c r="R475" s="191">
        <f t="shared" si="15"/>
        <v>37543467.109999999</v>
      </c>
      <c r="S475" s="191">
        <f t="shared" si="15"/>
        <v>53235924.719999999</v>
      </c>
      <c r="T475" s="191">
        <f t="shared" si="15"/>
        <v>20754879.850000001</v>
      </c>
      <c r="U475" s="191">
        <f t="shared" si="15"/>
        <v>26950527.25</v>
      </c>
      <c r="V475" s="191">
        <f t="shared" si="15"/>
        <v>21629800.120000001</v>
      </c>
      <c r="W475" s="191">
        <f t="shared" si="15"/>
        <v>13700391.49</v>
      </c>
      <c r="X475" s="191">
        <f t="shared" si="15"/>
        <v>210198047.14000002</v>
      </c>
      <c r="Y475" s="191">
        <f t="shared" si="15"/>
        <v>19420298.670000002</v>
      </c>
      <c r="Z475" s="191">
        <f t="shared" si="15"/>
        <v>34165435.840000004</v>
      </c>
      <c r="AA475" s="191">
        <f t="shared" si="15"/>
        <v>27756397.82</v>
      </c>
      <c r="AB475" s="191">
        <f t="shared" si="15"/>
        <v>14659261.289999999</v>
      </c>
      <c r="AC475" s="191">
        <f t="shared" si="15"/>
        <v>15908187.550000001</v>
      </c>
      <c r="AD475" s="191">
        <f t="shared" si="15"/>
        <v>20231810.34</v>
      </c>
      <c r="AE475" s="191">
        <f t="shared" si="15"/>
        <v>58344527.710000001</v>
      </c>
      <c r="AF475" s="191">
        <f t="shared" si="15"/>
        <v>19894917.289999999</v>
      </c>
      <c r="AG475" s="191">
        <f t="shared" si="15"/>
        <v>21625980.170000002</v>
      </c>
      <c r="AH475" s="191">
        <f t="shared" si="15"/>
        <v>29741282.579999998</v>
      </c>
      <c r="AI475" s="191">
        <f t="shared" si="15"/>
        <v>34404233.549999997</v>
      </c>
      <c r="AJ475" s="191">
        <f t="shared" si="15"/>
        <v>19515961.039999999</v>
      </c>
      <c r="AK475" s="191">
        <f t="shared" si="15"/>
        <v>20922885.199999999</v>
      </c>
      <c r="AL475" s="191">
        <f t="shared" si="15"/>
        <v>395593557.55000001</v>
      </c>
      <c r="AM475" s="191">
        <f t="shared" si="15"/>
        <v>24277484.210000001</v>
      </c>
      <c r="AN475" s="191">
        <f t="shared" si="15"/>
        <v>16826818.990000002</v>
      </c>
      <c r="AO475" s="191">
        <f t="shared" si="15"/>
        <v>38051213.449999996</v>
      </c>
      <c r="AP475" s="191">
        <f t="shared" si="15"/>
        <v>48198706.229999997</v>
      </c>
      <c r="AQ475" s="191">
        <f t="shared" si="15"/>
        <v>22193965.77</v>
      </c>
      <c r="AR475" s="191">
        <f t="shared" si="15"/>
        <v>12078387.640000001</v>
      </c>
      <c r="AS475" s="191">
        <f t="shared" si="15"/>
        <v>102225686.67</v>
      </c>
      <c r="AT475" s="191">
        <f t="shared" si="15"/>
        <v>20885608.91</v>
      </c>
      <c r="AU475" s="191">
        <f t="shared" si="15"/>
        <v>35271492.159999996</v>
      </c>
      <c r="AV475" s="191">
        <f t="shared" si="15"/>
        <v>33067289.34</v>
      </c>
      <c r="AW475" s="191">
        <f t="shared" si="15"/>
        <v>19155191.25</v>
      </c>
      <c r="AX475" s="191">
        <f t="shared" si="15"/>
        <v>15010110.760000002</v>
      </c>
      <c r="AY475" s="191">
        <f t="shared" si="15"/>
        <v>18244845.890000001</v>
      </c>
      <c r="AZ475" s="191">
        <f t="shared" si="15"/>
        <v>19407055.68</v>
      </c>
      <c r="BA475" s="191">
        <f t="shared" si="15"/>
        <v>17216014.23</v>
      </c>
      <c r="BB475" s="191">
        <f t="shared" si="15"/>
        <v>98637980.700000003</v>
      </c>
      <c r="BC475" s="191">
        <f t="shared" si="15"/>
        <v>18874070.609999999</v>
      </c>
      <c r="BD475" s="191">
        <f t="shared" si="15"/>
        <v>231989584.59</v>
      </c>
      <c r="BE475" s="191">
        <f t="shared" si="15"/>
        <v>59260335.879999995</v>
      </c>
      <c r="BF475" s="191">
        <f t="shared" si="15"/>
        <v>18282724.359999999</v>
      </c>
      <c r="BG475" s="191">
        <f t="shared" si="15"/>
        <v>25920449.75</v>
      </c>
      <c r="BH475" s="191">
        <f t="shared" si="15"/>
        <v>137062312.19</v>
      </c>
      <c r="BI475" s="191">
        <f t="shared" si="15"/>
        <v>15945500.42</v>
      </c>
      <c r="BJ475" s="191">
        <f t="shared" si="15"/>
        <v>15456641.120000001</v>
      </c>
      <c r="BK475" s="191">
        <f t="shared" si="15"/>
        <v>17242665</v>
      </c>
      <c r="BL475" s="191">
        <f t="shared" si="15"/>
        <v>15961003.439999999</v>
      </c>
      <c r="BM475" s="191">
        <f t="shared" si="15"/>
        <v>159972017.51999998</v>
      </c>
      <c r="BN475" s="191">
        <f t="shared" si="15"/>
        <v>37039286.659999996</v>
      </c>
      <c r="BO475" s="191">
        <f t="shared" si="15"/>
        <v>26314160.740000002</v>
      </c>
      <c r="BP475" s="191">
        <f t="shared" si="15"/>
        <v>45625563.369999997</v>
      </c>
      <c r="BQ475" s="191">
        <f t="shared" si="13"/>
        <v>30047162.41</v>
      </c>
      <c r="BR475" s="191">
        <f t="shared" si="13"/>
        <v>22563989.41</v>
      </c>
      <c r="BS475" s="191">
        <f t="shared" si="13"/>
        <v>682103700.15999997</v>
      </c>
      <c r="BT475" s="191">
        <f t="shared" si="13"/>
        <v>26302685.120000001</v>
      </c>
      <c r="BU475" s="191">
        <f t="shared" si="13"/>
        <v>23305751.859999999</v>
      </c>
      <c r="BV475" s="191">
        <f t="shared" si="13"/>
        <v>119874198.99000001</v>
      </c>
      <c r="BW475" s="191">
        <f t="shared" si="13"/>
        <v>6944046</v>
      </c>
      <c r="BX475" s="191">
        <f t="shared" si="13"/>
        <v>21990342.920000002</v>
      </c>
      <c r="BY475" s="191">
        <f t="shared" si="13"/>
        <v>73783836.450000003</v>
      </c>
      <c r="BZ475" s="191">
        <f t="shared" si="13"/>
        <v>15588394.050000001</v>
      </c>
      <c r="CA475" s="191">
        <f t="shared" si="13"/>
        <v>17219958.420000002</v>
      </c>
      <c r="CB475" s="191">
        <f t="shared" si="13"/>
        <v>18480377.789999999</v>
      </c>
      <c r="CC475" s="191">
        <f t="shared" si="13"/>
        <v>29162867</v>
      </c>
      <c r="CD475" s="191">
        <f t="shared" si="13"/>
        <v>57207062.490000002</v>
      </c>
      <c r="CE475" s="191">
        <f t="shared" si="13"/>
        <v>33883885.990000002</v>
      </c>
      <c r="CF475" s="191">
        <f t="shared" si="14"/>
        <v>45655902.709999993</v>
      </c>
      <c r="CG475" s="191">
        <f t="shared" si="14"/>
        <v>18744713.379999999</v>
      </c>
      <c r="CH475" s="191">
        <f t="shared" si="14"/>
        <v>16882204</v>
      </c>
      <c r="CI475" s="191">
        <f t="shared" si="14"/>
        <v>22202693.850000001</v>
      </c>
      <c r="CJ475" s="191">
        <f t="shared" si="14"/>
        <v>14800664.560000001</v>
      </c>
      <c r="CK475" s="191">
        <f t="shared" si="14"/>
        <v>71504892.670000002</v>
      </c>
      <c r="CL475" s="191">
        <f t="shared" si="14"/>
        <v>15741055.52</v>
      </c>
      <c r="CM475" s="191">
        <f t="shared" si="14"/>
        <v>11848639.890000001</v>
      </c>
    </row>
    <row r="476" spans="2:92" s="117" customFormat="1" ht="25.95" customHeight="1">
      <c r="B476" s="117">
        <v>23</v>
      </c>
      <c r="C476" s="194" t="s">
        <v>699</v>
      </c>
      <c r="D476" s="191">
        <f t="shared" si="12"/>
        <v>19555688.52</v>
      </c>
      <c r="E476" s="191">
        <f t="shared" si="15"/>
        <v>2409770.0900000003</v>
      </c>
      <c r="F476" s="191">
        <f t="shared" si="15"/>
        <v>2200819.8000000003</v>
      </c>
      <c r="G476" s="191">
        <f t="shared" si="15"/>
        <v>2902935.11</v>
      </c>
      <c r="H476" s="191">
        <f t="shared" si="15"/>
        <v>1917090.38</v>
      </c>
      <c r="I476" s="191">
        <f t="shared" si="15"/>
        <v>2709305.44</v>
      </c>
      <c r="J476" s="191">
        <f t="shared" si="15"/>
        <v>3651977.04</v>
      </c>
      <c r="K476" s="191">
        <f t="shared" si="15"/>
        <v>4109904.63</v>
      </c>
      <c r="L476" s="191">
        <f t="shared" si="15"/>
        <v>2706638.65</v>
      </c>
      <c r="M476" s="191">
        <f t="shared" si="15"/>
        <v>2687196.31</v>
      </c>
      <c r="N476" s="191">
        <f t="shared" si="15"/>
        <v>6754253.6099999994</v>
      </c>
      <c r="O476" s="191">
        <f t="shared" si="15"/>
        <v>1010708.9299999999</v>
      </c>
      <c r="P476" s="191">
        <f t="shared" si="15"/>
        <v>10093665.16</v>
      </c>
      <c r="Q476" s="191">
        <f t="shared" si="15"/>
        <v>2556230.7299999995</v>
      </c>
      <c r="R476" s="191">
        <f t="shared" si="15"/>
        <v>2548195.06</v>
      </c>
      <c r="S476" s="191">
        <f t="shared" si="15"/>
        <v>4080770.1599999997</v>
      </c>
      <c r="T476" s="191">
        <f t="shared" si="15"/>
        <v>2358989.81</v>
      </c>
      <c r="U476" s="191">
        <f t="shared" si="15"/>
        <v>2090725.53</v>
      </c>
      <c r="V476" s="191">
        <f t="shared" si="15"/>
        <v>2255406.35</v>
      </c>
      <c r="W476" s="191">
        <f t="shared" si="15"/>
        <v>1345299.37</v>
      </c>
      <c r="X476" s="191">
        <f t="shared" si="15"/>
        <v>21592068.759999998</v>
      </c>
      <c r="Y476" s="191">
        <f t="shared" si="15"/>
        <v>1695543.28</v>
      </c>
      <c r="Z476" s="191">
        <f t="shared" si="15"/>
        <v>2741508.96</v>
      </c>
      <c r="AA476" s="191">
        <f t="shared" si="15"/>
        <v>2227252.36</v>
      </c>
      <c r="AB476" s="191">
        <f t="shared" si="15"/>
        <v>1382092.0399999998</v>
      </c>
      <c r="AC476" s="191">
        <f t="shared" si="15"/>
        <v>1563458.33</v>
      </c>
      <c r="AD476" s="191">
        <f t="shared" si="15"/>
        <v>1808515.43</v>
      </c>
      <c r="AE476" s="191">
        <f t="shared" si="15"/>
        <v>5400351.6400000006</v>
      </c>
      <c r="AF476" s="191">
        <f t="shared" si="15"/>
        <v>1829491.29</v>
      </c>
      <c r="AG476" s="191">
        <f t="shared" si="15"/>
        <v>1862989.0999999999</v>
      </c>
      <c r="AH476" s="191">
        <f t="shared" si="15"/>
        <v>2228671.87</v>
      </c>
      <c r="AI476" s="191">
        <f t="shared" si="15"/>
        <v>3949303.95</v>
      </c>
      <c r="AJ476" s="191">
        <f t="shared" si="15"/>
        <v>1922856.5</v>
      </c>
      <c r="AK476" s="191">
        <f t="shared" si="15"/>
        <v>1368641.08</v>
      </c>
      <c r="AL476" s="191">
        <f t="shared" si="15"/>
        <v>40426692.599999994</v>
      </c>
      <c r="AM476" s="191">
        <f t="shared" si="15"/>
        <v>2418384.67</v>
      </c>
      <c r="AN476" s="191">
        <f t="shared" si="15"/>
        <v>2176794.59</v>
      </c>
      <c r="AO476" s="191">
        <f t="shared" si="15"/>
        <v>4320523.1500000004</v>
      </c>
      <c r="AP476" s="191">
        <f t="shared" si="15"/>
        <v>4376288.18</v>
      </c>
      <c r="AQ476" s="191">
        <f t="shared" si="15"/>
        <v>2744786.8699999996</v>
      </c>
      <c r="AR476" s="191">
        <f t="shared" si="15"/>
        <v>1441265.58</v>
      </c>
      <c r="AS476" s="191">
        <f t="shared" si="15"/>
        <v>9295033.9900000002</v>
      </c>
      <c r="AT476" s="191">
        <f t="shared" si="15"/>
        <v>2674928.8000000003</v>
      </c>
      <c r="AU476" s="191">
        <f t="shared" si="15"/>
        <v>3946134.5900000003</v>
      </c>
      <c r="AV476" s="191">
        <f t="shared" si="15"/>
        <v>4571229.79</v>
      </c>
      <c r="AW476" s="191">
        <f t="shared" si="15"/>
        <v>2421786.6799999997</v>
      </c>
      <c r="AX476" s="191">
        <f t="shared" si="15"/>
        <v>1612114.21</v>
      </c>
      <c r="AY476" s="191">
        <f t="shared" si="15"/>
        <v>3109705.0999999996</v>
      </c>
      <c r="AZ476" s="191">
        <f t="shared" si="15"/>
        <v>2481177.5199999996</v>
      </c>
      <c r="BA476" s="191">
        <f t="shared" si="15"/>
        <v>2405842.6100000003</v>
      </c>
      <c r="BB476" s="191">
        <f t="shared" si="15"/>
        <v>10541968.529999999</v>
      </c>
      <c r="BC476" s="191">
        <f t="shared" si="15"/>
        <v>2176690.71</v>
      </c>
      <c r="BD476" s="191">
        <f t="shared" si="15"/>
        <v>21205978.029999994</v>
      </c>
      <c r="BE476" s="191">
        <f t="shared" si="15"/>
        <v>5564396.71</v>
      </c>
      <c r="BF476" s="191">
        <f t="shared" si="15"/>
        <v>2033764.5300000003</v>
      </c>
      <c r="BG476" s="191">
        <f t="shared" si="15"/>
        <v>2279704.41</v>
      </c>
      <c r="BH476" s="191">
        <f t="shared" si="15"/>
        <v>10962890.940000001</v>
      </c>
      <c r="BI476" s="191">
        <f t="shared" si="15"/>
        <v>1677244.84</v>
      </c>
      <c r="BJ476" s="191">
        <f t="shared" si="15"/>
        <v>1002568.2</v>
      </c>
      <c r="BK476" s="191">
        <f t="shared" si="15"/>
        <v>1610310.66</v>
      </c>
      <c r="BL476" s="191">
        <f t="shared" si="15"/>
        <v>1454710.9500000002</v>
      </c>
      <c r="BM476" s="191">
        <f t="shared" si="15"/>
        <v>15829083.780000001</v>
      </c>
      <c r="BN476" s="191">
        <f t="shared" si="15"/>
        <v>3779021.01</v>
      </c>
      <c r="BO476" s="191">
        <f t="shared" si="15"/>
        <v>2775688.21</v>
      </c>
      <c r="BP476" s="191">
        <f t="shared" si="15"/>
        <v>4366456.71</v>
      </c>
      <c r="BQ476" s="191">
        <f t="shared" si="13"/>
        <v>2706962.25</v>
      </c>
      <c r="BR476" s="191">
        <f t="shared" si="13"/>
        <v>2243644.5900000003</v>
      </c>
      <c r="BS476" s="191">
        <f t="shared" si="13"/>
        <v>56458159.430000007</v>
      </c>
      <c r="BT476" s="191">
        <f t="shared" si="13"/>
        <v>3151732.7499999995</v>
      </c>
      <c r="BU476" s="191">
        <f t="shared" si="13"/>
        <v>3253078.1</v>
      </c>
      <c r="BV476" s="191">
        <f t="shared" si="13"/>
        <v>11406001.68</v>
      </c>
      <c r="BW476" s="191">
        <f t="shared" si="13"/>
        <v>935130.53</v>
      </c>
      <c r="BX476" s="191">
        <f t="shared" si="13"/>
        <v>2736934.02</v>
      </c>
      <c r="BY476" s="191">
        <f t="shared" si="13"/>
        <v>6049878.8600000003</v>
      </c>
      <c r="BZ476" s="191">
        <f t="shared" si="13"/>
        <v>1783581.75</v>
      </c>
      <c r="CA476" s="191">
        <f t="shared" si="13"/>
        <v>2006411.96</v>
      </c>
      <c r="CB476" s="191">
        <f t="shared" si="13"/>
        <v>2547293.4300000002</v>
      </c>
      <c r="CC476" s="191">
        <f t="shared" si="13"/>
        <v>2903245.59</v>
      </c>
      <c r="CD476" s="191">
        <f t="shared" si="13"/>
        <v>5013290.29</v>
      </c>
      <c r="CE476" s="191">
        <f t="shared" si="13"/>
        <v>3945697.56</v>
      </c>
      <c r="CF476" s="191">
        <f t="shared" si="14"/>
        <v>4787050.28</v>
      </c>
      <c r="CG476" s="191">
        <f t="shared" si="14"/>
        <v>1538260.5</v>
      </c>
      <c r="CH476" s="191">
        <f t="shared" si="14"/>
        <v>1716353.35</v>
      </c>
      <c r="CI476" s="191">
        <f t="shared" si="14"/>
        <v>1601552.17</v>
      </c>
      <c r="CJ476" s="191">
        <f t="shared" si="14"/>
        <v>2061930.3800000001</v>
      </c>
      <c r="CK476" s="191">
        <f t="shared" si="14"/>
        <v>5845381.2999999998</v>
      </c>
      <c r="CL476" s="191">
        <f t="shared" si="14"/>
        <v>1289575.44</v>
      </c>
      <c r="CM476" s="191">
        <f t="shared" si="14"/>
        <v>1193408.4100000001</v>
      </c>
    </row>
    <row r="477" spans="2:92" s="197" customFormat="1" ht="25.95" customHeight="1">
      <c r="C477" s="198" t="s">
        <v>1323</v>
      </c>
      <c r="D477" s="196">
        <f>+D474+D475+D476</f>
        <v>261990911.62</v>
      </c>
      <c r="E477" s="196">
        <f t="shared" ref="E477:BP477" si="16">+E474+E475+E476</f>
        <v>39810747.950000003</v>
      </c>
      <c r="F477" s="196">
        <f t="shared" si="16"/>
        <v>33153168.190000001</v>
      </c>
      <c r="G477" s="196">
        <f t="shared" si="16"/>
        <v>33518133.609999999</v>
      </c>
      <c r="H477" s="196">
        <f t="shared" si="16"/>
        <v>26416753.18</v>
      </c>
      <c r="I477" s="196">
        <f t="shared" si="16"/>
        <v>39525723.689999998</v>
      </c>
      <c r="J477" s="196">
        <f t="shared" si="16"/>
        <v>47092074.43</v>
      </c>
      <c r="K477" s="196">
        <f t="shared" si="16"/>
        <v>69820657.219999999</v>
      </c>
      <c r="L477" s="196">
        <f t="shared" si="16"/>
        <v>38719676.009999998</v>
      </c>
      <c r="M477" s="196">
        <f t="shared" si="16"/>
        <v>47565145.230000004</v>
      </c>
      <c r="N477" s="196">
        <f t="shared" si="16"/>
        <v>108993679.84999999</v>
      </c>
      <c r="O477" s="196">
        <f t="shared" si="16"/>
        <v>16827348.719999999</v>
      </c>
      <c r="P477" s="196">
        <f t="shared" si="16"/>
        <v>202604672.75000003</v>
      </c>
      <c r="Q477" s="196">
        <f t="shared" si="16"/>
        <v>40565647.140000001</v>
      </c>
      <c r="R477" s="196">
        <f t="shared" si="16"/>
        <v>56067039.060000002</v>
      </c>
      <c r="S477" s="196">
        <f t="shared" si="16"/>
        <v>78864244.579999998</v>
      </c>
      <c r="T477" s="196">
        <f t="shared" si="16"/>
        <v>36420273.870000005</v>
      </c>
      <c r="U477" s="196">
        <f t="shared" si="16"/>
        <v>40065220.780000001</v>
      </c>
      <c r="V477" s="196">
        <f t="shared" si="16"/>
        <v>36286255.470000006</v>
      </c>
      <c r="W477" s="196">
        <f t="shared" si="16"/>
        <v>22883308.360000003</v>
      </c>
      <c r="X477" s="196">
        <f t="shared" si="16"/>
        <v>319995135.87</v>
      </c>
      <c r="Y477" s="196">
        <f t="shared" si="16"/>
        <v>31583436.040000003</v>
      </c>
      <c r="Z477" s="196">
        <f t="shared" si="16"/>
        <v>58221245.170000009</v>
      </c>
      <c r="AA477" s="196">
        <f t="shared" si="16"/>
        <v>44784640.899999999</v>
      </c>
      <c r="AB477" s="196">
        <f t="shared" si="16"/>
        <v>23771957.329999998</v>
      </c>
      <c r="AC477" s="196">
        <f t="shared" si="16"/>
        <v>26495558.07</v>
      </c>
      <c r="AD477" s="196">
        <f t="shared" si="16"/>
        <v>32297197.02</v>
      </c>
      <c r="AE477" s="196">
        <f t="shared" si="16"/>
        <v>94979808.920000002</v>
      </c>
      <c r="AF477" s="196">
        <f t="shared" si="16"/>
        <v>28903806.379999999</v>
      </c>
      <c r="AG477" s="196">
        <f t="shared" si="16"/>
        <v>35435715.270000003</v>
      </c>
      <c r="AH477" s="196">
        <f t="shared" si="16"/>
        <v>43101052.969999991</v>
      </c>
      <c r="AI477" s="196">
        <f t="shared" si="16"/>
        <v>59406949.5</v>
      </c>
      <c r="AJ477" s="196">
        <f t="shared" si="16"/>
        <v>33277095.539999999</v>
      </c>
      <c r="AK477" s="196">
        <f t="shared" si="16"/>
        <v>32308341.199999996</v>
      </c>
      <c r="AL477" s="196">
        <f t="shared" si="16"/>
        <v>635824658.20000005</v>
      </c>
      <c r="AM477" s="196">
        <f t="shared" si="16"/>
        <v>39869545.390000001</v>
      </c>
      <c r="AN477" s="196">
        <f t="shared" si="16"/>
        <v>30359561.580000002</v>
      </c>
      <c r="AO477" s="196">
        <f t="shared" si="16"/>
        <v>66215650.179999992</v>
      </c>
      <c r="AP477" s="196">
        <f t="shared" si="16"/>
        <v>79666518.930000007</v>
      </c>
      <c r="AQ477" s="196">
        <f t="shared" si="16"/>
        <v>39462625.059999995</v>
      </c>
      <c r="AR477" s="196">
        <f t="shared" si="16"/>
        <v>21202376.420000002</v>
      </c>
      <c r="AS477" s="196">
        <f t="shared" si="16"/>
        <v>178738299.30000001</v>
      </c>
      <c r="AT477" s="196">
        <f t="shared" si="16"/>
        <v>38179834.709999993</v>
      </c>
      <c r="AU477" s="196">
        <f t="shared" si="16"/>
        <v>66490410.359999999</v>
      </c>
      <c r="AV477" s="196">
        <f t="shared" si="16"/>
        <v>60640100.130000003</v>
      </c>
      <c r="AW477" s="196">
        <f t="shared" si="16"/>
        <v>36542303.719999999</v>
      </c>
      <c r="AX477" s="196">
        <f t="shared" si="16"/>
        <v>27244423.480000004</v>
      </c>
      <c r="AY477" s="196">
        <f t="shared" si="16"/>
        <v>34474852.719999999</v>
      </c>
      <c r="AZ477" s="196">
        <f t="shared" si="16"/>
        <v>36223366.75</v>
      </c>
      <c r="BA477" s="196">
        <f t="shared" si="16"/>
        <v>35779875.840000004</v>
      </c>
      <c r="BB477" s="196">
        <f t="shared" si="16"/>
        <v>159512526.57000002</v>
      </c>
      <c r="BC477" s="196">
        <f t="shared" si="16"/>
        <v>35737035.660000004</v>
      </c>
      <c r="BD477" s="196">
        <f t="shared" si="16"/>
        <v>348087360.91999996</v>
      </c>
      <c r="BE477" s="196">
        <f t="shared" si="16"/>
        <v>93400406.829999998</v>
      </c>
      <c r="BF477" s="196">
        <f t="shared" si="16"/>
        <v>30771895.560000002</v>
      </c>
      <c r="BG477" s="196">
        <f t="shared" si="16"/>
        <v>42032514.439999998</v>
      </c>
      <c r="BH477" s="196">
        <f t="shared" si="16"/>
        <v>210622278.63</v>
      </c>
      <c r="BI477" s="196">
        <f t="shared" si="16"/>
        <v>28829683.120000001</v>
      </c>
      <c r="BJ477" s="196">
        <f t="shared" si="16"/>
        <v>23718288.010000002</v>
      </c>
      <c r="BK477" s="196">
        <f t="shared" si="16"/>
        <v>31262593.460000001</v>
      </c>
      <c r="BL477" s="196">
        <f t="shared" si="16"/>
        <v>29062095.739999998</v>
      </c>
      <c r="BM477" s="196">
        <f t="shared" si="16"/>
        <v>243749168.29999998</v>
      </c>
      <c r="BN477" s="196">
        <f t="shared" si="16"/>
        <v>57585872.569999993</v>
      </c>
      <c r="BO477" s="196">
        <f t="shared" si="16"/>
        <v>42857962.950000003</v>
      </c>
      <c r="BP477" s="196">
        <f t="shared" si="16"/>
        <v>69801679.299999997</v>
      </c>
      <c r="BQ477" s="196">
        <f t="shared" ref="BQ477:CM477" si="17">+BQ474+BQ475+BQ476</f>
        <v>49146378.730000004</v>
      </c>
      <c r="BR477" s="196">
        <f t="shared" si="17"/>
        <v>39687624.420000002</v>
      </c>
      <c r="BS477" s="196">
        <f t="shared" si="17"/>
        <v>1013539060.5899999</v>
      </c>
      <c r="BT477" s="196">
        <f t="shared" si="17"/>
        <v>48439037.299999997</v>
      </c>
      <c r="BU477" s="196">
        <f t="shared" si="17"/>
        <v>45248339.149999999</v>
      </c>
      <c r="BV477" s="196">
        <f>+BV474+BV475+BV476</f>
        <v>190574910.34</v>
      </c>
      <c r="BW477" s="196">
        <f t="shared" si="17"/>
        <v>13889415.889999999</v>
      </c>
      <c r="BX477" s="196">
        <f t="shared" si="17"/>
        <v>37540655.290000007</v>
      </c>
      <c r="BY477" s="196">
        <f t="shared" si="17"/>
        <v>114925585.20999999</v>
      </c>
      <c r="BZ477" s="196">
        <f t="shared" si="17"/>
        <v>27502994.800000001</v>
      </c>
      <c r="CA477" s="196">
        <f t="shared" si="17"/>
        <v>32507018.380000003</v>
      </c>
      <c r="CB477" s="196">
        <f t="shared" si="17"/>
        <v>33678245.270000003</v>
      </c>
      <c r="CC477" s="196">
        <f t="shared" si="17"/>
        <v>47429885.719999999</v>
      </c>
      <c r="CD477" s="196">
        <f t="shared" si="17"/>
        <v>95159889.560000017</v>
      </c>
      <c r="CE477" s="196">
        <f t="shared" si="17"/>
        <v>54153427.550000004</v>
      </c>
      <c r="CF477" s="196">
        <f t="shared" si="17"/>
        <v>82890948.439999998</v>
      </c>
      <c r="CG477" s="196">
        <f t="shared" si="17"/>
        <v>32871533.809999999</v>
      </c>
      <c r="CH477" s="196">
        <f t="shared" si="17"/>
        <v>28070220.350000001</v>
      </c>
      <c r="CI477" s="196">
        <f t="shared" si="17"/>
        <v>35563880.560000002</v>
      </c>
      <c r="CJ477" s="196">
        <f t="shared" si="17"/>
        <v>26186513.819999997</v>
      </c>
      <c r="CK477" s="196">
        <f t="shared" si="17"/>
        <v>114959321.8</v>
      </c>
      <c r="CL477" s="196">
        <f t="shared" si="17"/>
        <v>25560023.680000003</v>
      </c>
      <c r="CM477" s="196">
        <f t="shared" si="17"/>
        <v>21674571.52</v>
      </c>
    </row>
    <row r="478" spans="2:92" s="117" customFormat="1" ht="25.95" customHeight="1">
      <c r="B478" s="117">
        <v>24</v>
      </c>
      <c r="C478" s="194" t="s">
        <v>700</v>
      </c>
      <c r="D478" s="191">
        <f t="shared" si="12"/>
        <v>3521557.37</v>
      </c>
      <c r="E478" s="191">
        <f t="shared" ref="E478:BP479" si="18">SUMIF($A$4:$A$448,$B478,E$4:E$448)</f>
        <v>665316.38</v>
      </c>
      <c r="F478" s="191">
        <f t="shared" si="18"/>
        <v>594163.46</v>
      </c>
      <c r="G478" s="191">
        <f t="shared" si="18"/>
        <v>461451</v>
      </c>
      <c r="H478" s="191">
        <f t="shared" si="18"/>
        <v>284605.09999999998</v>
      </c>
      <c r="I478" s="191">
        <f t="shared" si="18"/>
        <v>437460.19</v>
      </c>
      <c r="J478" s="191">
        <f t="shared" si="18"/>
        <v>764814.15999999992</v>
      </c>
      <c r="K478" s="191">
        <f t="shared" si="18"/>
        <v>1206487.2</v>
      </c>
      <c r="L478" s="191">
        <f t="shared" si="18"/>
        <v>405383</v>
      </c>
      <c r="M478" s="191">
        <f t="shared" si="18"/>
        <v>1129815.94</v>
      </c>
      <c r="N478" s="191">
        <f t="shared" si="18"/>
        <v>2085898.3800000001</v>
      </c>
      <c r="O478" s="191">
        <f t="shared" si="18"/>
        <v>351288.91</v>
      </c>
      <c r="P478" s="191">
        <f t="shared" si="18"/>
        <v>3315439</v>
      </c>
      <c r="Q478" s="191">
        <f t="shared" si="18"/>
        <v>409871.99</v>
      </c>
      <c r="R478" s="191">
        <f t="shared" si="18"/>
        <v>1184011.76</v>
      </c>
      <c r="S478" s="191">
        <f t="shared" si="18"/>
        <v>660908.19999999995</v>
      </c>
      <c r="T478" s="191">
        <f t="shared" si="18"/>
        <v>355311.63</v>
      </c>
      <c r="U478" s="191">
        <f t="shared" si="18"/>
        <v>337240.9</v>
      </c>
      <c r="V478" s="191">
        <f t="shared" si="18"/>
        <v>525841.27</v>
      </c>
      <c r="W478" s="191">
        <f t="shared" si="18"/>
        <v>224043.58000000002</v>
      </c>
      <c r="X478" s="191">
        <f t="shared" si="18"/>
        <v>7638082.79</v>
      </c>
      <c r="Y478" s="191">
        <f t="shared" si="18"/>
        <v>589605.11</v>
      </c>
      <c r="Z478" s="191">
        <f t="shared" si="18"/>
        <v>850562.4800000001</v>
      </c>
      <c r="AA478" s="191">
        <f t="shared" si="18"/>
        <v>967437.60000000009</v>
      </c>
      <c r="AB478" s="191">
        <f t="shared" si="18"/>
        <v>311066.32</v>
      </c>
      <c r="AC478" s="191">
        <f t="shared" si="18"/>
        <v>431560</v>
      </c>
      <c r="AD478" s="191">
        <f t="shared" si="18"/>
        <v>850638.62</v>
      </c>
      <c r="AE478" s="191">
        <f t="shared" si="18"/>
        <v>1028641.41</v>
      </c>
      <c r="AF478" s="191">
        <f t="shared" si="18"/>
        <v>130758.58</v>
      </c>
      <c r="AG478" s="191">
        <f t="shared" si="18"/>
        <v>409680.80000000005</v>
      </c>
      <c r="AH478" s="191">
        <f t="shared" si="18"/>
        <v>656176.42000000004</v>
      </c>
      <c r="AI478" s="191">
        <f t="shared" si="18"/>
        <v>1023087.35</v>
      </c>
      <c r="AJ478" s="191">
        <f t="shared" si="18"/>
        <v>609339.66999999993</v>
      </c>
      <c r="AK478" s="191">
        <f t="shared" si="18"/>
        <v>876770.8</v>
      </c>
      <c r="AL478" s="191">
        <f t="shared" si="18"/>
        <v>7933738.9700000007</v>
      </c>
      <c r="AM478" s="191">
        <f t="shared" si="18"/>
        <v>1153228.54</v>
      </c>
      <c r="AN478" s="191">
        <f t="shared" si="18"/>
        <v>450311</v>
      </c>
      <c r="AO478" s="191">
        <f t="shared" si="18"/>
        <v>1510533.26</v>
      </c>
      <c r="AP478" s="191">
        <f t="shared" si="18"/>
        <v>974721.01</v>
      </c>
      <c r="AQ478" s="191">
        <f t="shared" si="18"/>
        <v>636399.89</v>
      </c>
      <c r="AR478" s="191">
        <f t="shared" si="18"/>
        <v>223664.51</v>
      </c>
      <c r="AS478" s="191">
        <f t="shared" si="18"/>
        <v>3771956.88</v>
      </c>
      <c r="AT478" s="191">
        <f t="shared" si="18"/>
        <v>943618</v>
      </c>
      <c r="AU478" s="191">
        <f t="shared" si="18"/>
        <v>1819357.66</v>
      </c>
      <c r="AV478" s="191">
        <f t="shared" si="18"/>
        <v>786970</v>
      </c>
      <c r="AW478" s="191">
        <f t="shared" si="18"/>
        <v>345921</v>
      </c>
      <c r="AX478" s="191">
        <f t="shared" si="18"/>
        <v>227623.01</v>
      </c>
      <c r="AY478" s="191">
        <f t="shared" si="18"/>
        <v>448079.4</v>
      </c>
      <c r="AZ478" s="191">
        <f t="shared" si="18"/>
        <v>759053.86</v>
      </c>
      <c r="BA478" s="191">
        <f t="shared" si="18"/>
        <v>360309</v>
      </c>
      <c r="BB478" s="191">
        <f t="shared" si="18"/>
        <v>3281330.17</v>
      </c>
      <c r="BC478" s="191">
        <f t="shared" si="18"/>
        <v>615343.69999999995</v>
      </c>
      <c r="BD478" s="191">
        <f t="shared" si="18"/>
        <v>6094758.6399999997</v>
      </c>
      <c r="BE478" s="191">
        <f t="shared" si="18"/>
        <v>1660585.8199999998</v>
      </c>
      <c r="BF478" s="191">
        <f t="shared" si="18"/>
        <v>309958.34000000003</v>
      </c>
      <c r="BG478" s="191">
        <f t="shared" si="18"/>
        <v>522052.47</v>
      </c>
      <c r="BH478" s="191">
        <f t="shared" si="18"/>
        <v>2220143.48</v>
      </c>
      <c r="BI478" s="191">
        <f t="shared" si="18"/>
        <v>317937.17000000004</v>
      </c>
      <c r="BJ478" s="191">
        <f t="shared" si="18"/>
        <v>301926.55</v>
      </c>
      <c r="BK478" s="191">
        <f t="shared" si="18"/>
        <v>506354.05</v>
      </c>
      <c r="BL478" s="191">
        <f t="shared" si="18"/>
        <v>604788.57999999996</v>
      </c>
      <c r="BM478" s="191">
        <f t="shared" si="18"/>
        <v>3838148.12</v>
      </c>
      <c r="BN478" s="191">
        <f t="shared" si="18"/>
        <v>494900.36</v>
      </c>
      <c r="BO478" s="191">
        <f t="shared" si="18"/>
        <v>1113489.53</v>
      </c>
      <c r="BP478" s="191">
        <f t="shared" si="18"/>
        <v>667403.11</v>
      </c>
      <c r="BQ478" s="191">
        <f t="shared" ref="BQ478:CM479" si="19">SUMIF($A$4:$A$448,$B478,BQ$4:BQ$448)</f>
        <v>310885.51</v>
      </c>
      <c r="BR478" s="191">
        <f t="shared" si="19"/>
        <v>1488318.29</v>
      </c>
      <c r="BS478" s="191">
        <f t="shared" si="19"/>
        <v>17534037.02</v>
      </c>
      <c r="BT478" s="191">
        <f t="shared" si="19"/>
        <v>399028</v>
      </c>
      <c r="BU478" s="191">
        <f t="shared" si="19"/>
        <v>550281.82999999996</v>
      </c>
      <c r="BV478" s="191">
        <f t="shared" si="19"/>
        <v>4018088.28</v>
      </c>
      <c r="BW478" s="191">
        <f t="shared" si="19"/>
        <v>229187.85</v>
      </c>
      <c r="BX478" s="191">
        <f t="shared" si="19"/>
        <v>390180.73</v>
      </c>
      <c r="BY478" s="191">
        <f t="shared" si="19"/>
        <v>1800013.27</v>
      </c>
      <c r="BZ478" s="191">
        <f t="shared" si="19"/>
        <v>245274</v>
      </c>
      <c r="CA478" s="191">
        <f t="shared" si="19"/>
        <v>332474.40999999997</v>
      </c>
      <c r="CB478" s="191">
        <f t="shared" si="19"/>
        <v>388000.53</v>
      </c>
      <c r="CC478" s="191">
        <f t="shared" si="19"/>
        <v>420887.82</v>
      </c>
      <c r="CD478" s="191">
        <f t="shared" si="19"/>
        <v>115679.73</v>
      </c>
      <c r="CE478" s="191">
        <f t="shared" si="19"/>
        <v>715371.13</v>
      </c>
      <c r="CF478" s="191">
        <f t="shared" si="19"/>
        <v>1387759.82</v>
      </c>
      <c r="CG478" s="191">
        <f t="shared" si="19"/>
        <v>239825.06</v>
      </c>
      <c r="CH478" s="191">
        <f t="shared" si="19"/>
        <v>282478</v>
      </c>
      <c r="CI478" s="191">
        <f t="shared" si="19"/>
        <v>748179.48</v>
      </c>
      <c r="CJ478" s="191">
        <f t="shared" si="19"/>
        <v>119693.96</v>
      </c>
      <c r="CK478" s="191">
        <f t="shared" si="19"/>
        <v>1320375.8699999999</v>
      </c>
      <c r="CL478" s="191">
        <f t="shared" si="19"/>
        <v>650024.81000000006</v>
      </c>
      <c r="CM478" s="191">
        <f t="shared" si="19"/>
        <v>224270</v>
      </c>
    </row>
    <row r="479" spans="2:92" s="117" customFormat="1" ht="25.95" customHeight="1">
      <c r="B479" s="117">
        <v>25</v>
      </c>
      <c r="C479" s="195" t="s">
        <v>701</v>
      </c>
      <c r="D479" s="191">
        <f t="shared" si="12"/>
        <v>181113898.69</v>
      </c>
      <c r="E479" s="191">
        <f t="shared" si="18"/>
        <v>12092808.83</v>
      </c>
      <c r="F479" s="191">
        <f t="shared" si="18"/>
        <v>10090916.050000001</v>
      </c>
      <c r="G479" s="191">
        <f t="shared" si="18"/>
        <v>12113000.060000001</v>
      </c>
      <c r="H479" s="191">
        <f t="shared" si="18"/>
        <v>6993619.4100000001</v>
      </c>
      <c r="I479" s="191">
        <f t="shared" si="18"/>
        <v>19854147.219999999</v>
      </c>
      <c r="J479" s="191">
        <f t="shared" si="18"/>
        <v>16099568.35</v>
      </c>
      <c r="K479" s="191">
        <f t="shared" si="18"/>
        <v>32900536.41</v>
      </c>
      <c r="L479" s="191">
        <f t="shared" si="18"/>
        <v>12712429.289999999</v>
      </c>
      <c r="M479" s="191">
        <f t="shared" si="18"/>
        <v>13412313.57</v>
      </c>
      <c r="N479" s="191">
        <f t="shared" si="18"/>
        <v>42977276.5</v>
      </c>
      <c r="O479" s="191">
        <f t="shared" si="18"/>
        <v>3797521.4</v>
      </c>
      <c r="P479" s="191">
        <f t="shared" si="18"/>
        <v>103960144.05</v>
      </c>
      <c r="Q479" s="191">
        <f t="shared" si="18"/>
        <v>14077247.83</v>
      </c>
      <c r="R479" s="191">
        <f t="shared" si="18"/>
        <v>17458389.760000002</v>
      </c>
      <c r="S479" s="191">
        <f t="shared" si="18"/>
        <v>35275343.439999998</v>
      </c>
      <c r="T479" s="191">
        <f t="shared" si="18"/>
        <v>11438357.16</v>
      </c>
      <c r="U479" s="191">
        <f t="shared" si="18"/>
        <v>14773735.01</v>
      </c>
      <c r="V479" s="191">
        <f t="shared" si="18"/>
        <v>10175027.529999999</v>
      </c>
      <c r="W479" s="191">
        <f t="shared" si="18"/>
        <v>3977006.6</v>
      </c>
      <c r="X479" s="191">
        <f t="shared" si="18"/>
        <v>187263068.21000001</v>
      </c>
      <c r="Y479" s="191">
        <f t="shared" si="18"/>
        <v>8064261.4199999999</v>
      </c>
      <c r="Z479" s="191">
        <f t="shared" si="18"/>
        <v>17182464.02</v>
      </c>
      <c r="AA479" s="191">
        <f t="shared" si="18"/>
        <v>11337070.9</v>
      </c>
      <c r="AB479" s="191">
        <f t="shared" si="18"/>
        <v>4694041.8899999997</v>
      </c>
      <c r="AC479" s="191">
        <f t="shared" si="18"/>
        <v>7313675.0700000003</v>
      </c>
      <c r="AD479" s="191">
        <f t="shared" si="18"/>
        <v>10226845.529999999</v>
      </c>
      <c r="AE479" s="191">
        <f t="shared" si="18"/>
        <v>40083455.579999998</v>
      </c>
      <c r="AF479" s="191">
        <f t="shared" si="18"/>
        <v>6712663.7999999998</v>
      </c>
      <c r="AG479" s="191">
        <f t="shared" si="18"/>
        <v>7863275.8499999996</v>
      </c>
      <c r="AH479" s="191">
        <f t="shared" si="18"/>
        <v>11298038.699999999</v>
      </c>
      <c r="AI479" s="191">
        <f t="shared" si="18"/>
        <v>26323387.030000001</v>
      </c>
      <c r="AJ479" s="191">
        <f t="shared" si="18"/>
        <v>11480029.58</v>
      </c>
      <c r="AK479" s="191">
        <f t="shared" si="18"/>
        <v>7600058.3799999999</v>
      </c>
      <c r="AL479" s="191">
        <f t="shared" si="18"/>
        <v>652201914.00999999</v>
      </c>
      <c r="AM479" s="191">
        <f t="shared" si="18"/>
        <v>11099569.869999999</v>
      </c>
      <c r="AN479" s="191">
        <f t="shared" si="18"/>
        <v>6793685.6799999997</v>
      </c>
      <c r="AO479" s="191">
        <f t="shared" si="18"/>
        <v>40780168.170000002</v>
      </c>
      <c r="AP479" s="191">
        <f t="shared" si="18"/>
        <v>26541465.559999999</v>
      </c>
      <c r="AQ479" s="191">
        <f t="shared" si="18"/>
        <v>13609229.65</v>
      </c>
      <c r="AR479" s="191">
        <f t="shared" si="18"/>
        <v>3759884.23</v>
      </c>
      <c r="AS479" s="191">
        <f t="shared" si="18"/>
        <v>89884857.780000001</v>
      </c>
      <c r="AT479" s="191">
        <f t="shared" si="18"/>
        <v>12339121.9</v>
      </c>
      <c r="AU479" s="191">
        <f t="shared" si="18"/>
        <v>24054527.5</v>
      </c>
      <c r="AV479" s="191">
        <f t="shared" si="18"/>
        <v>24789765.859999999</v>
      </c>
      <c r="AW479" s="191">
        <f t="shared" si="18"/>
        <v>8233610.9000000004</v>
      </c>
      <c r="AX479" s="191">
        <f t="shared" si="18"/>
        <v>5927500.8099999996</v>
      </c>
      <c r="AY479" s="191">
        <f t="shared" si="18"/>
        <v>12723403.890000001</v>
      </c>
      <c r="AZ479" s="191">
        <f t="shared" si="18"/>
        <v>11954589.800000001</v>
      </c>
      <c r="BA479" s="191">
        <f t="shared" si="18"/>
        <v>9187937.2799999993</v>
      </c>
      <c r="BB479" s="191">
        <f t="shared" si="18"/>
        <v>132226730.03</v>
      </c>
      <c r="BC479" s="191">
        <f t="shared" si="18"/>
        <v>9309458.5099999998</v>
      </c>
      <c r="BD479" s="191">
        <f t="shared" si="18"/>
        <v>312674492.31</v>
      </c>
      <c r="BE479" s="191">
        <f t="shared" si="18"/>
        <v>39823784.009999998</v>
      </c>
      <c r="BF479" s="191">
        <f t="shared" si="18"/>
        <v>7562938.5</v>
      </c>
      <c r="BG479" s="191">
        <f t="shared" si="18"/>
        <v>9915188.6899999995</v>
      </c>
      <c r="BH479" s="191">
        <f t="shared" si="18"/>
        <v>106532927.41</v>
      </c>
      <c r="BI479" s="191">
        <f t="shared" si="18"/>
        <v>6511617.6699999999</v>
      </c>
      <c r="BJ479" s="191">
        <f t="shared" si="18"/>
        <v>3737536.14</v>
      </c>
      <c r="BK479" s="191">
        <f t="shared" si="18"/>
        <v>12844179.43</v>
      </c>
      <c r="BL479" s="191">
        <f t="shared" si="18"/>
        <v>9399618.9800000004</v>
      </c>
      <c r="BM479" s="191">
        <f t="shared" si="18"/>
        <v>121913510.12</v>
      </c>
      <c r="BN479" s="191">
        <f t="shared" si="18"/>
        <v>26686863.59</v>
      </c>
      <c r="BO479" s="191">
        <f t="shared" si="18"/>
        <v>16204290.17</v>
      </c>
      <c r="BP479" s="191">
        <f t="shared" si="18"/>
        <v>29850263.789999999</v>
      </c>
      <c r="BQ479" s="191">
        <f t="shared" si="19"/>
        <v>16662554.800000001</v>
      </c>
      <c r="BR479" s="191">
        <f t="shared" si="19"/>
        <v>11465865.609999999</v>
      </c>
      <c r="BS479" s="191">
        <f t="shared" si="19"/>
        <v>1021194472.8200001</v>
      </c>
      <c r="BT479" s="191">
        <f t="shared" si="19"/>
        <v>16194761.48</v>
      </c>
      <c r="BU479" s="191">
        <f t="shared" si="19"/>
        <v>14781332.859999999</v>
      </c>
      <c r="BV479" s="191">
        <f t="shared" si="19"/>
        <v>98226148.069999993</v>
      </c>
      <c r="BW479" s="191">
        <f t="shared" si="19"/>
        <v>2744040.35</v>
      </c>
      <c r="BX479" s="191">
        <f t="shared" si="19"/>
        <v>11677441.369999999</v>
      </c>
      <c r="BY479" s="191">
        <f t="shared" si="19"/>
        <v>53471255.829999998</v>
      </c>
      <c r="BZ479" s="191">
        <f t="shared" si="19"/>
        <v>8628726.4600000009</v>
      </c>
      <c r="CA479" s="191">
        <f t="shared" si="19"/>
        <v>6262823.4699999997</v>
      </c>
      <c r="CB479" s="191">
        <f t="shared" si="19"/>
        <v>11239644.83</v>
      </c>
      <c r="CC479" s="191">
        <f t="shared" si="19"/>
        <v>18182857.800000001</v>
      </c>
      <c r="CD479" s="191">
        <f t="shared" si="19"/>
        <v>43954328.479999997</v>
      </c>
      <c r="CE479" s="191">
        <f t="shared" si="19"/>
        <v>18568534.52</v>
      </c>
      <c r="CF479" s="191">
        <f t="shared" si="19"/>
        <v>36494146.200000003</v>
      </c>
      <c r="CG479" s="191">
        <f t="shared" si="19"/>
        <v>6784378.3099999996</v>
      </c>
      <c r="CH479" s="191">
        <f t="shared" si="19"/>
        <v>5820463.5800000001</v>
      </c>
      <c r="CI479" s="191">
        <f t="shared" si="19"/>
        <v>8679565.8200000003</v>
      </c>
      <c r="CJ479" s="191">
        <f t="shared" si="19"/>
        <v>6985600.1900000004</v>
      </c>
      <c r="CK479" s="191">
        <f t="shared" si="19"/>
        <v>50177932.369999997</v>
      </c>
      <c r="CL479" s="191">
        <f t="shared" si="19"/>
        <v>5217693.8600000003</v>
      </c>
      <c r="CM479" s="191">
        <f t="shared" si="19"/>
        <v>5405648.4699999997</v>
      </c>
    </row>
    <row r="480" spans="2:92" s="197" customFormat="1" ht="25.95" customHeight="1">
      <c r="C480" s="198" t="s">
        <v>702</v>
      </c>
      <c r="D480" s="196"/>
      <c r="E480" s="196"/>
      <c r="F480" s="196"/>
      <c r="G480" s="196"/>
      <c r="H480" s="196"/>
      <c r="I480" s="196"/>
      <c r="J480" s="196"/>
      <c r="K480" s="196"/>
      <c r="L480" s="196"/>
      <c r="M480" s="196"/>
      <c r="N480" s="196"/>
      <c r="O480" s="196"/>
      <c r="P480" s="196"/>
      <c r="Q480" s="196"/>
      <c r="R480" s="196"/>
      <c r="S480" s="196"/>
      <c r="T480" s="196"/>
      <c r="U480" s="196"/>
      <c r="V480" s="196"/>
      <c r="W480" s="196"/>
      <c r="X480" s="196"/>
      <c r="Y480" s="196"/>
      <c r="Z480" s="196"/>
      <c r="AA480" s="196"/>
      <c r="AB480" s="196"/>
      <c r="AC480" s="196"/>
      <c r="AD480" s="196"/>
      <c r="AE480" s="196"/>
      <c r="AF480" s="196"/>
      <c r="AG480" s="196"/>
      <c r="AH480" s="196"/>
      <c r="AI480" s="196"/>
      <c r="AJ480" s="196"/>
      <c r="AK480" s="196"/>
      <c r="AL480" s="196"/>
      <c r="AM480" s="196"/>
      <c r="AN480" s="196"/>
      <c r="AO480" s="196"/>
      <c r="AP480" s="196"/>
      <c r="AQ480" s="196"/>
      <c r="AR480" s="196"/>
      <c r="AS480" s="196"/>
      <c r="AT480" s="196"/>
      <c r="AU480" s="196"/>
      <c r="AV480" s="196"/>
      <c r="AW480" s="196"/>
      <c r="AX480" s="196"/>
      <c r="AY480" s="196"/>
      <c r="AZ480" s="196"/>
      <c r="BA480" s="196"/>
      <c r="BB480" s="196"/>
      <c r="BC480" s="196"/>
      <c r="BD480" s="196"/>
      <c r="BE480" s="196"/>
      <c r="BF480" s="196"/>
      <c r="BG480" s="196"/>
      <c r="BH480" s="196"/>
      <c r="BI480" s="196"/>
      <c r="BJ480" s="196"/>
      <c r="BK480" s="196"/>
      <c r="BL480" s="196"/>
      <c r="BM480" s="196"/>
      <c r="BN480" s="196"/>
      <c r="BO480" s="196"/>
      <c r="BP480" s="196"/>
      <c r="BQ480" s="196"/>
      <c r="BR480" s="196"/>
      <c r="BS480" s="196"/>
      <c r="BT480" s="196"/>
      <c r="BU480" s="196"/>
      <c r="BV480" s="196"/>
      <c r="BW480" s="196"/>
      <c r="BX480" s="196"/>
      <c r="BY480" s="196"/>
      <c r="BZ480" s="196"/>
      <c r="CA480" s="196"/>
      <c r="CB480" s="196"/>
      <c r="CC480" s="196"/>
      <c r="CD480" s="196"/>
      <c r="CE480" s="196"/>
      <c r="CF480" s="196"/>
      <c r="CG480" s="196"/>
      <c r="CH480" s="196"/>
      <c r="CI480" s="196"/>
      <c r="CJ480" s="196"/>
      <c r="CK480" s="196"/>
      <c r="CL480" s="196"/>
      <c r="CM480" s="196"/>
    </row>
    <row r="481" spans="2:91" s="117" customFormat="1" ht="25.95" customHeight="1">
      <c r="B481" s="117">
        <v>26</v>
      </c>
      <c r="C481" s="195" t="s">
        <v>703</v>
      </c>
      <c r="D481" s="191">
        <f t="shared" si="12"/>
        <v>86924178.789999992</v>
      </c>
      <c r="E481" s="191">
        <f t="shared" ref="E481:BP482" si="20">SUMIF($A$4:$A$448,$B481,E$4:E$448)</f>
        <v>6475050.9899999993</v>
      </c>
      <c r="F481" s="191">
        <f t="shared" si="20"/>
        <v>3957482.08</v>
      </c>
      <c r="G481" s="191">
        <f t="shared" si="20"/>
        <v>3476587.09</v>
      </c>
      <c r="H481" s="191">
        <f t="shared" si="20"/>
        <v>2933374.41</v>
      </c>
      <c r="I481" s="191">
        <f t="shared" si="20"/>
        <v>10243678.659999998</v>
      </c>
      <c r="J481" s="191">
        <f t="shared" si="20"/>
        <v>5052615.3</v>
      </c>
      <c r="K481" s="191">
        <f t="shared" si="20"/>
        <v>10666342.120000001</v>
      </c>
      <c r="L481" s="191">
        <f t="shared" si="20"/>
        <v>3480505.94</v>
      </c>
      <c r="M481" s="191">
        <f t="shared" si="20"/>
        <v>3118037.6500000004</v>
      </c>
      <c r="N481" s="191">
        <f t="shared" si="20"/>
        <v>25912884.25</v>
      </c>
      <c r="O481" s="191">
        <f t="shared" si="20"/>
        <v>2460678.27</v>
      </c>
      <c r="P481" s="191">
        <f t="shared" si="20"/>
        <v>82137531.829999998</v>
      </c>
      <c r="Q481" s="191">
        <f t="shared" si="20"/>
        <v>7053531</v>
      </c>
      <c r="R481" s="191">
        <f t="shared" si="20"/>
        <v>7617365.96</v>
      </c>
      <c r="S481" s="191">
        <f t="shared" si="20"/>
        <v>11172820.6</v>
      </c>
      <c r="T481" s="191">
        <f t="shared" si="20"/>
        <v>3719496.2700000005</v>
      </c>
      <c r="U481" s="191">
        <f t="shared" si="20"/>
        <v>6946134.7300000004</v>
      </c>
      <c r="V481" s="191">
        <f t="shared" si="20"/>
        <v>4416723.1099999994</v>
      </c>
      <c r="W481" s="191">
        <f t="shared" si="20"/>
        <v>1463998.89</v>
      </c>
      <c r="X481" s="191">
        <f t="shared" si="20"/>
        <v>159923567.53999999</v>
      </c>
      <c r="Y481" s="191">
        <f t="shared" si="20"/>
        <v>3597695.22</v>
      </c>
      <c r="Z481" s="191">
        <f t="shared" si="20"/>
        <v>8167567.5800000001</v>
      </c>
      <c r="AA481" s="191">
        <f t="shared" si="20"/>
        <v>6519774.1500000004</v>
      </c>
      <c r="AB481" s="191">
        <f t="shared" si="20"/>
        <v>1686443.5100000002</v>
      </c>
      <c r="AC481" s="191">
        <f t="shared" si="20"/>
        <v>2678836.86</v>
      </c>
      <c r="AD481" s="191">
        <f t="shared" si="20"/>
        <v>4296774.6900000004</v>
      </c>
      <c r="AE481" s="191">
        <f t="shared" si="20"/>
        <v>17880117.850000001</v>
      </c>
      <c r="AF481" s="191">
        <f t="shared" si="20"/>
        <v>4391516.4400000004</v>
      </c>
      <c r="AG481" s="191">
        <f t="shared" si="20"/>
        <v>3762306.02</v>
      </c>
      <c r="AH481" s="191">
        <f t="shared" si="20"/>
        <v>5298033.5999999996</v>
      </c>
      <c r="AI481" s="191">
        <f t="shared" si="20"/>
        <v>9678419.3399999999</v>
      </c>
      <c r="AJ481" s="191">
        <f t="shared" si="20"/>
        <v>5211574.82</v>
      </c>
      <c r="AK481" s="191">
        <f t="shared" si="20"/>
        <v>3506543.66</v>
      </c>
      <c r="AL481" s="191">
        <f t="shared" si="20"/>
        <v>441174714.62</v>
      </c>
      <c r="AM481" s="191">
        <f t="shared" si="20"/>
        <v>7669841.3199999994</v>
      </c>
      <c r="AN481" s="191">
        <f t="shared" si="20"/>
        <v>4725393.8499999996</v>
      </c>
      <c r="AO481" s="191">
        <f t="shared" si="20"/>
        <v>14170052.120000001</v>
      </c>
      <c r="AP481" s="191">
        <f t="shared" si="20"/>
        <v>13064697.85</v>
      </c>
      <c r="AQ481" s="191">
        <f t="shared" si="20"/>
        <v>4394198.37</v>
      </c>
      <c r="AR481" s="191">
        <f t="shared" si="20"/>
        <v>1493494.02</v>
      </c>
      <c r="AS481" s="191">
        <f t="shared" si="20"/>
        <v>48228551.099999994</v>
      </c>
      <c r="AT481" s="191">
        <f t="shared" si="20"/>
        <v>5675158.5899999999</v>
      </c>
      <c r="AU481" s="191">
        <f t="shared" si="20"/>
        <v>12612250.560000001</v>
      </c>
      <c r="AV481" s="191">
        <f t="shared" si="20"/>
        <v>13246139.08</v>
      </c>
      <c r="AW481" s="191">
        <f t="shared" si="20"/>
        <v>4510321.4799999995</v>
      </c>
      <c r="AX481" s="191">
        <f t="shared" si="20"/>
        <v>2957821.68</v>
      </c>
      <c r="AY481" s="191">
        <f t="shared" si="20"/>
        <v>4278086.34</v>
      </c>
      <c r="AZ481" s="191">
        <f t="shared" si="20"/>
        <v>6664298.5899999999</v>
      </c>
      <c r="BA481" s="191">
        <f t="shared" si="20"/>
        <v>4463722.13</v>
      </c>
      <c r="BB481" s="191">
        <f t="shared" si="20"/>
        <v>43837497.119999997</v>
      </c>
      <c r="BC481" s="191">
        <f t="shared" si="20"/>
        <v>4654786.1500000004</v>
      </c>
      <c r="BD481" s="191">
        <f t="shared" si="20"/>
        <v>181296514.51999998</v>
      </c>
      <c r="BE481" s="191">
        <f t="shared" si="20"/>
        <v>12871546.25</v>
      </c>
      <c r="BF481" s="191">
        <f t="shared" si="20"/>
        <v>3054191.47</v>
      </c>
      <c r="BG481" s="191">
        <f t="shared" si="20"/>
        <v>4119315.71</v>
      </c>
      <c r="BH481" s="191">
        <f t="shared" si="20"/>
        <v>87280470.420000002</v>
      </c>
      <c r="BI481" s="191">
        <f t="shared" si="20"/>
        <v>2905454.31</v>
      </c>
      <c r="BJ481" s="191">
        <f t="shared" si="20"/>
        <v>1924640.29</v>
      </c>
      <c r="BK481" s="191">
        <f t="shared" si="20"/>
        <v>4374393.04</v>
      </c>
      <c r="BL481" s="191">
        <f t="shared" si="20"/>
        <v>5110279.62</v>
      </c>
      <c r="BM481" s="191">
        <f t="shared" si="20"/>
        <v>109943194.59</v>
      </c>
      <c r="BN481" s="191">
        <f t="shared" si="20"/>
        <v>8200010.46</v>
      </c>
      <c r="BO481" s="191">
        <f t="shared" si="20"/>
        <v>6924145.7000000002</v>
      </c>
      <c r="BP481" s="191">
        <f t="shared" si="20"/>
        <v>12722673.530000001</v>
      </c>
      <c r="BQ481" s="191">
        <f t="shared" ref="BQ481:CM482" si="21">SUMIF($A$4:$A$448,$B481,BQ$4:BQ$448)</f>
        <v>6311720.8899999997</v>
      </c>
      <c r="BR481" s="191">
        <f t="shared" si="21"/>
        <v>4567101.88</v>
      </c>
      <c r="BS481" s="191">
        <f t="shared" si="21"/>
        <v>655562814.81000006</v>
      </c>
      <c r="BT481" s="191">
        <f t="shared" si="21"/>
        <v>4910389.4800000004</v>
      </c>
      <c r="BU481" s="191">
        <f t="shared" si="21"/>
        <v>6833818.1800000006</v>
      </c>
      <c r="BV481" s="191">
        <f t="shared" si="21"/>
        <v>57156411.050000004</v>
      </c>
      <c r="BW481" s="191">
        <f t="shared" si="21"/>
        <v>1035116.21</v>
      </c>
      <c r="BX481" s="191">
        <f t="shared" si="21"/>
        <v>4600526.6899999995</v>
      </c>
      <c r="BY481" s="191">
        <f t="shared" si="21"/>
        <v>31168410.84</v>
      </c>
      <c r="BZ481" s="191">
        <f t="shared" si="21"/>
        <v>2796005.19</v>
      </c>
      <c r="CA481" s="191">
        <f t="shared" si="21"/>
        <v>3485407.05</v>
      </c>
      <c r="CB481" s="191">
        <f t="shared" si="21"/>
        <v>5345695.26</v>
      </c>
      <c r="CC481" s="191">
        <f t="shared" si="21"/>
        <v>6156070.25</v>
      </c>
      <c r="CD481" s="191">
        <f t="shared" si="21"/>
        <v>20229094.429999996</v>
      </c>
      <c r="CE481" s="191">
        <f t="shared" si="21"/>
        <v>6498412.7400000002</v>
      </c>
      <c r="CF481" s="191">
        <f t="shared" si="21"/>
        <v>15626626.199999999</v>
      </c>
      <c r="CG481" s="191">
        <f t="shared" si="21"/>
        <v>4654996.9200000009</v>
      </c>
      <c r="CH481" s="191">
        <f t="shared" si="21"/>
        <v>2616451.7600000002</v>
      </c>
      <c r="CI481" s="191">
        <f t="shared" si="21"/>
        <v>2761366.47</v>
      </c>
      <c r="CJ481" s="191">
        <f t="shared" si="21"/>
        <v>3612434.73</v>
      </c>
      <c r="CK481" s="191">
        <f t="shared" si="21"/>
        <v>29909128.960000001</v>
      </c>
      <c r="CL481" s="191">
        <f t="shared" si="21"/>
        <v>2514710.2999999998</v>
      </c>
      <c r="CM481" s="191">
        <f t="shared" si="21"/>
        <v>3108079.13</v>
      </c>
    </row>
    <row r="482" spans="2:91" s="117" customFormat="1" ht="25.95" customHeight="1">
      <c r="B482" s="117">
        <v>27</v>
      </c>
      <c r="C482" s="194" t="s">
        <v>704</v>
      </c>
      <c r="D482" s="191">
        <f t="shared" si="12"/>
        <v>18427602.57</v>
      </c>
      <c r="E482" s="191">
        <f t="shared" si="20"/>
        <v>4619843.51</v>
      </c>
      <c r="F482" s="191">
        <f t="shared" si="20"/>
        <v>8137679</v>
      </c>
      <c r="G482" s="191">
        <f t="shared" si="20"/>
        <v>7173643.5999999996</v>
      </c>
      <c r="H482" s="191">
        <f t="shared" si="20"/>
        <v>2457115</v>
      </c>
      <c r="I482" s="191">
        <f t="shared" si="20"/>
        <v>5816675.3300000001</v>
      </c>
      <c r="J482" s="191">
        <f t="shared" si="20"/>
        <v>7102008.4000000004</v>
      </c>
      <c r="K482" s="191">
        <f t="shared" si="20"/>
        <v>9787203.5999999996</v>
      </c>
      <c r="L482" s="191">
        <f t="shared" si="20"/>
        <v>5763965</v>
      </c>
      <c r="M482" s="191">
        <f t="shared" si="20"/>
        <v>10107108.41</v>
      </c>
      <c r="N482" s="191">
        <f t="shared" si="20"/>
        <v>17018287.75</v>
      </c>
      <c r="O482" s="191">
        <f t="shared" si="20"/>
        <v>2618878.4</v>
      </c>
      <c r="P482" s="191">
        <f t="shared" si="20"/>
        <v>30651509.449999999</v>
      </c>
      <c r="Q482" s="191">
        <f t="shared" si="20"/>
        <v>4684815.74</v>
      </c>
      <c r="R482" s="191">
        <f t="shared" si="20"/>
        <v>5916385.5</v>
      </c>
      <c r="S482" s="191">
        <f t="shared" si="20"/>
        <v>1805748</v>
      </c>
      <c r="T482" s="191">
        <f t="shared" si="20"/>
        <v>5797330.6299999999</v>
      </c>
      <c r="U482" s="191">
        <f t="shared" si="20"/>
        <v>4538137.25</v>
      </c>
      <c r="V482" s="191">
        <f t="shared" si="20"/>
        <v>4013126</v>
      </c>
      <c r="W482" s="191">
        <f t="shared" si="20"/>
        <v>2851588.42</v>
      </c>
      <c r="X482" s="191">
        <f t="shared" si="20"/>
        <v>12087944</v>
      </c>
      <c r="Y482" s="191">
        <f t="shared" si="20"/>
        <v>4110234.7</v>
      </c>
      <c r="Z482" s="191">
        <f t="shared" si="20"/>
        <v>10148279.74</v>
      </c>
      <c r="AA482" s="191">
        <f t="shared" si="20"/>
        <v>5735835.2999999998</v>
      </c>
      <c r="AB482" s="191">
        <f t="shared" si="20"/>
        <v>3467522.3</v>
      </c>
      <c r="AC482" s="191">
        <f t="shared" si="20"/>
        <v>2824969.73</v>
      </c>
      <c r="AD482" s="191">
        <f t="shared" si="20"/>
        <v>4011359.2</v>
      </c>
      <c r="AE482" s="191">
        <f t="shared" si="20"/>
        <v>15999878.880000001</v>
      </c>
      <c r="AF482" s="191">
        <f t="shared" si="20"/>
        <v>3317238.5</v>
      </c>
      <c r="AG482" s="191">
        <f t="shared" si="20"/>
        <v>3789267.54</v>
      </c>
      <c r="AH482" s="191">
        <f t="shared" si="20"/>
        <v>8352397</v>
      </c>
      <c r="AI482" s="191">
        <f t="shared" si="20"/>
        <v>4824449</v>
      </c>
      <c r="AJ482" s="191">
        <f t="shared" si="20"/>
        <v>4578004.5999999996</v>
      </c>
      <c r="AK482" s="191">
        <f t="shared" si="20"/>
        <v>6365943.2000000002</v>
      </c>
      <c r="AL482" s="191">
        <f t="shared" si="20"/>
        <v>25410459.43</v>
      </c>
      <c r="AM482" s="191">
        <f t="shared" si="20"/>
        <v>3946905.25</v>
      </c>
      <c r="AN482" s="191">
        <f t="shared" si="20"/>
        <v>4040086.4</v>
      </c>
      <c r="AO482" s="191">
        <f t="shared" si="20"/>
        <v>7886144.5</v>
      </c>
      <c r="AP482" s="191">
        <f t="shared" si="20"/>
        <v>11221617.140000001</v>
      </c>
      <c r="AQ482" s="191">
        <f t="shared" si="20"/>
        <v>4621988.12</v>
      </c>
      <c r="AR482" s="191">
        <f t="shared" si="20"/>
        <v>1720568.5</v>
      </c>
      <c r="AS482" s="191">
        <f t="shared" si="20"/>
        <v>26656824.079999998</v>
      </c>
      <c r="AT482" s="191">
        <f t="shared" si="20"/>
        <v>6447902.0999999996</v>
      </c>
      <c r="AU482" s="191">
        <f t="shared" si="20"/>
        <v>7945457</v>
      </c>
      <c r="AV482" s="191">
        <f t="shared" si="20"/>
        <v>10244798.199999999</v>
      </c>
      <c r="AW482" s="191">
        <f t="shared" si="20"/>
        <v>4756305</v>
      </c>
      <c r="AX482" s="191">
        <f t="shared" si="20"/>
        <v>2836722.09</v>
      </c>
      <c r="AY482" s="191">
        <f t="shared" si="20"/>
        <v>5704625.0599999996</v>
      </c>
      <c r="AZ482" s="191">
        <f t="shared" si="20"/>
        <v>5239709</v>
      </c>
      <c r="BA482" s="191">
        <f t="shared" si="20"/>
        <v>4167213.85</v>
      </c>
      <c r="BB482" s="191">
        <f t="shared" si="20"/>
        <v>17571983.579999998</v>
      </c>
      <c r="BC482" s="191">
        <f t="shared" si="20"/>
        <v>4449979</v>
      </c>
      <c r="BD482" s="191">
        <f t="shared" si="20"/>
        <v>10810103.5</v>
      </c>
      <c r="BE482" s="191">
        <f t="shared" si="20"/>
        <v>12856827.5</v>
      </c>
      <c r="BF482" s="191">
        <f t="shared" si="20"/>
        <v>4444652</v>
      </c>
      <c r="BG482" s="191">
        <f t="shared" si="20"/>
        <v>5009570.71</v>
      </c>
      <c r="BH482" s="191">
        <f t="shared" si="20"/>
        <v>7782204.5199999996</v>
      </c>
      <c r="BI482" s="191">
        <f t="shared" si="20"/>
        <v>3718895.39</v>
      </c>
      <c r="BJ482" s="191">
        <f t="shared" si="20"/>
        <v>2391058.34</v>
      </c>
      <c r="BK482" s="191">
        <f t="shared" si="20"/>
        <v>3757329.6</v>
      </c>
      <c r="BL482" s="191">
        <f t="shared" si="20"/>
        <v>4019100.4</v>
      </c>
      <c r="BM482" s="191">
        <f t="shared" si="20"/>
        <v>19497647.629999999</v>
      </c>
      <c r="BN482" s="191">
        <f t="shared" si="20"/>
        <v>6072545.8799999999</v>
      </c>
      <c r="BO482" s="191">
        <f t="shared" si="20"/>
        <v>6386652.1100000003</v>
      </c>
      <c r="BP482" s="191">
        <f t="shared" si="20"/>
        <v>11353479.199999999</v>
      </c>
      <c r="BQ482" s="191">
        <f t="shared" si="21"/>
        <v>7151941.2599999998</v>
      </c>
      <c r="BR482" s="191">
        <f t="shared" si="21"/>
        <v>8392911.2200000007</v>
      </c>
      <c r="BS482" s="191">
        <f t="shared" si="21"/>
        <v>23651237.210000001</v>
      </c>
      <c r="BT482" s="191">
        <f t="shared" si="21"/>
        <v>6132190</v>
      </c>
      <c r="BU482" s="191">
        <f t="shared" si="21"/>
        <v>5345512.26</v>
      </c>
      <c r="BV482" s="191">
        <f t="shared" si="21"/>
        <v>9990990.6400000006</v>
      </c>
      <c r="BW482" s="191">
        <f t="shared" si="21"/>
        <v>19945.2</v>
      </c>
      <c r="BX482" s="191">
        <f t="shared" si="21"/>
        <v>5462964.5800000001</v>
      </c>
      <c r="BY482" s="191">
        <f t="shared" si="21"/>
        <v>15178570.82</v>
      </c>
      <c r="BZ482" s="191">
        <f t="shared" si="21"/>
        <v>2928657.25</v>
      </c>
      <c r="CA482" s="191">
        <f t="shared" si="21"/>
        <v>5126045</v>
      </c>
      <c r="CB482" s="191">
        <f t="shared" si="21"/>
        <v>6111888.9100000001</v>
      </c>
      <c r="CC482" s="191">
        <f t="shared" si="21"/>
        <v>8484191</v>
      </c>
      <c r="CD482" s="191">
        <f t="shared" si="21"/>
        <v>11399876</v>
      </c>
      <c r="CE482" s="191">
        <f t="shared" si="21"/>
        <v>6678793.5800000001</v>
      </c>
      <c r="CF482" s="191">
        <f t="shared" si="21"/>
        <v>7522188.71</v>
      </c>
      <c r="CG482" s="191">
        <f t="shared" si="21"/>
        <v>1282916</v>
      </c>
      <c r="CH482" s="191">
        <f t="shared" si="21"/>
        <v>3285971.77</v>
      </c>
      <c r="CI482" s="191">
        <f t="shared" si="21"/>
        <v>4482004</v>
      </c>
      <c r="CJ482" s="191">
        <f t="shared" si="21"/>
        <v>3179643.6</v>
      </c>
      <c r="CK482" s="191">
        <f t="shared" si="21"/>
        <v>25763147.449999999</v>
      </c>
      <c r="CL482" s="191">
        <f t="shared" si="21"/>
        <v>2815385.5</v>
      </c>
      <c r="CM482" s="191">
        <f t="shared" si="21"/>
        <v>3389652</v>
      </c>
    </row>
    <row r="483" spans="2:91" s="197" customFormat="1" ht="25.95" customHeight="1">
      <c r="C483" s="198" t="s">
        <v>705</v>
      </c>
      <c r="D483" s="196">
        <f>+D480+D481+D482</f>
        <v>105351781.35999998</v>
      </c>
      <c r="E483" s="196">
        <f t="shared" ref="E483:BP483" si="22">+E480+E481+E482</f>
        <v>11094894.5</v>
      </c>
      <c r="F483" s="196">
        <f t="shared" si="22"/>
        <v>12095161.08</v>
      </c>
      <c r="G483" s="196">
        <f t="shared" si="22"/>
        <v>10650230.689999999</v>
      </c>
      <c r="H483" s="196">
        <f t="shared" si="22"/>
        <v>5390489.4100000001</v>
      </c>
      <c r="I483" s="196">
        <f t="shared" si="22"/>
        <v>16060353.989999998</v>
      </c>
      <c r="J483" s="196">
        <f t="shared" si="22"/>
        <v>12154623.699999999</v>
      </c>
      <c r="K483" s="196">
        <f t="shared" si="22"/>
        <v>20453545.719999999</v>
      </c>
      <c r="L483" s="196">
        <f t="shared" si="22"/>
        <v>9244470.9399999995</v>
      </c>
      <c r="M483" s="196">
        <f t="shared" si="22"/>
        <v>13225146.060000001</v>
      </c>
      <c r="N483" s="196">
        <f t="shared" si="22"/>
        <v>42931172</v>
      </c>
      <c r="O483" s="196">
        <f t="shared" si="22"/>
        <v>5079556.67</v>
      </c>
      <c r="P483" s="196">
        <f t="shared" si="22"/>
        <v>112789041.28</v>
      </c>
      <c r="Q483" s="196">
        <f t="shared" si="22"/>
        <v>11738346.74</v>
      </c>
      <c r="R483" s="196">
        <f t="shared" si="22"/>
        <v>13533751.460000001</v>
      </c>
      <c r="S483" s="196">
        <f t="shared" si="22"/>
        <v>12978568.6</v>
      </c>
      <c r="T483" s="196">
        <f t="shared" si="22"/>
        <v>9516826.9000000004</v>
      </c>
      <c r="U483" s="196">
        <f t="shared" si="22"/>
        <v>11484271.98</v>
      </c>
      <c r="V483" s="196">
        <f t="shared" si="22"/>
        <v>8429849.1099999994</v>
      </c>
      <c r="W483" s="196">
        <f t="shared" si="22"/>
        <v>4315587.3099999996</v>
      </c>
      <c r="X483" s="196">
        <f t="shared" si="22"/>
        <v>172011511.53999999</v>
      </c>
      <c r="Y483" s="196">
        <f t="shared" si="22"/>
        <v>7707929.9199999999</v>
      </c>
      <c r="Z483" s="196">
        <f t="shared" si="22"/>
        <v>18315847.32</v>
      </c>
      <c r="AA483" s="196">
        <f t="shared" si="22"/>
        <v>12255609.449999999</v>
      </c>
      <c r="AB483" s="196">
        <f t="shared" si="22"/>
        <v>5153965.8100000005</v>
      </c>
      <c r="AC483" s="196">
        <f t="shared" si="22"/>
        <v>5503806.5899999999</v>
      </c>
      <c r="AD483" s="196">
        <f t="shared" si="22"/>
        <v>8308133.8900000006</v>
      </c>
      <c r="AE483" s="196">
        <f t="shared" si="22"/>
        <v>33879996.730000004</v>
      </c>
      <c r="AF483" s="196">
        <f t="shared" si="22"/>
        <v>7708754.9400000004</v>
      </c>
      <c r="AG483" s="196">
        <f t="shared" si="22"/>
        <v>7551573.5600000005</v>
      </c>
      <c r="AH483" s="196">
        <f t="shared" si="22"/>
        <v>13650430.6</v>
      </c>
      <c r="AI483" s="196">
        <f t="shared" si="22"/>
        <v>14502868.34</v>
      </c>
      <c r="AJ483" s="196">
        <f t="shared" si="22"/>
        <v>9789579.4199999999</v>
      </c>
      <c r="AK483" s="196">
        <f t="shared" si="22"/>
        <v>9872486.8599999994</v>
      </c>
      <c r="AL483" s="196">
        <f t="shared" si="22"/>
        <v>466585174.05000001</v>
      </c>
      <c r="AM483" s="196">
        <f t="shared" si="22"/>
        <v>11616746.57</v>
      </c>
      <c r="AN483" s="196">
        <f t="shared" si="22"/>
        <v>8765480.25</v>
      </c>
      <c r="AO483" s="196">
        <f t="shared" si="22"/>
        <v>22056196.620000001</v>
      </c>
      <c r="AP483" s="196">
        <f t="shared" si="22"/>
        <v>24286314.990000002</v>
      </c>
      <c r="AQ483" s="196">
        <f t="shared" si="22"/>
        <v>9016186.4900000002</v>
      </c>
      <c r="AR483" s="196">
        <f t="shared" si="22"/>
        <v>3214062.52</v>
      </c>
      <c r="AS483" s="196">
        <f t="shared" si="22"/>
        <v>74885375.179999992</v>
      </c>
      <c r="AT483" s="196">
        <f t="shared" si="22"/>
        <v>12123060.689999999</v>
      </c>
      <c r="AU483" s="196">
        <f t="shared" si="22"/>
        <v>20557707.560000002</v>
      </c>
      <c r="AV483" s="196">
        <f t="shared" si="22"/>
        <v>23490937.280000001</v>
      </c>
      <c r="AW483" s="196">
        <f t="shared" si="22"/>
        <v>9266626.4800000004</v>
      </c>
      <c r="AX483" s="196">
        <f t="shared" si="22"/>
        <v>5794543.7699999996</v>
      </c>
      <c r="AY483" s="196">
        <f t="shared" si="22"/>
        <v>9982711.3999999985</v>
      </c>
      <c r="AZ483" s="196">
        <f t="shared" si="22"/>
        <v>11904007.59</v>
      </c>
      <c r="BA483" s="196">
        <f t="shared" si="22"/>
        <v>8630935.9800000004</v>
      </c>
      <c r="BB483" s="196">
        <f t="shared" si="22"/>
        <v>61409480.699999996</v>
      </c>
      <c r="BC483" s="196">
        <f t="shared" si="22"/>
        <v>9104765.1500000004</v>
      </c>
      <c r="BD483" s="196">
        <f t="shared" si="22"/>
        <v>192106618.01999998</v>
      </c>
      <c r="BE483" s="196">
        <f t="shared" si="22"/>
        <v>25728373.75</v>
      </c>
      <c r="BF483" s="196">
        <f t="shared" si="22"/>
        <v>7498843.4700000007</v>
      </c>
      <c r="BG483" s="196">
        <f t="shared" si="22"/>
        <v>9128886.4199999999</v>
      </c>
      <c r="BH483" s="196">
        <f t="shared" si="22"/>
        <v>95062674.939999998</v>
      </c>
      <c r="BI483" s="196">
        <f t="shared" si="22"/>
        <v>6624349.7000000002</v>
      </c>
      <c r="BJ483" s="196">
        <f t="shared" si="22"/>
        <v>4315698.63</v>
      </c>
      <c r="BK483" s="196">
        <f t="shared" si="22"/>
        <v>8131722.6400000006</v>
      </c>
      <c r="BL483" s="196">
        <f t="shared" si="22"/>
        <v>9129380.0199999996</v>
      </c>
      <c r="BM483" s="196">
        <f t="shared" si="22"/>
        <v>129440842.22</v>
      </c>
      <c r="BN483" s="196">
        <f t="shared" si="22"/>
        <v>14272556.34</v>
      </c>
      <c r="BO483" s="196">
        <f t="shared" si="22"/>
        <v>13310797.810000001</v>
      </c>
      <c r="BP483" s="196">
        <f t="shared" si="22"/>
        <v>24076152.73</v>
      </c>
      <c r="BQ483" s="196">
        <f t="shared" ref="BQ483:CM483" si="23">+BQ480+BQ481+BQ482</f>
        <v>13463662.149999999</v>
      </c>
      <c r="BR483" s="196">
        <f t="shared" si="23"/>
        <v>12960013.100000001</v>
      </c>
      <c r="BS483" s="196">
        <f t="shared" si="23"/>
        <v>679214052.0200001</v>
      </c>
      <c r="BT483" s="196">
        <f t="shared" si="23"/>
        <v>11042579.48</v>
      </c>
      <c r="BU483" s="196">
        <f t="shared" si="23"/>
        <v>12179330.440000001</v>
      </c>
      <c r="BV483" s="196">
        <f t="shared" si="23"/>
        <v>67147401.689999998</v>
      </c>
      <c r="BW483" s="196">
        <f t="shared" si="23"/>
        <v>1055061.4099999999</v>
      </c>
      <c r="BX483" s="196">
        <f t="shared" si="23"/>
        <v>10063491.27</v>
      </c>
      <c r="BY483" s="196">
        <f t="shared" si="23"/>
        <v>46346981.659999996</v>
      </c>
      <c r="BZ483" s="196">
        <f t="shared" si="23"/>
        <v>5724662.4399999995</v>
      </c>
      <c r="CA483" s="196">
        <f t="shared" si="23"/>
        <v>8611452.0500000007</v>
      </c>
      <c r="CB483" s="196">
        <f t="shared" si="23"/>
        <v>11457584.17</v>
      </c>
      <c r="CC483" s="196">
        <f t="shared" si="23"/>
        <v>14640261.25</v>
      </c>
      <c r="CD483" s="196">
        <f t="shared" si="23"/>
        <v>31628970.429999996</v>
      </c>
      <c r="CE483" s="196">
        <f t="shared" si="23"/>
        <v>13177206.32</v>
      </c>
      <c r="CF483" s="196">
        <f t="shared" si="23"/>
        <v>23148814.91</v>
      </c>
      <c r="CG483" s="196">
        <f t="shared" si="23"/>
        <v>5937912.9200000009</v>
      </c>
      <c r="CH483" s="196">
        <f t="shared" si="23"/>
        <v>5902423.5300000003</v>
      </c>
      <c r="CI483" s="196">
        <f t="shared" si="23"/>
        <v>7243370.4700000007</v>
      </c>
      <c r="CJ483" s="196">
        <f t="shared" si="23"/>
        <v>6792078.3300000001</v>
      </c>
      <c r="CK483" s="196">
        <f t="shared" si="23"/>
        <v>55672276.409999996</v>
      </c>
      <c r="CL483" s="196">
        <f t="shared" si="23"/>
        <v>5330095.8</v>
      </c>
      <c r="CM483" s="196">
        <f t="shared" si="23"/>
        <v>6497731.1299999999</v>
      </c>
    </row>
    <row r="484" spans="2:91" s="117" customFormat="1" ht="25.95" customHeight="1">
      <c r="B484" s="117">
        <v>28</v>
      </c>
      <c r="C484" s="194" t="s">
        <v>706</v>
      </c>
      <c r="D484" s="191">
        <f t="shared" si="12"/>
        <v>30617212.75</v>
      </c>
      <c r="E484" s="191">
        <f t="shared" ref="E484:BP487" si="24">SUMIF($A$4:$A$448,$B484,E$4:E$448)</f>
        <v>5627212.2299999995</v>
      </c>
      <c r="F484" s="191">
        <f t="shared" si="24"/>
        <v>5880979.2800000003</v>
      </c>
      <c r="G484" s="191">
        <f t="shared" si="24"/>
        <v>5191990.95</v>
      </c>
      <c r="H484" s="191">
        <f t="shared" si="24"/>
        <v>3782245.05</v>
      </c>
      <c r="I484" s="191">
        <f t="shared" si="24"/>
        <v>4384658.7699999996</v>
      </c>
      <c r="J484" s="191">
        <f t="shared" si="24"/>
        <v>6443157.6099999994</v>
      </c>
      <c r="K484" s="191">
        <f t="shared" si="24"/>
        <v>9336099.1699999999</v>
      </c>
      <c r="L484" s="191">
        <f t="shared" si="24"/>
        <v>6560818.3600000003</v>
      </c>
      <c r="M484" s="191">
        <f t="shared" si="24"/>
        <v>6933670.2200000007</v>
      </c>
      <c r="N484" s="191">
        <f t="shared" si="24"/>
        <v>15015835.75</v>
      </c>
      <c r="O484" s="191">
        <f t="shared" si="24"/>
        <v>1498597.5999999999</v>
      </c>
      <c r="P484" s="191">
        <f t="shared" si="24"/>
        <v>27418981.809999999</v>
      </c>
      <c r="Q484" s="191">
        <f t="shared" si="24"/>
        <v>5642948.4500000002</v>
      </c>
      <c r="R484" s="191">
        <f t="shared" si="24"/>
        <v>6477997.6899999995</v>
      </c>
      <c r="S484" s="191">
        <f t="shared" si="24"/>
        <v>10284642.630000001</v>
      </c>
      <c r="T484" s="191">
        <f t="shared" si="24"/>
        <v>5861465.3900000006</v>
      </c>
      <c r="U484" s="191">
        <f t="shared" si="24"/>
        <v>4950182.5</v>
      </c>
      <c r="V484" s="191">
        <f t="shared" si="24"/>
        <v>4866540.8900000006</v>
      </c>
      <c r="W484" s="191">
        <f t="shared" si="24"/>
        <v>1888878.5</v>
      </c>
      <c r="X484" s="191">
        <f t="shared" si="24"/>
        <v>48674895.989999995</v>
      </c>
      <c r="Y484" s="191">
        <f t="shared" si="24"/>
        <v>3770369.8</v>
      </c>
      <c r="Z484" s="191">
        <f t="shared" si="24"/>
        <v>7542202.25</v>
      </c>
      <c r="AA484" s="191">
        <f t="shared" si="24"/>
        <v>6686610.0199999996</v>
      </c>
      <c r="AB484" s="191">
        <f t="shared" si="24"/>
        <v>2307289.7400000002</v>
      </c>
      <c r="AC484" s="191">
        <f t="shared" si="24"/>
        <v>3696090.46</v>
      </c>
      <c r="AD484" s="191">
        <f t="shared" si="24"/>
        <v>4508628.4000000004</v>
      </c>
      <c r="AE484" s="191">
        <f t="shared" si="24"/>
        <v>16172936.150000002</v>
      </c>
      <c r="AF484" s="191">
        <f t="shared" si="24"/>
        <v>5980041.5</v>
      </c>
      <c r="AG484" s="191">
        <f t="shared" si="24"/>
        <v>5329846.6399999997</v>
      </c>
      <c r="AH484" s="191">
        <f t="shared" si="24"/>
        <v>7481874.5599999996</v>
      </c>
      <c r="AI484" s="191">
        <f t="shared" si="24"/>
        <v>6564448.7400000002</v>
      </c>
      <c r="AJ484" s="191">
        <f t="shared" si="24"/>
        <v>4115247.37</v>
      </c>
      <c r="AK484" s="191">
        <f t="shared" si="24"/>
        <v>5825993.0899999999</v>
      </c>
      <c r="AL484" s="191">
        <f t="shared" si="24"/>
        <v>68699189.870000005</v>
      </c>
      <c r="AM484" s="191">
        <f t="shared" si="24"/>
        <v>9927291.1899999995</v>
      </c>
      <c r="AN484" s="191">
        <f t="shared" si="24"/>
        <v>4616074.2</v>
      </c>
      <c r="AO484" s="191">
        <f t="shared" si="24"/>
        <v>8574802.0499999989</v>
      </c>
      <c r="AP484" s="191">
        <f t="shared" si="24"/>
        <v>9469032.6099999994</v>
      </c>
      <c r="AQ484" s="191">
        <f t="shared" si="24"/>
        <v>7647322.6100000003</v>
      </c>
      <c r="AR484" s="191">
        <f t="shared" si="24"/>
        <v>2017015.13</v>
      </c>
      <c r="AS484" s="191">
        <f t="shared" si="24"/>
        <v>23933591.050000004</v>
      </c>
      <c r="AT484" s="191">
        <f t="shared" si="24"/>
        <v>5707811.4300000006</v>
      </c>
      <c r="AU484" s="191">
        <f t="shared" si="24"/>
        <v>14616882.9</v>
      </c>
      <c r="AV484" s="191">
        <f t="shared" si="24"/>
        <v>10340481.279999999</v>
      </c>
      <c r="AW484" s="191">
        <f t="shared" si="24"/>
        <v>5250664.6099999994</v>
      </c>
      <c r="AX484" s="191">
        <f t="shared" si="24"/>
        <v>3454263.74</v>
      </c>
      <c r="AY484" s="191">
        <f t="shared" si="24"/>
        <v>5605175.9399999995</v>
      </c>
      <c r="AZ484" s="191">
        <f t="shared" si="24"/>
        <v>5624612.9300000006</v>
      </c>
      <c r="BA484" s="191">
        <f t="shared" si="24"/>
        <v>4825837.34</v>
      </c>
      <c r="BB484" s="191">
        <f t="shared" si="24"/>
        <v>20348330.859999999</v>
      </c>
      <c r="BC484" s="191">
        <f t="shared" si="24"/>
        <v>5929947.6299999999</v>
      </c>
      <c r="BD484" s="191">
        <f t="shared" si="24"/>
        <v>27937281.250000004</v>
      </c>
      <c r="BE484" s="191">
        <f t="shared" si="24"/>
        <v>7494411.4600000009</v>
      </c>
      <c r="BF484" s="191">
        <f t="shared" si="24"/>
        <v>2092344.04</v>
      </c>
      <c r="BG484" s="191">
        <f t="shared" si="24"/>
        <v>4844690.67</v>
      </c>
      <c r="BH484" s="191">
        <f t="shared" si="24"/>
        <v>19748241.739999998</v>
      </c>
      <c r="BI484" s="191">
        <f t="shared" si="24"/>
        <v>2873288.29</v>
      </c>
      <c r="BJ484" s="191">
        <f t="shared" si="24"/>
        <v>2265937.63</v>
      </c>
      <c r="BK484" s="191">
        <f t="shared" si="24"/>
        <v>3748151.95</v>
      </c>
      <c r="BL484" s="191">
        <f t="shared" si="24"/>
        <v>3201905.11</v>
      </c>
      <c r="BM484" s="191">
        <f t="shared" si="24"/>
        <v>34111434.730000004</v>
      </c>
      <c r="BN484" s="191">
        <f t="shared" si="24"/>
        <v>7374840.4299999997</v>
      </c>
      <c r="BO484" s="191">
        <f t="shared" si="24"/>
        <v>5846145.1099999994</v>
      </c>
      <c r="BP484" s="191">
        <f t="shared" si="24"/>
        <v>7790901.5499999998</v>
      </c>
      <c r="BQ484" s="191">
        <f t="shared" ref="BQ484:CM486" si="25">SUMIF($A$4:$A$448,$B484,BQ$4:BQ$448)</f>
        <v>8889647.6999999993</v>
      </c>
      <c r="BR484" s="191">
        <f t="shared" si="25"/>
        <v>4601962.8900000006</v>
      </c>
      <c r="BS484" s="191">
        <f t="shared" si="25"/>
        <v>119571568.31999999</v>
      </c>
      <c r="BT484" s="191">
        <f t="shared" si="25"/>
        <v>6658337.0099999998</v>
      </c>
      <c r="BU484" s="191">
        <f t="shared" si="25"/>
        <v>6882746.3300000001</v>
      </c>
      <c r="BV484" s="191">
        <f t="shared" si="25"/>
        <v>18045300.289999999</v>
      </c>
      <c r="BW484" s="191">
        <f t="shared" si="25"/>
        <v>5344912.5</v>
      </c>
      <c r="BX484" s="191">
        <f t="shared" si="25"/>
        <v>4595876.6399999997</v>
      </c>
      <c r="BY484" s="191">
        <f t="shared" si="25"/>
        <v>15393146.459999999</v>
      </c>
      <c r="BZ484" s="191">
        <f t="shared" si="25"/>
        <v>3945716.49</v>
      </c>
      <c r="CA484" s="191">
        <f t="shared" si="25"/>
        <v>3133081.27</v>
      </c>
      <c r="CB484" s="191">
        <f t="shared" si="25"/>
        <v>5629151.29</v>
      </c>
      <c r="CC484" s="191">
        <f t="shared" si="25"/>
        <v>15747656.139999999</v>
      </c>
      <c r="CD484" s="191">
        <f t="shared" si="25"/>
        <v>10058825.049999999</v>
      </c>
      <c r="CE484" s="191">
        <f t="shared" si="25"/>
        <v>8259695.6699999999</v>
      </c>
      <c r="CF484" s="191">
        <f t="shared" si="25"/>
        <v>9811248.3599999994</v>
      </c>
      <c r="CG484" s="191">
        <f t="shared" si="25"/>
        <v>2531754.6500000004</v>
      </c>
      <c r="CH484" s="191">
        <f t="shared" si="25"/>
        <v>2693921.87</v>
      </c>
      <c r="CI484" s="191">
        <f t="shared" si="25"/>
        <v>5396948.2899999991</v>
      </c>
      <c r="CJ484" s="191">
        <f t="shared" si="25"/>
        <v>3913702.8199999994</v>
      </c>
      <c r="CK484" s="191">
        <f t="shared" si="25"/>
        <v>13721810.02</v>
      </c>
      <c r="CL484" s="191">
        <f t="shared" si="25"/>
        <v>1411982.56</v>
      </c>
      <c r="CM484" s="191">
        <f t="shared" si="25"/>
        <v>1903681.91</v>
      </c>
    </row>
    <row r="485" spans="2:91" s="117" customFormat="1" ht="25.95" customHeight="1">
      <c r="B485" s="117">
        <v>29</v>
      </c>
      <c r="C485" s="195" t="s">
        <v>707</v>
      </c>
      <c r="D485" s="191">
        <f t="shared" si="12"/>
        <v>20864374.07</v>
      </c>
      <c r="E485" s="191">
        <f t="shared" si="24"/>
        <v>5042858.9000000004</v>
      </c>
      <c r="F485" s="191">
        <f t="shared" si="24"/>
        <v>6364572.2599999998</v>
      </c>
      <c r="G485" s="191">
        <f t="shared" si="24"/>
        <v>5319596.95</v>
      </c>
      <c r="H485" s="191">
        <f t="shared" si="24"/>
        <v>2648442.77</v>
      </c>
      <c r="I485" s="191">
        <f t="shared" si="24"/>
        <v>4271323.54</v>
      </c>
      <c r="J485" s="191">
        <f t="shared" si="24"/>
        <v>5244544.33</v>
      </c>
      <c r="K485" s="191">
        <f t="shared" si="24"/>
        <v>37691655.479999997</v>
      </c>
      <c r="L485" s="191">
        <f t="shared" si="24"/>
        <v>9028672.25</v>
      </c>
      <c r="M485" s="191">
        <f t="shared" si="24"/>
        <v>5051743.51</v>
      </c>
      <c r="N485" s="191">
        <f t="shared" si="24"/>
        <v>11491469.77</v>
      </c>
      <c r="O485" s="191">
        <f t="shared" si="24"/>
        <v>1638897.51</v>
      </c>
      <c r="P485" s="191">
        <f t="shared" si="24"/>
        <v>57617798.210000008</v>
      </c>
      <c r="Q485" s="191">
        <f t="shared" si="24"/>
        <v>4808231.3100000005</v>
      </c>
      <c r="R485" s="191">
        <f t="shared" si="24"/>
        <v>18882575.379999999</v>
      </c>
      <c r="S485" s="191">
        <f t="shared" si="24"/>
        <v>12191450.98</v>
      </c>
      <c r="T485" s="191">
        <f t="shared" si="24"/>
        <v>6692456.75</v>
      </c>
      <c r="U485" s="191">
        <f t="shared" si="24"/>
        <v>7499915.7999999998</v>
      </c>
      <c r="V485" s="191">
        <f t="shared" si="24"/>
        <v>3291895.35</v>
      </c>
      <c r="W485" s="191">
        <f t="shared" si="24"/>
        <v>1399124.1099999999</v>
      </c>
      <c r="X485" s="191">
        <f t="shared" si="24"/>
        <v>42527166.379999995</v>
      </c>
      <c r="Y485" s="191">
        <f t="shared" si="24"/>
        <v>4629778.49</v>
      </c>
      <c r="Z485" s="191">
        <f t="shared" si="24"/>
        <v>3971089.97</v>
      </c>
      <c r="AA485" s="191">
        <f t="shared" si="24"/>
        <v>8337096.8700000001</v>
      </c>
      <c r="AB485" s="191">
        <f t="shared" si="24"/>
        <v>1280946.3500000001</v>
      </c>
      <c r="AC485" s="191">
        <f t="shared" si="24"/>
        <v>4117649.49</v>
      </c>
      <c r="AD485" s="191">
        <f t="shared" si="24"/>
        <v>3686773.88</v>
      </c>
      <c r="AE485" s="191">
        <f t="shared" si="24"/>
        <v>13650626.030000001</v>
      </c>
      <c r="AF485" s="191">
        <f t="shared" si="24"/>
        <v>2022607.7</v>
      </c>
      <c r="AG485" s="191">
        <f t="shared" si="24"/>
        <v>2863498.02</v>
      </c>
      <c r="AH485" s="191">
        <f t="shared" si="24"/>
        <v>3634931.1100000003</v>
      </c>
      <c r="AI485" s="191">
        <f t="shared" si="24"/>
        <v>12265091.57</v>
      </c>
      <c r="AJ485" s="191">
        <f t="shared" si="24"/>
        <v>4825337.99</v>
      </c>
      <c r="AK485" s="191">
        <f t="shared" si="24"/>
        <v>4930271.0999999996</v>
      </c>
      <c r="AL485" s="191">
        <f t="shared" si="24"/>
        <v>187895660.67999998</v>
      </c>
      <c r="AM485" s="191">
        <f t="shared" si="24"/>
        <v>4090066.8200000003</v>
      </c>
      <c r="AN485" s="191">
        <f t="shared" si="24"/>
        <v>5207242.68</v>
      </c>
      <c r="AO485" s="191">
        <f t="shared" si="24"/>
        <v>30817329.920000002</v>
      </c>
      <c r="AP485" s="191">
        <f t="shared" si="24"/>
        <v>6065372.2300000004</v>
      </c>
      <c r="AQ485" s="191">
        <f t="shared" si="24"/>
        <v>6569614.8999999994</v>
      </c>
      <c r="AR485" s="191">
        <f t="shared" si="24"/>
        <v>2300041.41</v>
      </c>
      <c r="AS485" s="191">
        <f t="shared" si="24"/>
        <v>64237040.840000004</v>
      </c>
      <c r="AT485" s="191">
        <f t="shared" si="24"/>
        <v>6649329.5899999999</v>
      </c>
      <c r="AU485" s="191">
        <f t="shared" si="24"/>
        <v>14727523.32</v>
      </c>
      <c r="AV485" s="191">
        <f t="shared" si="24"/>
        <v>14838720.16</v>
      </c>
      <c r="AW485" s="191">
        <f t="shared" si="24"/>
        <v>4500495.34</v>
      </c>
      <c r="AX485" s="191">
        <f t="shared" si="24"/>
        <v>1122572.49</v>
      </c>
      <c r="AY485" s="191">
        <f t="shared" si="24"/>
        <v>11198647.529999999</v>
      </c>
      <c r="AZ485" s="191">
        <f t="shared" si="24"/>
        <v>5706675.2300000004</v>
      </c>
      <c r="BA485" s="191">
        <f t="shared" si="24"/>
        <v>4495408.5999999996</v>
      </c>
      <c r="BB485" s="191">
        <f t="shared" si="24"/>
        <v>48812382.859999999</v>
      </c>
      <c r="BC485" s="191">
        <f t="shared" si="24"/>
        <v>4714208.5600000005</v>
      </c>
      <c r="BD485" s="191">
        <f t="shared" si="24"/>
        <v>49501616.630000003</v>
      </c>
      <c r="BE485" s="191">
        <f t="shared" si="24"/>
        <v>23964907.399999999</v>
      </c>
      <c r="BF485" s="191">
        <f t="shared" si="24"/>
        <v>5095193.2</v>
      </c>
      <c r="BG485" s="191">
        <f t="shared" si="24"/>
        <v>2998393.91</v>
      </c>
      <c r="BH485" s="191">
        <f t="shared" si="24"/>
        <v>45659944.469999999</v>
      </c>
      <c r="BI485" s="191">
        <f t="shared" si="24"/>
        <v>1763699.6800000002</v>
      </c>
      <c r="BJ485" s="191">
        <f t="shared" si="24"/>
        <v>3165524.1399999997</v>
      </c>
      <c r="BK485" s="191">
        <f t="shared" si="24"/>
        <v>3452709.74</v>
      </c>
      <c r="BL485" s="191">
        <f t="shared" si="24"/>
        <v>2957825.48</v>
      </c>
      <c r="BM485" s="191">
        <f t="shared" si="24"/>
        <v>30929102.390000001</v>
      </c>
      <c r="BN485" s="191">
        <f t="shared" si="24"/>
        <v>5617622.6100000003</v>
      </c>
      <c r="BO485" s="191">
        <f t="shared" si="24"/>
        <v>7816749.5399999991</v>
      </c>
      <c r="BP485" s="191">
        <f t="shared" si="24"/>
        <v>7265137.9800000004</v>
      </c>
      <c r="BQ485" s="191">
        <f t="shared" si="25"/>
        <v>4789468.71</v>
      </c>
      <c r="BR485" s="191">
        <f t="shared" si="25"/>
        <v>3794009.38</v>
      </c>
      <c r="BS485" s="191">
        <f t="shared" si="25"/>
        <v>188493088.22999999</v>
      </c>
      <c r="BT485" s="191">
        <f t="shared" si="25"/>
        <v>14466489.84</v>
      </c>
      <c r="BU485" s="191">
        <f t="shared" si="25"/>
        <v>2422978.02</v>
      </c>
      <c r="BV485" s="191">
        <f t="shared" si="25"/>
        <v>50247344.619999997</v>
      </c>
      <c r="BW485" s="191">
        <f t="shared" si="25"/>
        <v>2360599.5300000003</v>
      </c>
      <c r="BX485" s="191">
        <f t="shared" si="25"/>
        <v>6083300.459999999</v>
      </c>
      <c r="BY485" s="191">
        <f t="shared" si="25"/>
        <v>26342879.620000001</v>
      </c>
      <c r="BZ485" s="191">
        <f t="shared" si="25"/>
        <v>2066943.5999999999</v>
      </c>
      <c r="CA485" s="191">
        <f t="shared" si="25"/>
        <v>4105820.56</v>
      </c>
      <c r="CB485" s="191">
        <f t="shared" si="25"/>
        <v>4717015.78</v>
      </c>
      <c r="CC485" s="191">
        <f t="shared" si="25"/>
        <v>24685527.469999999</v>
      </c>
      <c r="CD485" s="191">
        <f t="shared" si="25"/>
        <v>17830602.600000001</v>
      </c>
      <c r="CE485" s="191">
        <f t="shared" si="25"/>
        <v>8146918.7599999998</v>
      </c>
      <c r="CF485" s="191">
        <f t="shared" si="25"/>
        <v>22103983.620000001</v>
      </c>
      <c r="CG485" s="191">
        <f t="shared" si="25"/>
        <v>5604254.3899999997</v>
      </c>
      <c r="CH485" s="191">
        <f t="shared" si="25"/>
        <v>1941493.06</v>
      </c>
      <c r="CI485" s="191">
        <f t="shared" si="25"/>
        <v>3899878.2199999997</v>
      </c>
      <c r="CJ485" s="191">
        <f t="shared" si="25"/>
        <v>2714647.51</v>
      </c>
      <c r="CK485" s="191">
        <f t="shared" si="25"/>
        <v>36097831.080000006</v>
      </c>
      <c r="CL485" s="191">
        <f t="shared" si="25"/>
        <v>1710092.75</v>
      </c>
      <c r="CM485" s="191">
        <f t="shared" si="25"/>
        <v>2324026.3499999996</v>
      </c>
    </row>
    <row r="486" spans="2:91" s="117" customFormat="1" ht="25.95" customHeight="1">
      <c r="B486" s="117">
        <v>30</v>
      </c>
      <c r="C486" s="194" t="s">
        <v>708</v>
      </c>
      <c r="D486" s="191">
        <f t="shared" si="12"/>
        <v>51532047</v>
      </c>
      <c r="E486" s="191">
        <f t="shared" si="24"/>
        <v>2455995</v>
      </c>
      <c r="F486" s="191">
        <f t="shared" si="24"/>
        <v>6370970</v>
      </c>
      <c r="G486" s="191">
        <f t="shared" si="24"/>
        <v>2064988</v>
      </c>
      <c r="H486" s="191">
        <f t="shared" si="24"/>
        <v>1653411</v>
      </c>
      <c r="I486" s="191">
        <f t="shared" si="24"/>
        <v>1713839</v>
      </c>
      <c r="J486" s="191">
        <f t="shared" si="24"/>
        <v>2979043.4</v>
      </c>
      <c r="K486" s="191">
        <f t="shared" si="24"/>
        <v>7833355.2000000002</v>
      </c>
      <c r="L486" s="191">
        <f t="shared" si="24"/>
        <v>2552939</v>
      </c>
      <c r="M486" s="191">
        <f t="shared" si="24"/>
        <v>2934097</v>
      </c>
      <c r="N486" s="191">
        <f t="shared" si="24"/>
        <v>12489214.4</v>
      </c>
      <c r="O486" s="191">
        <f t="shared" si="24"/>
        <v>486187</v>
      </c>
      <c r="P486" s="191">
        <f t="shared" si="24"/>
        <v>31858698</v>
      </c>
      <c r="Q486" s="191">
        <f t="shared" si="24"/>
        <v>3496740</v>
      </c>
      <c r="R486" s="191">
        <f t="shared" si="24"/>
        <v>5380054</v>
      </c>
      <c r="S486" s="191">
        <f t="shared" si="24"/>
        <v>17675599.800000001</v>
      </c>
      <c r="T486" s="191">
        <f t="shared" si="24"/>
        <v>3078049</v>
      </c>
      <c r="U486" s="191">
        <f t="shared" si="24"/>
        <v>3920850</v>
      </c>
      <c r="V486" s="191">
        <f t="shared" si="24"/>
        <v>2167771.4699999997</v>
      </c>
      <c r="W486" s="191">
        <f t="shared" si="24"/>
        <v>649554</v>
      </c>
      <c r="X486" s="191">
        <f t="shared" si="24"/>
        <v>67870535.400000006</v>
      </c>
      <c r="Y486" s="191">
        <f t="shared" si="24"/>
        <v>1190990.5</v>
      </c>
      <c r="Z486" s="191">
        <f t="shared" si="24"/>
        <v>4169350.65</v>
      </c>
      <c r="AA486" s="191">
        <f t="shared" si="24"/>
        <v>1945607</v>
      </c>
      <c r="AB486" s="191">
        <f t="shared" si="24"/>
        <v>591802.80000000005</v>
      </c>
      <c r="AC486" s="191">
        <f t="shared" si="24"/>
        <v>901239.2</v>
      </c>
      <c r="AD486" s="191">
        <f t="shared" si="24"/>
        <v>715467</v>
      </c>
      <c r="AE486" s="191">
        <f t="shared" si="24"/>
        <v>16858105.91</v>
      </c>
      <c r="AF486" s="191">
        <f t="shared" si="24"/>
        <v>1484624</v>
      </c>
      <c r="AG486" s="191">
        <f t="shared" si="24"/>
        <v>1354011.9</v>
      </c>
      <c r="AH486" s="191">
        <f t="shared" si="24"/>
        <v>838516.1</v>
      </c>
      <c r="AI486" s="191">
        <f t="shared" si="24"/>
        <v>4804709.88</v>
      </c>
      <c r="AJ486" s="191">
        <f t="shared" si="24"/>
        <v>2113654.9</v>
      </c>
      <c r="AK486" s="191">
        <f t="shared" si="24"/>
        <v>1169833.75</v>
      </c>
      <c r="AL486" s="191">
        <f t="shared" si="24"/>
        <v>108931400</v>
      </c>
      <c r="AM486" s="191">
        <f t="shared" si="24"/>
        <v>1731433.7</v>
      </c>
      <c r="AN486" s="191">
        <f t="shared" si="24"/>
        <v>990630.5</v>
      </c>
      <c r="AO486" s="191">
        <f t="shared" si="24"/>
        <v>2568545</v>
      </c>
      <c r="AP486" s="191">
        <f t="shared" si="24"/>
        <v>10916891</v>
      </c>
      <c r="AQ486" s="191">
        <f t="shared" si="24"/>
        <v>1747720</v>
      </c>
      <c r="AR486" s="191">
        <f t="shared" si="24"/>
        <v>686238.2</v>
      </c>
      <c r="AS486" s="191">
        <f t="shared" si="24"/>
        <v>27112865</v>
      </c>
      <c r="AT486" s="191">
        <f t="shared" si="24"/>
        <v>4775300.7</v>
      </c>
      <c r="AU486" s="191">
        <f t="shared" si="24"/>
        <v>11489357.5</v>
      </c>
      <c r="AV486" s="191">
        <f t="shared" si="24"/>
        <v>2586354.9</v>
      </c>
      <c r="AW486" s="191">
        <f t="shared" si="24"/>
        <v>1182015.2</v>
      </c>
      <c r="AX486" s="191">
        <f t="shared" si="24"/>
        <v>186500</v>
      </c>
      <c r="AY486" s="191">
        <f t="shared" si="24"/>
        <v>1739590.5</v>
      </c>
      <c r="AZ486" s="191">
        <f t="shared" si="24"/>
        <v>1291085</v>
      </c>
      <c r="BA486" s="191">
        <f t="shared" si="24"/>
        <v>759985</v>
      </c>
      <c r="BB486" s="191">
        <f t="shared" si="24"/>
        <v>27554168.420000002</v>
      </c>
      <c r="BC486" s="191">
        <f t="shared" si="24"/>
        <v>865692.5</v>
      </c>
      <c r="BD486" s="191">
        <f t="shared" si="24"/>
        <v>51603051.510000005</v>
      </c>
      <c r="BE486" s="191">
        <f t="shared" si="24"/>
        <v>11001605.800000001</v>
      </c>
      <c r="BF486" s="191">
        <f t="shared" si="24"/>
        <v>2138114</v>
      </c>
      <c r="BG486" s="191">
        <f t="shared" si="24"/>
        <v>464683</v>
      </c>
      <c r="BH486" s="191">
        <f t="shared" si="24"/>
        <v>26515373.609999999</v>
      </c>
      <c r="BI486" s="191">
        <f t="shared" si="24"/>
        <v>939728</v>
      </c>
      <c r="BJ486" s="191">
        <f t="shared" si="24"/>
        <v>590970</v>
      </c>
      <c r="BK486" s="191">
        <f t="shared" si="24"/>
        <v>1494364</v>
      </c>
      <c r="BL486" s="191">
        <f t="shared" si="24"/>
        <v>1615191</v>
      </c>
      <c r="BM486" s="191">
        <f t="shared" si="24"/>
        <v>62215134.25</v>
      </c>
      <c r="BN486" s="191">
        <f t="shared" si="24"/>
        <v>8116977.0899999999</v>
      </c>
      <c r="BO486" s="191">
        <f t="shared" si="24"/>
        <v>4381891.75</v>
      </c>
      <c r="BP486" s="191">
        <f t="shared" si="24"/>
        <v>12748834.9</v>
      </c>
      <c r="BQ486" s="191">
        <f t="shared" si="25"/>
        <v>4396505</v>
      </c>
      <c r="BR486" s="191">
        <f t="shared" si="25"/>
        <v>2126372.5</v>
      </c>
      <c r="BS486" s="191">
        <f t="shared" si="25"/>
        <v>182673335.77000001</v>
      </c>
      <c r="BT486" s="191">
        <f t="shared" si="25"/>
        <v>2049518.5</v>
      </c>
      <c r="BU486" s="191">
        <f t="shared" si="25"/>
        <v>1048925</v>
      </c>
      <c r="BV486" s="191">
        <f t="shared" si="25"/>
        <v>23591960.23</v>
      </c>
      <c r="BW486" s="191">
        <f t="shared" si="25"/>
        <v>601025</v>
      </c>
      <c r="BX486" s="191">
        <f t="shared" si="25"/>
        <v>1024775</v>
      </c>
      <c r="BY486" s="191">
        <f t="shared" si="25"/>
        <v>15617358</v>
      </c>
      <c r="BZ486" s="191">
        <f t="shared" si="25"/>
        <v>1066925</v>
      </c>
      <c r="CA486" s="191">
        <f t="shared" si="25"/>
        <v>654631</v>
      </c>
      <c r="CB486" s="191">
        <f t="shared" si="25"/>
        <v>1451610</v>
      </c>
      <c r="CC486" s="191">
        <f t="shared" si="25"/>
        <v>2526860</v>
      </c>
      <c r="CD486" s="191">
        <f t="shared" si="25"/>
        <v>16823747.210000001</v>
      </c>
      <c r="CE486" s="191">
        <f t="shared" si="25"/>
        <v>1331101.5</v>
      </c>
      <c r="CF486" s="191">
        <f t="shared" si="25"/>
        <v>12255635.23</v>
      </c>
      <c r="CG486" s="191">
        <f t="shared" si="25"/>
        <v>598362.5</v>
      </c>
      <c r="CH486" s="191">
        <f t="shared" si="25"/>
        <v>124840</v>
      </c>
      <c r="CI486" s="191">
        <f t="shared" si="25"/>
        <v>255887</v>
      </c>
      <c r="CJ486" s="191">
        <f t="shared" si="25"/>
        <v>545647.30000000005</v>
      </c>
      <c r="CK486" s="191">
        <f t="shared" si="25"/>
        <v>15554638.4</v>
      </c>
      <c r="CL486" s="191">
        <f t="shared" si="25"/>
        <v>1100792.81</v>
      </c>
      <c r="CM486" s="191">
        <f t="shared" si="25"/>
        <v>594751.5</v>
      </c>
    </row>
    <row r="487" spans="2:91" s="117" customFormat="1" ht="25.95" customHeight="1">
      <c r="B487" s="117">
        <v>31</v>
      </c>
      <c r="C487" s="194" t="s">
        <v>709</v>
      </c>
      <c r="D487" s="191">
        <f t="shared" si="12"/>
        <v>29353504.449999999</v>
      </c>
      <c r="E487" s="191">
        <f t="shared" si="24"/>
        <v>3614283.61</v>
      </c>
      <c r="F487" s="191">
        <f t="shared" si="24"/>
        <v>3158234.32</v>
      </c>
      <c r="G487" s="191">
        <f t="shared" si="24"/>
        <v>2697369.5</v>
      </c>
      <c r="H487" s="191">
        <f t="shared" si="24"/>
        <v>1498026.39</v>
      </c>
      <c r="I487" s="191">
        <f t="shared" si="24"/>
        <v>2883166.48</v>
      </c>
      <c r="J487" s="191">
        <f t="shared" si="24"/>
        <v>2651230.1399999997</v>
      </c>
      <c r="K487" s="191">
        <f t="shared" si="24"/>
        <v>6784775.8799999999</v>
      </c>
      <c r="L487" s="191">
        <f t="shared" si="24"/>
        <v>2019484.8299999998</v>
      </c>
      <c r="M487" s="191">
        <f t="shared" si="24"/>
        <v>3432190.9699999997</v>
      </c>
      <c r="N487" s="191">
        <f t="shared" si="24"/>
        <v>6387273.0300000003</v>
      </c>
      <c r="O487" s="191">
        <f t="shared" si="24"/>
        <v>1143471.32</v>
      </c>
      <c r="P487" s="191">
        <f t="shared" si="24"/>
        <v>17565853.120000001</v>
      </c>
      <c r="Q487" s="191">
        <f t="shared" si="24"/>
        <v>2728782.2499999995</v>
      </c>
      <c r="R487" s="191">
        <f t="shared" si="24"/>
        <v>4387467.5200000005</v>
      </c>
      <c r="S487" s="191">
        <f t="shared" si="24"/>
        <v>5501827.4900000002</v>
      </c>
      <c r="T487" s="191">
        <f t="shared" si="24"/>
        <v>3310370.29</v>
      </c>
      <c r="U487" s="191">
        <f t="shared" si="24"/>
        <v>1797652.68</v>
      </c>
      <c r="V487" s="191">
        <f t="shared" si="24"/>
        <v>2390962.1799999997</v>
      </c>
      <c r="W487" s="191">
        <f t="shared" si="24"/>
        <v>1449034.03</v>
      </c>
      <c r="X487" s="191">
        <f t="shared" si="24"/>
        <v>27332128.299999997</v>
      </c>
      <c r="Y487" s="191">
        <f t="shared" si="24"/>
        <v>2063337.93</v>
      </c>
      <c r="Z487" s="191">
        <f t="shared" si="24"/>
        <v>3872988.25</v>
      </c>
      <c r="AA487" s="191">
        <f t="shared" si="24"/>
        <v>3909177.9299999997</v>
      </c>
      <c r="AB487" s="191">
        <f t="shared" si="24"/>
        <v>1533424.9100000001</v>
      </c>
      <c r="AC487" s="191">
        <f t="shared" si="24"/>
        <v>1676035.9299999997</v>
      </c>
      <c r="AD487" s="191">
        <f t="shared" si="24"/>
        <v>3064401.5</v>
      </c>
      <c r="AE487" s="191">
        <f t="shared" si="24"/>
        <v>6986542.7199999997</v>
      </c>
      <c r="AF487" s="191">
        <f t="shared" si="24"/>
        <v>2517646.9</v>
      </c>
      <c r="AG487" s="191">
        <f t="shared" si="24"/>
        <v>2203710.2200000002</v>
      </c>
      <c r="AH487" s="191">
        <f t="shared" si="24"/>
        <v>3320529.38</v>
      </c>
      <c r="AI487" s="191">
        <f t="shared" si="24"/>
        <v>3230415.49</v>
      </c>
      <c r="AJ487" s="191">
        <f t="shared" si="24"/>
        <v>2767132.64</v>
      </c>
      <c r="AK487" s="191">
        <f t="shared" si="24"/>
        <v>1906881.1800000002</v>
      </c>
      <c r="AL487" s="191">
        <f t="shared" si="24"/>
        <v>45609405.32</v>
      </c>
      <c r="AM487" s="191">
        <f t="shared" si="24"/>
        <v>3167602.52</v>
      </c>
      <c r="AN487" s="191">
        <f t="shared" si="24"/>
        <v>2132571.08</v>
      </c>
      <c r="AO487" s="191">
        <f t="shared" si="24"/>
        <v>5633253.29</v>
      </c>
      <c r="AP487" s="191">
        <f t="shared" si="24"/>
        <v>5591748.1599999992</v>
      </c>
      <c r="AQ487" s="191">
        <f t="shared" si="24"/>
        <v>2987440.1399999997</v>
      </c>
      <c r="AR487" s="191">
        <f t="shared" si="24"/>
        <v>979801.55</v>
      </c>
      <c r="AS487" s="191">
        <f t="shared" si="24"/>
        <v>12780298.16</v>
      </c>
      <c r="AT487" s="191">
        <f t="shared" si="24"/>
        <v>3133012.1399999997</v>
      </c>
      <c r="AU487" s="191">
        <f t="shared" si="24"/>
        <v>5610143.1200000001</v>
      </c>
      <c r="AV487" s="191">
        <f t="shared" si="24"/>
        <v>5060232.6599999992</v>
      </c>
      <c r="AW487" s="191">
        <f t="shared" si="24"/>
        <v>2198546.81</v>
      </c>
      <c r="AX487" s="191">
        <f t="shared" si="24"/>
        <v>1433724.2999999998</v>
      </c>
      <c r="AY487" s="191">
        <f t="shared" si="24"/>
        <v>3186006.4399999995</v>
      </c>
      <c r="AZ487" s="191">
        <f t="shared" si="24"/>
        <v>2226632.31</v>
      </c>
      <c r="BA487" s="191">
        <f t="shared" si="24"/>
        <v>2006537.37</v>
      </c>
      <c r="BB487" s="191">
        <f t="shared" si="24"/>
        <v>17814084.609999999</v>
      </c>
      <c r="BC487" s="191">
        <f t="shared" si="24"/>
        <v>2285702.65</v>
      </c>
      <c r="BD487" s="191">
        <f t="shared" si="24"/>
        <v>26292154.000000004</v>
      </c>
      <c r="BE487" s="191">
        <f t="shared" si="24"/>
        <v>7706190.5199999996</v>
      </c>
      <c r="BF487" s="191">
        <f t="shared" si="24"/>
        <v>1742532.27</v>
      </c>
      <c r="BG487" s="191">
        <f t="shared" si="24"/>
        <v>3354045.7900000005</v>
      </c>
      <c r="BH487" s="191">
        <f t="shared" si="24"/>
        <v>15623944.560000001</v>
      </c>
      <c r="BI487" s="191">
        <f t="shared" si="24"/>
        <v>1073217.5</v>
      </c>
      <c r="BJ487" s="191">
        <f t="shared" si="24"/>
        <v>988781.68</v>
      </c>
      <c r="BK487" s="191">
        <f t="shared" si="24"/>
        <v>1869671.78</v>
      </c>
      <c r="BL487" s="191">
        <f t="shared" si="24"/>
        <v>1729015.32</v>
      </c>
      <c r="BM487" s="191">
        <f t="shared" si="24"/>
        <v>23016463.549999997</v>
      </c>
      <c r="BN487" s="191">
        <f t="shared" si="24"/>
        <v>5665831.3700000001</v>
      </c>
      <c r="BO487" s="191">
        <f t="shared" si="24"/>
        <v>4120547.69</v>
      </c>
      <c r="BP487" s="191">
        <f t="shared" ref="BP487:CM490" si="26">SUMIF($A$4:$A$448,$B487,BP$4:BP$448)</f>
        <v>5634588.3000000007</v>
      </c>
      <c r="BQ487" s="191">
        <f t="shared" si="26"/>
        <v>3507101.64</v>
      </c>
      <c r="BR487" s="191">
        <f t="shared" si="26"/>
        <v>3099597.9400000004</v>
      </c>
      <c r="BS487" s="191">
        <f t="shared" si="26"/>
        <v>79605541.840000004</v>
      </c>
      <c r="BT487" s="191">
        <f t="shared" si="26"/>
        <v>3637890.88</v>
      </c>
      <c r="BU487" s="191">
        <f t="shared" si="26"/>
        <v>2832638.88</v>
      </c>
      <c r="BV487" s="191">
        <f t="shared" si="26"/>
        <v>20370347.849999998</v>
      </c>
      <c r="BW487" s="191">
        <f t="shared" si="26"/>
        <v>1543319.77</v>
      </c>
      <c r="BX487" s="191">
        <f t="shared" si="26"/>
        <v>3159948.48</v>
      </c>
      <c r="BY487" s="191">
        <f t="shared" si="26"/>
        <v>9632479.4499999993</v>
      </c>
      <c r="BZ487" s="191">
        <f t="shared" si="26"/>
        <v>2276383.58</v>
      </c>
      <c r="CA487" s="191">
        <f t="shared" si="26"/>
        <v>1942143.22</v>
      </c>
      <c r="CB487" s="191">
        <f t="shared" si="26"/>
        <v>2448432.7000000002</v>
      </c>
      <c r="CC487" s="191">
        <f t="shared" si="26"/>
        <v>4172294.1699999995</v>
      </c>
      <c r="CD487" s="191">
        <f t="shared" si="26"/>
        <v>8044547.7400000002</v>
      </c>
      <c r="CE487" s="191">
        <f t="shared" si="26"/>
        <v>4705131.51</v>
      </c>
      <c r="CF487" s="191">
        <f t="shared" si="26"/>
        <v>7832633.0300000003</v>
      </c>
      <c r="CG487" s="191">
        <f t="shared" si="26"/>
        <v>2700291.1799999997</v>
      </c>
      <c r="CH487" s="191">
        <f t="shared" si="26"/>
        <v>2232101.4</v>
      </c>
      <c r="CI487" s="191">
        <f t="shared" si="26"/>
        <v>2233512.0799999996</v>
      </c>
      <c r="CJ487" s="191">
        <f t="shared" si="26"/>
        <v>1951723.93</v>
      </c>
      <c r="CK487" s="191">
        <f t="shared" si="26"/>
        <v>9416951.8300000001</v>
      </c>
      <c r="CL487" s="191">
        <f t="shared" si="26"/>
        <v>1019108.77</v>
      </c>
      <c r="CM487" s="191">
        <f t="shared" si="26"/>
        <v>1852813.4600000002</v>
      </c>
    </row>
    <row r="488" spans="2:91" s="117" customFormat="1" ht="25.95" customHeight="1">
      <c r="B488" s="117">
        <v>32</v>
      </c>
      <c r="C488" s="194" t="s">
        <v>710</v>
      </c>
      <c r="D488" s="191">
        <f t="shared" si="12"/>
        <v>22622821.390000001</v>
      </c>
      <c r="E488" s="191">
        <f t="shared" ref="E488:BP491" si="27">SUMIF($A$4:$A$448,$B488,E$4:E$448)</f>
        <v>269466.84999999998</v>
      </c>
      <c r="F488" s="191">
        <f t="shared" si="27"/>
        <v>67659.58</v>
      </c>
      <c r="G488" s="191">
        <f t="shared" si="27"/>
        <v>538553.87</v>
      </c>
      <c r="H488" s="191">
        <f t="shared" si="27"/>
        <v>426713.47</v>
      </c>
      <c r="I488" s="191">
        <f t="shared" si="27"/>
        <v>106222.65</v>
      </c>
      <c r="J488" s="191">
        <f t="shared" si="27"/>
        <v>625144.54</v>
      </c>
      <c r="K488" s="191">
        <f t="shared" si="27"/>
        <v>186240.47</v>
      </c>
      <c r="L488" s="191">
        <f t="shared" si="27"/>
        <v>226294.15</v>
      </c>
      <c r="M488" s="191">
        <f t="shared" si="27"/>
        <v>211453.6</v>
      </c>
      <c r="N488" s="191">
        <f t="shared" si="27"/>
        <v>1190206.1000000001</v>
      </c>
      <c r="O488" s="191">
        <f t="shared" si="27"/>
        <v>102131.8</v>
      </c>
      <c r="P488" s="191">
        <f t="shared" si="27"/>
        <v>7499875.4800000004</v>
      </c>
      <c r="Q488" s="191">
        <f t="shared" si="27"/>
        <v>415597.78</v>
      </c>
      <c r="R488" s="191">
        <f t="shared" si="27"/>
        <v>464131.62</v>
      </c>
      <c r="S488" s="191">
        <f t="shared" si="27"/>
        <v>175457.36</v>
      </c>
      <c r="T488" s="191">
        <f t="shared" si="27"/>
        <v>407071.79000000004</v>
      </c>
      <c r="U488" s="191">
        <f t="shared" si="27"/>
        <v>299155.83999999997</v>
      </c>
      <c r="V488" s="191">
        <f t="shared" si="27"/>
        <v>155259.99</v>
      </c>
      <c r="W488" s="191">
        <f t="shared" si="27"/>
        <v>94742.14</v>
      </c>
      <c r="X488" s="191">
        <f t="shared" si="27"/>
        <v>47933132.609999999</v>
      </c>
      <c r="Y488" s="191">
        <f t="shared" si="27"/>
        <v>949446.5</v>
      </c>
      <c r="Z488" s="191">
        <f t="shared" si="27"/>
        <v>195757.81</v>
      </c>
      <c r="AA488" s="191">
        <f t="shared" si="27"/>
        <v>177409.42</v>
      </c>
      <c r="AB488" s="191">
        <f t="shared" si="27"/>
        <v>637857.48</v>
      </c>
      <c r="AC488" s="191">
        <f t="shared" si="27"/>
        <v>132387.03999999998</v>
      </c>
      <c r="AD488" s="191">
        <f t="shared" si="27"/>
        <v>275210.53999999998</v>
      </c>
      <c r="AE488" s="191">
        <f t="shared" si="27"/>
        <v>226527.83</v>
      </c>
      <c r="AF488" s="191">
        <f t="shared" si="27"/>
        <v>92807.16</v>
      </c>
      <c r="AG488" s="191">
        <f t="shared" si="27"/>
        <v>349320.04</v>
      </c>
      <c r="AH488" s="191">
        <f t="shared" si="27"/>
        <v>1011359.67</v>
      </c>
      <c r="AI488" s="191">
        <f t="shared" si="27"/>
        <v>4362461.3599999994</v>
      </c>
      <c r="AJ488" s="191">
        <f t="shared" si="27"/>
        <v>998385.01</v>
      </c>
      <c r="AK488" s="191">
        <f t="shared" si="27"/>
        <v>1132570.58</v>
      </c>
      <c r="AL488" s="191">
        <f t="shared" si="27"/>
        <v>602577.31000000006</v>
      </c>
      <c r="AM488" s="191">
        <f t="shared" si="27"/>
        <v>1156851.77</v>
      </c>
      <c r="AN488" s="191">
        <f t="shared" si="27"/>
        <v>111603.36</v>
      </c>
      <c r="AO488" s="191">
        <f t="shared" si="27"/>
        <v>146363.71000000002</v>
      </c>
      <c r="AP488" s="191">
        <f t="shared" si="27"/>
        <v>655090.99</v>
      </c>
      <c r="AQ488" s="191">
        <f t="shared" si="27"/>
        <v>211373.4</v>
      </c>
      <c r="AR488" s="191">
        <f t="shared" si="27"/>
        <v>80945.23</v>
      </c>
      <c r="AS488" s="191">
        <f t="shared" si="27"/>
        <v>331840.19</v>
      </c>
      <c r="AT488" s="191">
        <f t="shared" si="27"/>
        <v>178352.44</v>
      </c>
      <c r="AU488" s="191">
        <f t="shared" si="27"/>
        <v>160029.57</v>
      </c>
      <c r="AV488" s="191">
        <f t="shared" si="27"/>
        <v>177382.83</v>
      </c>
      <c r="AW488" s="191">
        <f t="shared" si="27"/>
        <v>741138.49</v>
      </c>
      <c r="AX488" s="191">
        <f t="shared" si="27"/>
        <v>78501.05</v>
      </c>
      <c r="AY488" s="191">
        <f t="shared" si="27"/>
        <v>618653.26</v>
      </c>
      <c r="AZ488" s="191">
        <f t="shared" si="27"/>
        <v>164112.21</v>
      </c>
      <c r="BA488" s="191">
        <f t="shared" si="27"/>
        <v>397364.83999999997</v>
      </c>
      <c r="BB488" s="191">
        <f t="shared" si="27"/>
        <v>1806029.5699999998</v>
      </c>
      <c r="BC488" s="191">
        <f t="shared" si="27"/>
        <v>76290.460000000006</v>
      </c>
      <c r="BD488" s="191">
        <f t="shared" si="27"/>
        <v>36990795.789999999</v>
      </c>
      <c r="BE488" s="191">
        <f t="shared" si="27"/>
        <v>1671459</v>
      </c>
      <c r="BF488" s="191">
        <f t="shared" si="27"/>
        <v>113368.77</v>
      </c>
      <c r="BG488" s="191">
        <f t="shared" si="27"/>
        <v>117</v>
      </c>
      <c r="BH488" s="191">
        <f t="shared" si="27"/>
        <v>170509.86</v>
      </c>
      <c r="BI488" s="191">
        <f t="shared" si="27"/>
        <v>49758.400000000001</v>
      </c>
      <c r="BJ488" s="191">
        <f t="shared" si="27"/>
        <v>160420.15</v>
      </c>
      <c r="BK488" s="191">
        <f t="shared" si="27"/>
        <v>113919.73</v>
      </c>
      <c r="BL488" s="191">
        <f t="shared" si="27"/>
        <v>970550.71000000008</v>
      </c>
      <c r="BM488" s="191">
        <f t="shared" si="27"/>
        <v>2862313.14</v>
      </c>
      <c r="BN488" s="191">
        <f t="shared" si="27"/>
        <v>606844.35</v>
      </c>
      <c r="BO488" s="191">
        <f t="shared" si="27"/>
        <v>569340.76</v>
      </c>
      <c r="BP488" s="191">
        <f t="shared" si="27"/>
        <v>1182595.25</v>
      </c>
      <c r="BQ488" s="191">
        <f t="shared" si="26"/>
        <v>1199605.8</v>
      </c>
      <c r="BR488" s="191">
        <f t="shared" si="26"/>
        <v>1246402.3400000001</v>
      </c>
      <c r="BS488" s="191">
        <f t="shared" si="26"/>
        <v>4603657.7200000007</v>
      </c>
      <c r="BT488" s="191">
        <f t="shared" si="26"/>
        <v>68489</v>
      </c>
      <c r="BU488" s="191">
        <f t="shared" si="26"/>
        <v>157716.73000000001</v>
      </c>
      <c r="BV488" s="191">
        <f t="shared" si="26"/>
        <v>2109419.25</v>
      </c>
      <c r="BW488" s="191">
        <f t="shared" si="26"/>
        <v>87680.23</v>
      </c>
      <c r="BX488" s="191">
        <f t="shared" si="26"/>
        <v>237387.58</v>
      </c>
      <c r="BY488" s="191">
        <f t="shared" si="26"/>
        <v>2213769.9</v>
      </c>
      <c r="BZ488" s="191">
        <f t="shared" si="26"/>
        <v>695978.7</v>
      </c>
      <c r="CA488" s="191">
        <f t="shared" si="26"/>
        <v>984733.04</v>
      </c>
      <c r="CB488" s="191">
        <f t="shared" si="26"/>
        <v>120901.31</v>
      </c>
      <c r="CC488" s="191">
        <f t="shared" si="26"/>
        <v>112770.25</v>
      </c>
      <c r="CD488" s="191">
        <f t="shared" si="26"/>
        <v>26892.77</v>
      </c>
      <c r="CE488" s="191">
        <f t="shared" si="26"/>
        <v>176152.95</v>
      </c>
      <c r="CF488" s="191">
        <f t="shared" si="26"/>
        <v>729241.25</v>
      </c>
      <c r="CG488" s="191">
        <f t="shared" si="26"/>
        <v>215851.71</v>
      </c>
      <c r="CH488" s="191">
        <f t="shared" si="26"/>
        <v>124384.74</v>
      </c>
      <c r="CI488" s="191">
        <f t="shared" si="26"/>
        <v>268511.90000000002</v>
      </c>
      <c r="CJ488" s="191">
        <f t="shared" si="26"/>
        <v>100795.31</v>
      </c>
      <c r="CK488" s="191">
        <f t="shared" si="26"/>
        <v>242893.41</v>
      </c>
      <c r="CL488" s="191">
        <f t="shared" si="26"/>
        <v>1092756.8500000001</v>
      </c>
      <c r="CM488" s="191">
        <f t="shared" si="26"/>
        <v>48210.94</v>
      </c>
    </row>
    <row r="489" spans="2:91" s="117" customFormat="1" ht="25.95" customHeight="1">
      <c r="B489" s="117">
        <v>33</v>
      </c>
      <c r="C489" s="195" t="s">
        <v>711</v>
      </c>
      <c r="D489" s="191">
        <f t="shared" si="12"/>
        <v>1947309</v>
      </c>
      <c r="E489" s="191">
        <f t="shared" si="27"/>
        <v>4108527.43</v>
      </c>
      <c r="F489" s="191">
        <f t="shared" si="27"/>
        <v>7644408.0099999998</v>
      </c>
      <c r="G489" s="191">
        <f t="shared" si="27"/>
        <v>3727113.07</v>
      </c>
      <c r="H489" s="191">
        <f t="shared" si="27"/>
        <v>1790809.75</v>
      </c>
      <c r="I489" s="191">
        <f t="shared" si="27"/>
        <v>7605908.8000000007</v>
      </c>
      <c r="J489" s="191">
        <f t="shared" si="27"/>
        <v>4483165.32</v>
      </c>
      <c r="K489" s="191">
        <f t="shared" si="27"/>
        <v>6128274.25</v>
      </c>
      <c r="L489" s="191">
        <f t="shared" si="27"/>
        <v>5696999.3499999996</v>
      </c>
      <c r="M489" s="191">
        <f t="shared" si="27"/>
        <v>3761367.6</v>
      </c>
      <c r="N489" s="191">
        <f t="shared" si="27"/>
        <v>12556376.620000001</v>
      </c>
      <c r="O489" s="191">
        <f t="shared" si="27"/>
        <v>2063909.87</v>
      </c>
      <c r="P489" s="191">
        <f t="shared" si="27"/>
        <v>10163246</v>
      </c>
      <c r="Q489" s="191">
        <f t="shared" si="27"/>
        <v>14429614.77</v>
      </c>
      <c r="R489" s="191">
        <f t="shared" si="27"/>
        <v>18973948.229999997</v>
      </c>
      <c r="S489" s="191">
        <f t="shared" si="27"/>
        <v>5224648.79</v>
      </c>
      <c r="T489" s="191">
        <f t="shared" si="27"/>
        <v>10609857.99</v>
      </c>
      <c r="U489" s="191">
        <f t="shared" si="27"/>
        <v>6163947.5</v>
      </c>
      <c r="V489" s="191">
        <f t="shared" si="27"/>
        <v>9562861.9499999993</v>
      </c>
      <c r="W489" s="191">
        <f t="shared" si="27"/>
        <v>3698310.54</v>
      </c>
      <c r="X489" s="191">
        <f t="shared" si="27"/>
        <v>5801399.9000000004</v>
      </c>
      <c r="Y489" s="191">
        <f t="shared" si="27"/>
        <v>3129596.68</v>
      </c>
      <c r="Z489" s="191">
        <f t="shared" si="27"/>
        <v>2790459.25</v>
      </c>
      <c r="AA489" s="191">
        <f t="shared" si="27"/>
        <v>4893393.07</v>
      </c>
      <c r="AB489" s="191">
        <f t="shared" si="27"/>
        <v>534771.25</v>
      </c>
      <c r="AC489" s="191">
        <f t="shared" si="27"/>
        <v>3776221.71</v>
      </c>
      <c r="AD489" s="191">
        <f t="shared" si="27"/>
        <v>1196232.75</v>
      </c>
      <c r="AE489" s="191">
        <f t="shared" si="27"/>
        <v>10290612.050000001</v>
      </c>
      <c r="AF489" s="191">
        <f t="shared" si="27"/>
        <v>3505124.3</v>
      </c>
      <c r="AG489" s="191">
        <f t="shared" si="27"/>
        <v>3267606.76</v>
      </c>
      <c r="AH489" s="191">
        <f t="shared" si="27"/>
        <v>3112305.85</v>
      </c>
      <c r="AI489" s="191">
        <f t="shared" si="27"/>
        <v>5113558.63</v>
      </c>
      <c r="AJ489" s="191">
        <f t="shared" si="27"/>
        <v>4177341.5</v>
      </c>
      <c r="AK489" s="191">
        <f t="shared" si="27"/>
        <v>5276361.01</v>
      </c>
      <c r="AL489" s="191">
        <f t="shared" si="27"/>
        <v>9452274.0600000005</v>
      </c>
      <c r="AM489" s="191">
        <f t="shared" si="27"/>
        <v>5902346.75</v>
      </c>
      <c r="AN489" s="191">
        <f t="shared" si="27"/>
        <v>2523417.5</v>
      </c>
      <c r="AO489" s="191">
        <f t="shared" si="27"/>
        <v>4353318.42</v>
      </c>
      <c r="AP489" s="191">
        <f t="shared" si="27"/>
        <v>7355449.5199999996</v>
      </c>
      <c r="AQ489" s="191">
        <f t="shared" si="27"/>
        <v>6435943.8200000003</v>
      </c>
      <c r="AR489" s="191">
        <f t="shared" si="27"/>
        <v>1308698.28</v>
      </c>
      <c r="AS489" s="191">
        <f t="shared" si="27"/>
        <v>9296705.3600000013</v>
      </c>
      <c r="AT489" s="191">
        <f t="shared" si="27"/>
        <v>6546085.2300000004</v>
      </c>
      <c r="AU489" s="191">
        <f t="shared" si="27"/>
        <v>6318962.7400000002</v>
      </c>
      <c r="AV489" s="191">
        <f t="shared" si="27"/>
        <v>6722056.1299999999</v>
      </c>
      <c r="AW489" s="191">
        <f t="shared" si="27"/>
        <v>4207319.17</v>
      </c>
      <c r="AX489" s="191">
        <f t="shared" si="27"/>
        <v>1247666</v>
      </c>
      <c r="AY489" s="191">
        <f t="shared" si="27"/>
        <v>4553588.9000000004</v>
      </c>
      <c r="AZ489" s="191">
        <f t="shared" si="27"/>
        <v>4568494.5</v>
      </c>
      <c r="BA489" s="191">
        <f t="shared" si="27"/>
        <v>8755446.4100000001</v>
      </c>
      <c r="BB489" s="191">
        <f t="shared" si="27"/>
        <v>4802153.8</v>
      </c>
      <c r="BC489" s="191">
        <f t="shared" si="27"/>
        <v>2812601.5</v>
      </c>
      <c r="BD489" s="191">
        <f t="shared" si="27"/>
        <v>6794574.9500000002</v>
      </c>
      <c r="BE489" s="191">
        <f t="shared" si="27"/>
        <v>6802469.25</v>
      </c>
      <c r="BF489" s="191">
        <f t="shared" si="27"/>
        <v>3223789.59</v>
      </c>
      <c r="BG489" s="191">
        <f t="shared" si="27"/>
        <v>4545895.63</v>
      </c>
      <c r="BH489" s="191">
        <f t="shared" si="27"/>
        <v>6965393.4800000004</v>
      </c>
      <c r="BI489" s="191">
        <f t="shared" si="27"/>
        <v>5309886.3400000008</v>
      </c>
      <c r="BJ489" s="191">
        <f t="shared" si="27"/>
        <v>928561.25</v>
      </c>
      <c r="BK489" s="191">
        <f t="shared" si="27"/>
        <v>3331177.75</v>
      </c>
      <c r="BL489" s="191">
        <f t="shared" si="27"/>
        <v>2267397.84</v>
      </c>
      <c r="BM489" s="191">
        <f t="shared" si="27"/>
        <v>9458819.129999999</v>
      </c>
      <c r="BN489" s="191">
        <f t="shared" si="27"/>
        <v>9484738.870000001</v>
      </c>
      <c r="BO489" s="191">
        <f t="shared" si="27"/>
        <v>8552973.1400000006</v>
      </c>
      <c r="BP489" s="191">
        <f t="shared" si="27"/>
        <v>6579887.5299999993</v>
      </c>
      <c r="BQ489" s="191">
        <f t="shared" si="26"/>
        <v>4133708.9799999995</v>
      </c>
      <c r="BR489" s="191">
        <f t="shared" si="26"/>
        <v>4852494.38</v>
      </c>
      <c r="BS489" s="191">
        <f t="shared" si="26"/>
        <v>19717346.98</v>
      </c>
      <c r="BT489" s="191">
        <f t="shared" si="26"/>
        <v>17665783.789999999</v>
      </c>
      <c r="BU489" s="191">
        <f t="shared" si="26"/>
        <v>4166780.44</v>
      </c>
      <c r="BV489" s="191">
        <f t="shared" si="26"/>
        <v>14151466.299999999</v>
      </c>
      <c r="BW489" s="191">
        <f t="shared" si="26"/>
        <v>1089719.4300000002</v>
      </c>
      <c r="BX489" s="191">
        <f t="shared" si="26"/>
        <v>6054626.8199999994</v>
      </c>
      <c r="BY489" s="191">
        <f t="shared" si="26"/>
        <v>18654686.52</v>
      </c>
      <c r="BZ489" s="191">
        <f t="shared" si="26"/>
        <v>12804760.689999999</v>
      </c>
      <c r="CA489" s="191">
        <f t="shared" si="26"/>
        <v>910360.75</v>
      </c>
      <c r="CB489" s="191">
        <f t="shared" si="26"/>
        <v>10528883.34</v>
      </c>
      <c r="CC489" s="191">
        <f t="shared" si="26"/>
        <v>4158671.45</v>
      </c>
      <c r="CD489" s="191">
        <f t="shared" si="26"/>
        <v>22739466.690000001</v>
      </c>
      <c r="CE489" s="191">
        <f t="shared" si="26"/>
        <v>7383811.3600000003</v>
      </c>
      <c r="CF489" s="191">
        <f t="shared" si="26"/>
        <v>19008626.109999999</v>
      </c>
      <c r="CG489" s="191">
        <f t="shared" si="26"/>
        <v>5270858.5299999993</v>
      </c>
      <c r="CH489" s="191">
        <f t="shared" si="26"/>
        <v>1156248.3</v>
      </c>
      <c r="CI489" s="191">
        <f t="shared" si="26"/>
        <v>4420524.9399999995</v>
      </c>
      <c r="CJ489" s="191">
        <f t="shared" si="26"/>
        <v>6774711.2299999995</v>
      </c>
      <c r="CK489" s="191">
        <f t="shared" si="26"/>
        <v>11075240.15</v>
      </c>
      <c r="CL489" s="191">
        <f t="shared" si="26"/>
        <v>4835355.8899999997</v>
      </c>
      <c r="CM489" s="191">
        <f t="shared" si="26"/>
        <v>5237423.7600000016</v>
      </c>
    </row>
    <row r="490" spans="2:91" s="117" customFormat="1" ht="25.95" customHeight="1">
      <c r="B490" s="117">
        <v>34</v>
      </c>
      <c r="C490" s="194" t="s">
        <v>712</v>
      </c>
      <c r="D490" s="191">
        <f t="shared" si="12"/>
        <v>0</v>
      </c>
      <c r="E490" s="191">
        <f t="shared" si="27"/>
        <v>0</v>
      </c>
      <c r="F490" s="191">
        <f t="shared" si="27"/>
        <v>0</v>
      </c>
      <c r="G490" s="191">
        <f t="shared" si="27"/>
        <v>0</v>
      </c>
      <c r="H490" s="191">
        <f t="shared" si="27"/>
        <v>0</v>
      </c>
      <c r="I490" s="191">
        <f t="shared" si="27"/>
        <v>0</v>
      </c>
      <c r="J490" s="191">
        <f t="shared" si="27"/>
        <v>0</v>
      </c>
      <c r="K490" s="191">
        <f t="shared" si="27"/>
        <v>0</v>
      </c>
      <c r="L490" s="191">
        <f t="shared" si="27"/>
        <v>0</v>
      </c>
      <c r="M490" s="191">
        <f t="shared" si="27"/>
        <v>0</v>
      </c>
      <c r="N490" s="191">
        <f t="shared" si="27"/>
        <v>0</v>
      </c>
      <c r="O490" s="191">
        <f t="shared" si="27"/>
        <v>0</v>
      </c>
      <c r="P490" s="191">
        <f t="shared" si="27"/>
        <v>363000</v>
      </c>
      <c r="Q490" s="191">
        <f t="shared" si="27"/>
        <v>0</v>
      </c>
      <c r="R490" s="191">
        <f t="shared" si="27"/>
        <v>0</v>
      </c>
      <c r="S490" s="191">
        <f t="shared" si="27"/>
        <v>0</v>
      </c>
      <c r="T490" s="191">
        <f t="shared" si="27"/>
        <v>0</v>
      </c>
      <c r="U490" s="191">
        <f t="shared" si="27"/>
        <v>0</v>
      </c>
      <c r="V490" s="191">
        <f t="shared" si="27"/>
        <v>0</v>
      </c>
      <c r="W490" s="191">
        <f t="shared" si="27"/>
        <v>0</v>
      </c>
      <c r="X490" s="191">
        <f t="shared" si="27"/>
        <v>0</v>
      </c>
      <c r="Y490" s="191">
        <f t="shared" si="27"/>
        <v>0</v>
      </c>
      <c r="Z490" s="191">
        <f t="shared" si="27"/>
        <v>0</v>
      </c>
      <c r="AA490" s="191">
        <f t="shared" si="27"/>
        <v>0</v>
      </c>
      <c r="AB490" s="191">
        <f t="shared" si="27"/>
        <v>0</v>
      </c>
      <c r="AC490" s="191">
        <f t="shared" si="27"/>
        <v>0</v>
      </c>
      <c r="AD490" s="191">
        <f t="shared" si="27"/>
        <v>0</v>
      </c>
      <c r="AE490" s="191">
        <f t="shared" si="27"/>
        <v>0</v>
      </c>
      <c r="AF490" s="191">
        <f t="shared" si="27"/>
        <v>0</v>
      </c>
      <c r="AG490" s="191">
        <f t="shared" si="27"/>
        <v>0</v>
      </c>
      <c r="AH490" s="191">
        <f t="shared" si="27"/>
        <v>0</v>
      </c>
      <c r="AI490" s="191">
        <f t="shared" si="27"/>
        <v>0</v>
      </c>
      <c r="AJ490" s="191">
        <f t="shared" si="27"/>
        <v>0</v>
      </c>
      <c r="AK490" s="191">
        <f t="shared" si="27"/>
        <v>0</v>
      </c>
      <c r="AL490" s="191">
        <f t="shared" si="27"/>
        <v>0</v>
      </c>
      <c r="AM490" s="191">
        <f t="shared" si="27"/>
        <v>175050</v>
      </c>
      <c r="AN490" s="191">
        <f t="shared" si="27"/>
        <v>0</v>
      </c>
      <c r="AO490" s="191">
        <f t="shared" si="27"/>
        <v>0</v>
      </c>
      <c r="AP490" s="191">
        <f t="shared" si="27"/>
        <v>0</v>
      </c>
      <c r="AQ490" s="191">
        <f t="shared" si="27"/>
        <v>0</v>
      </c>
      <c r="AR490" s="191">
        <f t="shared" si="27"/>
        <v>0</v>
      </c>
      <c r="AS490" s="191">
        <f t="shared" si="27"/>
        <v>1806795.48</v>
      </c>
      <c r="AT490" s="191">
        <f t="shared" si="27"/>
        <v>0</v>
      </c>
      <c r="AU490" s="191">
        <f t="shared" si="27"/>
        <v>0</v>
      </c>
      <c r="AV490" s="191">
        <f t="shared" si="27"/>
        <v>0</v>
      </c>
      <c r="AW490" s="191">
        <f t="shared" si="27"/>
        <v>0</v>
      </c>
      <c r="AX490" s="191">
        <f t="shared" si="27"/>
        <v>248430</v>
      </c>
      <c r="AY490" s="191">
        <f t="shared" si="27"/>
        <v>196840</v>
      </c>
      <c r="AZ490" s="191">
        <f t="shared" si="27"/>
        <v>0</v>
      </c>
      <c r="BA490" s="191">
        <f t="shared" si="27"/>
        <v>0</v>
      </c>
      <c r="BB490" s="191">
        <f t="shared" si="27"/>
        <v>0</v>
      </c>
      <c r="BC490" s="191">
        <f t="shared" si="27"/>
        <v>0</v>
      </c>
      <c r="BD490" s="191">
        <f t="shared" si="27"/>
        <v>0</v>
      </c>
      <c r="BE490" s="191">
        <f t="shared" si="27"/>
        <v>160000</v>
      </c>
      <c r="BF490" s="191">
        <f t="shared" si="27"/>
        <v>0</v>
      </c>
      <c r="BG490" s="191">
        <f t="shared" si="27"/>
        <v>0</v>
      </c>
      <c r="BH490" s="191">
        <f t="shared" si="27"/>
        <v>3650000</v>
      </c>
      <c r="BI490" s="191">
        <f t="shared" si="27"/>
        <v>0</v>
      </c>
      <c r="BJ490" s="191">
        <f t="shared" si="27"/>
        <v>502000</v>
      </c>
      <c r="BK490" s="191">
        <f t="shared" si="27"/>
        <v>0</v>
      </c>
      <c r="BL490" s="191">
        <f t="shared" si="27"/>
        <v>0</v>
      </c>
      <c r="BM490" s="191">
        <f t="shared" si="27"/>
        <v>0</v>
      </c>
      <c r="BN490" s="191">
        <f t="shared" si="27"/>
        <v>0</v>
      </c>
      <c r="BO490" s="191">
        <f t="shared" si="27"/>
        <v>0</v>
      </c>
      <c r="BP490" s="191">
        <f t="shared" si="27"/>
        <v>0</v>
      </c>
      <c r="BQ490" s="191">
        <f t="shared" si="26"/>
        <v>0</v>
      </c>
      <c r="BR490" s="191">
        <f t="shared" si="26"/>
        <v>0</v>
      </c>
      <c r="BS490" s="191">
        <f t="shared" si="26"/>
        <v>27195000</v>
      </c>
      <c r="BT490" s="191">
        <f t="shared" si="26"/>
        <v>0</v>
      </c>
      <c r="BU490" s="191">
        <f t="shared" si="26"/>
        <v>0</v>
      </c>
      <c r="BV490" s="191">
        <f t="shared" si="26"/>
        <v>0</v>
      </c>
      <c r="BW490" s="191">
        <f t="shared" si="26"/>
        <v>0</v>
      </c>
      <c r="BX490" s="191">
        <f t="shared" si="26"/>
        <v>0</v>
      </c>
      <c r="BY490" s="191">
        <f t="shared" si="26"/>
        <v>30600</v>
      </c>
      <c r="BZ490" s="191">
        <f t="shared" si="26"/>
        <v>0</v>
      </c>
      <c r="CA490" s="191">
        <f t="shared" si="26"/>
        <v>0</v>
      </c>
      <c r="CB490" s="191">
        <f t="shared" si="26"/>
        <v>0</v>
      </c>
      <c r="CC490" s="191">
        <f t="shared" si="26"/>
        <v>0</v>
      </c>
      <c r="CD490" s="191">
        <f t="shared" si="26"/>
        <v>0</v>
      </c>
      <c r="CE490" s="191">
        <f t="shared" si="26"/>
        <v>0</v>
      </c>
      <c r="CF490" s="191">
        <f t="shared" si="26"/>
        <v>0</v>
      </c>
      <c r="CG490" s="191">
        <f t="shared" si="26"/>
        <v>0</v>
      </c>
      <c r="CH490" s="191">
        <f t="shared" si="26"/>
        <v>6400</v>
      </c>
      <c r="CI490" s="191">
        <f t="shared" si="26"/>
        <v>0</v>
      </c>
      <c r="CJ490" s="191">
        <f t="shared" si="26"/>
        <v>0</v>
      </c>
      <c r="CK490" s="191">
        <f t="shared" si="26"/>
        <v>0</v>
      </c>
      <c r="CL490" s="191">
        <f t="shared" si="26"/>
        <v>0</v>
      </c>
      <c r="CM490" s="191">
        <f t="shared" si="26"/>
        <v>0</v>
      </c>
    </row>
    <row r="491" spans="2:91" s="117" customFormat="1" ht="25.95" customHeight="1">
      <c r="B491" s="117">
        <v>35</v>
      </c>
      <c r="C491" s="195" t="s">
        <v>713</v>
      </c>
      <c r="D491" s="191">
        <f t="shared" si="12"/>
        <v>12910887.949999999</v>
      </c>
      <c r="E491" s="191">
        <f t="shared" si="27"/>
        <v>10164171.42</v>
      </c>
      <c r="F491" s="191">
        <f t="shared" si="27"/>
        <v>7092174.3500000006</v>
      </c>
      <c r="G491" s="191">
        <f t="shared" si="27"/>
        <v>2245586.9300000002</v>
      </c>
      <c r="H491" s="191">
        <f t="shared" si="27"/>
        <v>2526709.84</v>
      </c>
      <c r="I491" s="191">
        <f t="shared" si="27"/>
        <v>7745068.54</v>
      </c>
      <c r="J491" s="191">
        <f t="shared" si="27"/>
        <v>14464371</v>
      </c>
      <c r="K491" s="191">
        <f t="shared" si="27"/>
        <v>4240546.93</v>
      </c>
      <c r="L491" s="191">
        <f t="shared" si="27"/>
        <v>2434089.46</v>
      </c>
      <c r="M491" s="191">
        <f t="shared" si="27"/>
        <v>4209959.24</v>
      </c>
      <c r="N491" s="191">
        <f t="shared" si="27"/>
        <v>2432656.1</v>
      </c>
      <c r="O491" s="191">
        <f t="shared" si="27"/>
        <v>4759610.7</v>
      </c>
      <c r="P491" s="191">
        <f t="shared" si="27"/>
        <v>13494212.01</v>
      </c>
      <c r="Q491" s="191">
        <f t="shared" si="27"/>
        <v>4425451.87</v>
      </c>
      <c r="R491" s="191">
        <f t="shared" si="27"/>
        <v>10198571.699999999</v>
      </c>
      <c r="S491" s="191">
        <f t="shared" si="27"/>
        <v>13662945.059999999</v>
      </c>
      <c r="T491" s="191">
        <f t="shared" si="27"/>
        <v>851281.18</v>
      </c>
      <c r="U491" s="191">
        <f t="shared" si="27"/>
        <v>3128305.16</v>
      </c>
      <c r="V491" s="191">
        <f t="shared" si="27"/>
        <v>5083152.45</v>
      </c>
      <c r="W491" s="191">
        <f t="shared" si="27"/>
        <v>1925895.83</v>
      </c>
      <c r="X491" s="191">
        <f t="shared" si="27"/>
        <v>24077229.23</v>
      </c>
      <c r="Y491" s="191">
        <f t="shared" si="27"/>
        <v>5001065.49</v>
      </c>
      <c r="Z491" s="191">
        <f t="shared" si="27"/>
        <v>7021976.4199999999</v>
      </c>
      <c r="AA491" s="191">
        <f t="shared" si="27"/>
        <v>2870016.73</v>
      </c>
      <c r="AB491" s="191">
        <f t="shared" si="27"/>
        <v>2331222.7800000003</v>
      </c>
      <c r="AC491" s="191">
        <f t="shared" si="27"/>
        <v>3916156.3</v>
      </c>
      <c r="AD491" s="191">
        <f t="shared" si="27"/>
        <v>4988923.5</v>
      </c>
      <c r="AE491" s="191">
        <f t="shared" si="27"/>
        <v>4432409.42</v>
      </c>
      <c r="AF491" s="191">
        <f t="shared" si="27"/>
        <v>2722700.2199999997</v>
      </c>
      <c r="AG491" s="191">
        <f t="shared" si="27"/>
        <v>1664984.84</v>
      </c>
      <c r="AH491" s="191">
        <f t="shared" si="27"/>
        <v>5381137.2999999998</v>
      </c>
      <c r="AI491" s="191">
        <f t="shared" si="27"/>
        <v>4396397.24</v>
      </c>
      <c r="AJ491" s="191">
        <f t="shared" si="27"/>
        <v>3993040.87</v>
      </c>
      <c r="AK491" s="191">
        <f t="shared" si="27"/>
        <v>2350064.41</v>
      </c>
      <c r="AL491" s="191">
        <f t="shared" si="27"/>
        <v>7913574.54</v>
      </c>
      <c r="AM491" s="191">
        <f t="shared" si="27"/>
        <v>702459</v>
      </c>
      <c r="AN491" s="191">
        <f t="shared" si="27"/>
        <v>890626</v>
      </c>
      <c r="AO491" s="191">
        <f t="shared" si="27"/>
        <v>9207889.0800000001</v>
      </c>
      <c r="AP491" s="191">
        <f t="shared" si="27"/>
        <v>2143912.42</v>
      </c>
      <c r="AQ491" s="191">
        <f t="shared" si="27"/>
        <v>1294361</v>
      </c>
      <c r="AR491" s="191">
        <f t="shared" si="27"/>
        <v>570278</v>
      </c>
      <c r="AS491" s="191">
        <f t="shared" si="27"/>
        <v>2075498.3</v>
      </c>
      <c r="AT491" s="191">
        <f t="shared" si="27"/>
        <v>1257620.58</v>
      </c>
      <c r="AU491" s="191">
        <f t="shared" si="27"/>
        <v>4012367</v>
      </c>
      <c r="AV491" s="191">
        <f t="shared" si="27"/>
        <v>915757.99</v>
      </c>
      <c r="AW491" s="191">
        <f t="shared" si="27"/>
        <v>843928.03</v>
      </c>
      <c r="AX491" s="191">
        <f t="shared" si="27"/>
        <v>347305</v>
      </c>
      <c r="AY491" s="191">
        <f t="shared" si="27"/>
        <v>108221</v>
      </c>
      <c r="AZ491" s="191">
        <f t="shared" si="27"/>
        <v>1479548</v>
      </c>
      <c r="BA491" s="191">
        <f t="shared" si="27"/>
        <v>593844</v>
      </c>
      <c r="BB491" s="191">
        <f t="shared" si="27"/>
        <v>2987151.37</v>
      </c>
      <c r="BC491" s="191">
        <f t="shared" si="27"/>
        <v>683814.03</v>
      </c>
      <c r="BD491" s="191">
        <f t="shared" si="27"/>
        <v>7470967.8700000001</v>
      </c>
      <c r="BE491" s="191">
        <f t="shared" si="27"/>
        <v>3772758.2</v>
      </c>
      <c r="BF491" s="191">
        <f t="shared" si="27"/>
        <v>804020.85</v>
      </c>
      <c r="BG491" s="191">
        <f t="shared" si="27"/>
        <v>3303109.25</v>
      </c>
      <c r="BH491" s="191">
        <f t="shared" si="27"/>
        <v>504515.54000000004</v>
      </c>
      <c r="BI491" s="191">
        <f t="shared" si="27"/>
        <v>223413</v>
      </c>
      <c r="BJ491" s="191">
        <f t="shared" si="27"/>
        <v>81500</v>
      </c>
      <c r="BK491" s="191">
        <f t="shared" si="27"/>
        <v>1606493.13</v>
      </c>
      <c r="BL491" s="191">
        <f t="shared" si="27"/>
        <v>303977</v>
      </c>
      <c r="BM491" s="191">
        <f t="shared" si="27"/>
        <v>4076333</v>
      </c>
      <c r="BN491" s="191">
        <f t="shared" si="27"/>
        <v>1128365.52</v>
      </c>
      <c r="BO491" s="191">
        <f t="shared" si="27"/>
        <v>1260096.19</v>
      </c>
      <c r="BP491" s="191">
        <f t="shared" ref="BP491:CM494" si="28">SUMIF($A$4:$A$448,$B491,BP$4:BP$448)</f>
        <v>1236080</v>
      </c>
      <c r="BQ491" s="191">
        <f t="shared" si="28"/>
        <v>821034.6</v>
      </c>
      <c r="BR491" s="191">
        <f t="shared" si="28"/>
        <v>1646020</v>
      </c>
      <c r="BS491" s="191">
        <f t="shared" si="28"/>
        <v>50071082.590000004</v>
      </c>
      <c r="BT491" s="191">
        <f t="shared" si="28"/>
        <v>2888321.08</v>
      </c>
      <c r="BU491" s="191">
        <f t="shared" si="28"/>
        <v>1764675.29</v>
      </c>
      <c r="BV491" s="191">
        <f t="shared" si="28"/>
        <v>12302875.970000001</v>
      </c>
      <c r="BW491" s="191">
        <f t="shared" si="28"/>
        <v>10200</v>
      </c>
      <c r="BX491" s="191">
        <f t="shared" si="28"/>
        <v>3069344.62</v>
      </c>
      <c r="BY491" s="191">
        <f t="shared" si="28"/>
        <v>6468729.7300000004</v>
      </c>
      <c r="BZ491" s="191">
        <f t="shared" si="28"/>
        <v>831410</v>
      </c>
      <c r="CA491" s="191">
        <f t="shared" si="28"/>
        <v>5155044.4600000009</v>
      </c>
      <c r="CB491" s="191">
        <f t="shared" si="28"/>
        <v>4066132.6100000003</v>
      </c>
      <c r="CC491" s="191">
        <f t="shared" si="28"/>
        <v>5326350.03</v>
      </c>
      <c r="CD491" s="191">
        <f t="shared" si="28"/>
        <v>4603572</v>
      </c>
      <c r="CE491" s="191">
        <f t="shared" si="28"/>
        <v>6628097.8100000005</v>
      </c>
      <c r="CF491" s="191">
        <f t="shared" si="28"/>
        <v>8703716.8200000003</v>
      </c>
      <c r="CG491" s="191">
        <f t="shared" si="28"/>
        <v>1285842</v>
      </c>
      <c r="CH491" s="191">
        <f t="shared" si="28"/>
        <v>1988166.54</v>
      </c>
      <c r="CI491" s="191">
        <f t="shared" si="28"/>
        <v>707278.67</v>
      </c>
      <c r="CJ491" s="191">
        <f t="shared" si="28"/>
        <v>2404141.2599999998</v>
      </c>
      <c r="CK491" s="191">
        <f t="shared" si="28"/>
        <v>1763434.81</v>
      </c>
      <c r="CL491" s="191">
        <f t="shared" si="28"/>
        <v>2699907.71</v>
      </c>
      <c r="CM491" s="191">
        <f t="shared" si="28"/>
        <v>1629384.53</v>
      </c>
    </row>
    <row r="492" spans="2:91" s="117" customFormat="1" ht="25.95" customHeight="1">
      <c r="B492" s="117">
        <v>36</v>
      </c>
      <c r="C492" s="194" t="s">
        <v>714</v>
      </c>
      <c r="D492" s="191">
        <f t="shared" si="12"/>
        <v>558060540.22000003</v>
      </c>
      <c r="E492" s="191">
        <f t="shared" ref="E492:BP494" si="29">SUMIF($A$4:$A$448,$B492,E$4:E$448)</f>
        <v>0</v>
      </c>
      <c r="F492" s="191">
        <f t="shared" si="29"/>
        <v>0</v>
      </c>
      <c r="G492" s="191">
        <f t="shared" si="29"/>
        <v>0</v>
      </c>
      <c r="H492" s="191">
        <f t="shared" si="29"/>
        <v>0</v>
      </c>
      <c r="I492" s="191">
        <f t="shared" si="29"/>
        <v>0</v>
      </c>
      <c r="J492" s="191">
        <f t="shared" si="29"/>
        <v>828.32</v>
      </c>
      <c r="K492" s="191">
        <f t="shared" si="29"/>
        <v>0</v>
      </c>
      <c r="L492" s="191">
        <f t="shared" si="29"/>
        <v>0</v>
      </c>
      <c r="M492" s="191">
        <f t="shared" si="29"/>
        <v>0</v>
      </c>
      <c r="N492" s="191">
        <f t="shared" si="29"/>
        <v>0</v>
      </c>
      <c r="O492" s="191">
        <f t="shared" si="29"/>
        <v>0</v>
      </c>
      <c r="P492" s="191">
        <f t="shared" si="29"/>
        <v>2463307.16</v>
      </c>
      <c r="Q492" s="191">
        <f t="shared" si="29"/>
        <v>0</v>
      </c>
      <c r="R492" s="191">
        <f t="shared" si="29"/>
        <v>0</v>
      </c>
      <c r="S492" s="191">
        <f t="shared" si="29"/>
        <v>0</v>
      </c>
      <c r="T492" s="191">
        <f t="shared" si="29"/>
        <v>0</v>
      </c>
      <c r="U492" s="191">
        <f t="shared" si="29"/>
        <v>0</v>
      </c>
      <c r="V492" s="191">
        <f t="shared" si="29"/>
        <v>0</v>
      </c>
      <c r="W492" s="191">
        <f t="shared" si="29"/>
        <v>0</v>
      </c>
      <c r="X492" s="191">
        <f t="shared" si="29"/>
        <v>1527316.15</v>
      </c>
      <c r="Y492" s="191">
        <f t="shared" si="29"/>
        <v>0</v>
      </c>
      <c r="Z492" s="191">
        <f t="shared" si="29"/>
        <v>0</v>
      </c>
      <c r="AA492" s="191">
        <f t="shared" si="29"/>
        <v>0</v>
      </c>
      <c r="AB492" s="191">
        <f t="shared" si="29"/>
        <v>0</v>
      </c>
      <c r="AC492" s="191">
        <f t="shared" si="29"/>
        <v>0</v>
      </c>
      <c r="AD492" s="191">
        <f t="shared" si="29"/>
        <v>0</v>
      </c>
      <c r="AE492" s="191">
        <f t="shared" si="29"/>
        <v>0</v>
      </c>
      <c r="AF492" s="191">
        <f t="shared" si="29"/>
        <v>0</v>
      </c>
      <c r="AG492" s="191">
        <f t="shared" si="29"/>
        <v>0</v>
      </c>
      <c r="AH492" s="191">
        <f t="shared" si="29"/>
        <v>0</v>
      </c>
      <c r="AI492" s="191">
        <f t="shared" si="29"/>
        <v>0</v>
      </c>
      <c r="AJ492" s="191">
        <f t="shared" si="29"/>
        <v>0</v>
      </c>
      <c r="AK492" s="191">
        <f t="shared" si="29"/>
        <v>0</v>
      </c>
      <c r="AL492" s="191">
        <f t="shared" si="29"/>
        <v>50345801.799999997</v>
      </c>
      <c r="AM492" s="191">
        <f t="shared" si="29"/>
        <v>0</v>
      </c>
      <c r="AN492" s="191">
        <f t="shared" si="29"/>
        <v>0</v>
      </c>
      <c r="AO492" s="191">
        <f t="shared" si="29"/>
        <v>0</v>
      </c>
      <c r="AP492" s="191">
        <f t="shared" si="29"/>
        <v>0</v>
      </c>
      <c r="AQ492" s="191">
        <f t="shared" si="29"/>
        <v>0</v>
      </c>
      <c r="AR492" s="191">
        <f t="shared" si="29"/>
        <v>0</v>
      </c>
      <c r="AS492" s="191">
        <f t="shared" si="29"/>
        <v>5364923.58</v>
      </c>
      <c r="AT492" s="191">
        <f t="shared" si="29"/>
        <v>0</v>
      </c>
      <c r="AU492" s="191">
        <f t="shared" si="29"/>
        <v>0</v>
      </c>
      <c r="AV492" s="191">
        <f t="shared" si="29"/>
        <v>0</v>
      </c>
      <c r="AW492" s="191">
        <f t="shared" si="29"/>
        <v>0</v>
      </c>
      <c r="AX492" s="191">
        <f t="shared" si="29"/>
        <v>0</v>
      </c>
      <c r="AY492" s="191">
        <f t="shared" si="29"/>
        <v>0</v>
      </c>
      <c r="AZ492" s="191">
        <f t="shared" si="29"/>
        <v>0</v>
      </c>
      <c r="BA492" s="191">
        <f t="shared" si="29"/>
        <v>0</v>
      </c>
      <c r="BB492" s="191">
        <f t="shared" si="29"/>
        <v>79695.27</v>
      </c>
      <c r="BC492" s="191">
        <f t="shared" si="29"/>
        <v>0</v>
      </c>
      <c r="BD492" s="191">
        <f t="shared" si="29"/>
        <v>974821.71</v>
      </c>
      <c r="BE492" s="191">
        <f t="shared" si="29"/>
        <v>0</v>
      </c>
      <c r="BF492" s="191">
        <f t="shared" si="29"/>
        <v>0</v>
      </c>
      <c r="BG492" s="191">
        <f t="shared" si="29"/>
        <v>0</v>
      </c>
      <c r="BH492" s="191">
        <f t="shared" si="29"/>
        <v>7774.74</v>
      </c>
      <c r="BI492" s="191">
        <f t="shared" si="29"/>
        <v>0</v>
      </c>
      <c r="BJ492" s="191">
        <f t="shared" si="29"/>
        <v>0</v>
      </c>
      <c r="BK492" s="191">
        <f t="shared" si="29"/>
        <v>0</v>
      </c>
      <c r="BL492" s="191">
        <f t="shared" si="29"/>
        <v>0</v>
      </c>
      <c r="BM492" s="191">
        <f t="shared" si="29"/>
        <v>433920240.83000004</v>
      </c>
      <c r="BN492" s="191">
        <f t="shared" si="29"/>
        <v>0</v>
      </c>
      <c r="BO492" s="191">
        <f t="shared" si="29"/>
        <v>0</v>
      </c>
      <c r="BP492" s="191">
        <f t="shared" si="29"/>
        <v>0</v>
      </c>
      <c r="BQ492" s="191">
        <f t="shared" si="28"/>
        <v>0</v>
      </c>
      <c r="BR492" s="191">
        <f t="shared" si="28"/>
        <v>0</v>
      </c>
      <c r="BS492" s="191">
        <f t="shared" si="28"/>
        <v>14284942.890000001</v>
      </c>
      <c r="BT492" s="191">
        <f t="shared" si="28"/>
        <v>0</v>
      </c>
      <c r="BU492" s="191">
        <f t="shared" si="28"/>
        <v>0</v>
      </c>
      <c r="BV492" s="191">
        <f t="shared" si="28"/>
        <v>0</v>
      </c>
      <c r="BW492" s="191">
        <f t="shared" si="28"/>
        <v>0</v>
      </c>
      <c r="BX492" s="191">
        <f t="shared" si="28"/>
        <v>0</v>
      </c>
      <c r="BY492" s="191">
        <f t="shared" si="28"/>
        <v>0</v>
      </c>
      <c r="BZ492" s="191">
        <f t="shared" si="28"/>
        <v>0</v>
      </c>
      <c r="CA492" s="191">
        <f t="shared" si="28"/>
        <v>0</v>
      </c>
      <c r="CB492" s="191">
        <f t="shared" si="28"/>
        <v>0</v>
      </c>
      <c r="CC492" s="191">
        <f t="shared" si="28"/>
        <v>0</v>
      </c>
      <c r="CD492" s="191">
        <f t="shared" si="28"/>
        <v>0</v>
      </c>
      <c r="CE492" s="191">
        <f t="shared" si="28"/>
        <v>0</v>
      </c>
      <c r="CF492" s="191">
        <f t="shared" si="28"/>
        <v>0</v>
      </c>
      <c r="CG492" s="191">
        <f t="shared" si="28"/>
        <v>0</v>
      </c>
      <c r="CH492" s="191">
        <f t="shared" si="28"/>
        <v>0</v>
      </c>
      <c r="CI492" s="191">
        <f t="shared" si="28"/>
        <v>0</v>
      </c>
      <c r="CJ492" s="191">
        <f t="shared" si="28"/>
        <v>0</v>
      </c>
      <c r="CK492" s="191">
        <f t="shared" si="28"/>
        <v>0</v>
      </c>
      <c r="CL492" s="191">
        <f t="shared" si="28"/>
        <v>2</v>
      </c>
      <c r="CM492" s="191">
        <f t="shared" si="28"/>
        <v>0</v>
      </c>
    </row>
    <row r="493" spans="2:91" s="117" customFormat="1" ht="25.95" customHeight="1">
      <c r="B493" s="117">
        <v>37</v>
      </c>
      <c r="C493" s="194" t="s">
        <v>715</v>
      </c>
      <c r="D493" s="191">
        <f t="shared" si="12"/>
        <v>2175224.33</v>
      </c>
      <c r="E493" s="191">
        <f t="shared" si="29"/>
        <v>73498.850000000006</v>
      </c>
      <c r="F493" s="191">
        <f t="shared" si="29"/>
        <v>149092.62</v>
      </c>
      <c r="G493" s="191">
        <f t="shared" si="29"/>
        <v>264172.28000000003</v>
      </c>
      <c r="H493" s="191">
        <f t="shared" si="29"/>
        <v>115618.65</v>
      </c>
      <c r="I493" s="191">
        <f t="shared" si="29"/>
        <v>139220.83000000002</v>
      </c>
      <c r="J493" s="191">
        <f t="shared" si="29"/>
        <v>6859.33</v>
      </c>
      <c r="K493" s="191">
        <f t="shared" si="29"/>
        <v>1365230.78</v>
      </c>
      <c r="L493" s="191">
        <f t="shared" si="29"/>
        <v>43218.99</v>
      </c>
      <c r="M493" s="191">
        <f t="shared" si="29"/>
        <v>112295.92</v>
      </c>
      <c r="N493" s="191">
        <f t="shared" si="29"/>
        <v>356438.58</v>
      </c>
      <c r="O493" s="191">
        <f t="shared" si="29"/>
        <v>4173.57</v>
      </c>
      <c r="P493" s="191">
        <f t="shared" si="29"/>
        <v>1165524.76</v>
      </c>
      <c r="Q493" s="191">
        <f t="shared" si="29"/>
        <v>444524.62</v>
      </c>
      <c r="R493" s="191">
        <f t="shared" si="29"/>
        <v>641975.11</v>
      </c>
      <c r="S493" s="191">
        <f t="shared" si="29"/>
        <v>95836.56</v>
      </c>
      <c r="T493" s="191">
        <f t="shared" si="29"/>
        <v>182152.27000000002</v>
      </c>
      <c r="U493" s="191">
        <f t="shared" si="29"/>
        <v>203687.51</v>
      </c>
      <c r="V493" s="191">
        <f t="shared" si="29"/>
        <v>135687.57</v>
      </c>
      <c r="W493" s="191">
        <f t="shared" si="29"/>
        <v>124764</v>
      </c>
      <c r="X493" s="191">
        <f t="shared" si="29"/>
        <v>4763381.04</v>
      </c>
      <c r="Y493" s="191">
        <f t="shared" si="29"/>
        <v>230285.9</v>
      </c>
      <c r="Z493" s="191">
        <f t="shared" si="29"/>
        <v>124195.76</v>
      </c>
      <c r="AA493" s="191">
        <f t="shared" si="29"/>
        <v>86794.79</v>
      </c>
      <c r="AB493" s="191">
        <f t="shared" si="29"/>
        <v>37028.559999999998</v>
      </c>
      <c r="AC493" s="191">
        <f t="shared" si="29"/>
        <v>590400.04</v>
      </c>
      <c r="AD493" s="191">
        <f t="shared" si="29"/>
        <v>140290.29999999999</v>
      </c>
      <c r="AE493" s="191">
        <f t="shared" si="29"/>
        <v>303432.61</v>
      </c>
      <c r="AF493" s="191">
        <f t="shared" si="29"/>
        <v>68195.48000000001</v>
      </c>
      <c r="AG493" s="191">
        <f t="shared" si="29"/>
        <v>267017.32999999996</v>
      </c>
      <c r="AH493" s="191">
        <f t="shared" si="29"/>
        <v>118893.26</v>
      </c>
      <c r="AI493" s="191">
        <f t="shared" si="29"/>
        <v>360139.76</v>
      </c>
      <c r="AJ493" s="191">
        <f t="shared" si="29"/>
        <v>86755.739999999991</v>
      </c>
      <c r="AK493" s="191">
        <f t="shared" si="29"/>
        <v>185781.56000000003</v>
      </c>
      <c r="AL493" s="191">
        <f t="shared" si="29"/>
        <v>2815477.63</v>
      </c>
      <c r="AM493" s="191">
        <f t="shared" si="29"/>
        <v>653704.49</v>
      </c>
      <c r="AN493" s="191">
        <f t="shared" si="29"/>
        <v>60765.990000000005</v>
      </c>
      <c r="AO493" s="191">
        <f t="shared" si="29"/>
        <v>887162.27999999991</v>
      </c>
      <c r="AP493" s="191">
        <f t="shared" si="29"/>
        <v>147684.69</v>
      </c>
      <c r="AQ493" s="191">
        <f t="shared" si="29"/>
        <v>67323.81</v>
      </c>
      <c r="AR493" s="191">
        <f t="shared" si="29"/>
        <v>11089.51</v>
      </c>
      <c r="AS493" s="191">
        <f t="shared" si="29"/>
        <v>1648940.4700000002</v>
      </c>
      <c r="AT493" s="191">
        <f t="shared" si="29"/>
        <v>1323870.6500000001</v>
      </c>
      <c r="AU493" s="191">
        <f t="shared" si="29"/>
        <v>286136.42</v>
      </c>
      <c r="AV493" s="191">
        <f t="shared" si="29"/>
        <v>76762.28</v>
      </c>
      <c r="AW493" s="191">
        <f t="shared" si="29"/>
        <v>54376.479999999996</v>
      </c>
      <c r="AX493" s="191">
        <f t="shared" si="29"/>
        <v>72755.48</v>
      </c>
      <c r="AY493" s="191">
        <f t="shared" si="29"/>
        <v>401823.86</v>
      </c>
      <c r="AZ493" s="191">
        <f t="shared" si="29"/>
        <v>514082.17</v>
      </c>
      <c r="BA493" s="191">
        <f t="shared" si="29"/>
        <v>263779.37</v>
      </c>
      <c r="BB493" s="191">
        <f t="shared" si="29"/>
        <v>2271977.92</v>
      </c>
      <c r="BC493" s="191">
        <f t="shared" si="29"/>
        <v>77566.11</v>
      </c>
      <c r="BD493" s="191">
        <f t="shared" si="29"/>
        <v>1305461.29</v>
      </c>
      <c r="BE493" s="191">
        <f t="shared" si="29"/>
        <v>841709.03</v>
      </c>
      <c r="BF493" s="191">
        <f t="shared" si="29"/>
        <v>570052.91</v>
      </c>
      <c r="BG493" s="191">
        <f t="shared" si="29"/>
        <v>592697.13</v>
      </c>
      <c r="BH493" s="191">
        <f t="shared" si="29"/>
        <v>799942.14</v>
      </c>
      <c r="BI493" s="191">
        <f t="shared" si="29"/>
        <v>86677.57</v>
      </c>
      <c r="BJ493" s="191">
        <f t="shared" si="29"/>
        <v>116965.83</v>
      </c>
      <c r="BK493" s="191">
        <f t="shared" si="29"/>
        <v>693230.38</v>
      </c>
      <c r="BL493" s="191">
        <f t="shared" si="29"/>
        <v>457903.16</v>
      </c>
      <c r="BM493" s="191">
        <f t="shared" si="29"/>
        <v>1754486.5100000002</v>
      </c>
      <c r="BN493" s="191">
        <f t="shared" si="29"/>
        <v>136265.51</v>
      </c>
      <c r="BO493" s="191">
        <f t="shared" si="29"/>
        <v>35483.160000000003</v>
      </c>
      <c r="BP493" s="191">
        <f t="shared" si="29"/>
        <v>128545.64</v>
      </c>
      <c r="BQ493" s="191">
        <f t="shared" si="28"/>
        <v>153981.04</v>
      </c>
      <c r="BR493" s="191">
        <f t="shared" si="28"/>
        <v>743606.67999999993</v>
      </c>
      <c r="BS493" s="191">
        <f t="shared" si="28"/>
        <v>5312555.3099999996</v>
      </c>
      <c r="BT493" s="191">
        <f t="shared" si="28"/>
        <v>414539.14999999997</v>
      </c>
      <c r="BU493" s="191">
        <f t="shared" si="28"/>
        <v>123755.98</v>
      </c>
      <c r="BV493" s="191">
        <f t="shared" si="28"/>
        <v>2543451.59</v>
      </c>
      <c r="BW493" s="191">
        <f t="shared" si="28"/>
        <v>15039.55</v>
      </c>
      <c r="BX493" s="191">
        <f t="shared" si="28"/>
        <v>206624.54</v>
      </c>
      <c r="BY493" s="191">
        <f t="shared" si="28"/>
        <v>499234.93000000005</v>
      </c>
      <c r="BZ493" s="191">
        <f t="shared" si="28"/>
        <v>68713.39</v>
      </c>
      <c r="CA493" s="191">
        <f t="shared" si="28"/>
        <v>299778.76</v>
      </c>
      <c r="CB493" s="191">
        <f t="shared" si="28"/>
        <v>185239.66</v>
      </c>
      <c r="CC493" s="191">
        <f t="shared" si="28"/>
        <v>1770627.75</v>
      </c>
      <c r="CD493" s="191">
        <f t="shared" si="28"/>
        <v>677480.62</v>
      </c>
      <c r="CE493" s="191">
        <f t="shared" si="28"/>
        <v>331335.23</v>
      </c>
      <c r="CF493" s="191">
        <f t="shared" si="28"/>
        <v>311633.49</v>
      </c>
      <c r="CG493" s="191">
        <f t="shared" si="28"/>
        <v>48171.020000000004</v>
      </c>
      <c r="CH493" s="191">
        <f t="shared" si="28"/>
        <v>70335.350000000006</v>
      </c>
      <c r="CI493" s="191">
        <f t="shared" si="28"/>
        <v>65412.86</v>
      </c>
      <c r="CJ493" s="191">
        <f t="shared" si="28"/>
        <v>230712.71</v>
      </c>
      <c r="CK493" s="191">
        <f t="shared" si="28"/>
        <v>439899.23</v>
      </c>
      <c r="CL493" s="191">
        <f t="shared" si="28"/>
        <v>130466.57</v>
      </c>
      <c r="CM493" s="191">
        <f t="shared" si="28"/>
        <v>425490.37</v>
      </c>
    </row>
    <row r="494" spans="2:91" s="117" customFormat="1" ht="25.95" customHeight="1">
      <c r="B494" s="117">
        <v>38</v>
      </c>
      <c r="C494" s="194" t="s">
        <v>716</v>
      </c>
      <c r="D494" s="191">
        <f t="shared" si="12"/>
        <v>77704575.570000008</v>
      </c>
      <c r="E494" s="191">
        <f t="shared" si="29"/>
        <v>9186124.3799999971</v>
      </c>
      <c r="F494" s="191">
        <f t="shared" si="29"/>
        <v>4971243.37</v>
      </c>
      <c r="G494" s="191">
        <f t="shared" si="29"/>
        <v>8526905.1899999995</v>
      </c>
      <c r="H494" s="191">
        <f t="shared" si="29"/>
        <v>6747502.6000000006</v>
      </c>
      <c r="I494" s="191">
        <f t="shared" si="29"/>
        <v>6404823.8500000024</v>
      </c>
      <c r="J494" s="191">
        <f t="shared" si="29"/>
        <v>7697266.2700000005</v>
      </c>
      <c r="K494" s="191">
        <f t="shared" si="29"/>
        <v>16589995.890000001</v>
      </c>
      <c r="L494" s="191">
        <f t="shared" si="29"/>
        <v>10788506.92</v>
      </c>
      <c r="M494" s="191">
        <f t="shared" si="29"/>
        <v>13348471.029999999</v>
      </c>
      <c r="N494" s="191">
        <f t="shared" si="29"/>
        <v>38130236.359999999</v>
      </c>
      <c r="O494" s="191">
        <f t="shared" si="29"/>
        <v>6819092.3999999994</v>
      </c>
      <c r="P494" s="191">
        <f t="shared" si="29"/>
        <v>56652905.150000006</v>
      </c>
      <c r="Q494" s="191">
        <f t="shared" si="29"/>
        <v>7981809.8400000008</v>
      </c>
      <c r="R494" s="191">
        <f t="shared" si="29"/>
        <v>12801592.120000003</v>
      </c>
      <c r="S494" s="191">
        <f t="shared" si="29"/>
        <v>29134411.139999997</v>
      </c>
      <c r="T494" s="191">
        <f t="shared" si="29"/>
        <v>9126258.2000000011</v>
      </c>
      <c r="U494" s="191">
        <f t="shared" si="29"/>
        <v>10473526.179999998</v>
      </c>
      <c r="V494" s="191">
        <f t="shared" si="29"/>
        <v>5226461.5000000009</v>
      </c>
      <c r="W494" s="191">
        <f t="shared" si="29"/>
        <v>4889069.68</v>
      </c>
      <c r="X494" s="191">
        <f t="shared" si="29"/>
        <v>139793287.18000001</v>
      </c>
      <c r="Y494" s="191">
        <f t="shared" si="29"/>
        <v>11130671.600000003</v>
      </c>
      <c r="Z494" s="191">
        <f t="shared" si="29"/>
        <v>16635448.709999999</v>
      </c>
      <c r="AA494" s="191">
        <f t="shared" si="29"/>
        <v>11757720.27</v>
      </c>
      <c r="AB494" s="191">
        <f t="shared" si="29"/>
        <v>5195895.95</v>
      </c>
      <c r="AC494" s="191">
        <f t="shared" si="29"/>
        <v>5536347.4299999997</v>
      </c>
      <c r="AD494" s="191">
        <f t="shared" si="29"/>
        <v>8224616.0899999989</v>
      </c>
      <c r="AE494" s="191">
        <f t="shared" si="29"/>
        <v>26849735.650000002</v>
      </c>
      <c r="AF494" s="191">
        <f t="shared" si="29"/>
        <v>11746691.029999997</v>
      </c>
      <c r="AG494" s="191">
        <f t="shared" si="29"/>
        <v>7654161.3099999996</v>
      </c>
      <c r="AH494" s="191">
        <f t="shared" si="29"/>
        <v>10927533.459999999</v>
      </c>
      <c r="AI494" s="191">
        <f t="shared" si="29"/>
        <v>12506418.85</v>
      </c>
      <c r="AJ494" s="191">
        <f t="shared" si="29"/>
        <v>9955815.4500000011</v>
      </c>
      <c r="AK494" s="191">
        <f t="shared" si="29"/>
        <v>20023131.139999993</v>
      </c>
      <c r="AL494" s="191">
        <f t="shared" si="29"/>
        <v>178031953.62</v>
      </c>
      <c r="AM494" s="191">
        <f t="shared" si="29"/>
        <v>7978348.9799999995</v>
      </c>
      <c r="AN494" s="191">
        <f t="shared" si="29"/>
        <v>8015510.3100000015</v>
      </c>
      <c r="AO494" s="191">
        <f t="shared" si="29"/>
        <v>18563523.73</v>
      </c>
      <c r="AP494" s="191">
        <f t="shared" si="29"/>
        <v>14478358.810000001</v>
      </c>
      <c r="AQ494" s="191">
        <f t="shared" si="29"/>
        <v>10723074.849999998</v>
      </c>
      <c r="AR494" s="191">
        <f t="shared" si="29"/>
        <v>4953240.6100000003</v>
      </c>
      <c r="AS494" s="191">
        <f t="shared" si="29"/>
        <v>163579664.19999996</v>
      </c>
      <c r="AT494" s="191">
        <f t="shared" si="29"/>
        <v>12299307.180000002</v>
      </c>
      <c r="AU494" s="191">
        <f t="shared" si="29"/>
        <v>17573561.670000006</v>
      </c>
      <c r="AV494" s="191">
        <f t="shared" si="29"/>
        <v>12028141.560000001</v>
      </c>
      <c r="AW494" s="191">
        <f t="shared" si="29"/>
        <v>9459627.9600000009</v>
      </c>
      <c r="AX494" s="191">
        <f t="shared" si="29"/>
        <v>6230553.1200000001</v>
      </c>
      <c r="AY494" s="191">
        <f t="shared" si="29"/>
        <v>8196668.129999999</v>
      </c>
      <c r="AZ494" s="191">
        <f t="shared" si="29"/>
        <v>10359049.089999998</v>
      </c>
      <c r="BA494" s="191">
        <f t="shared" si="29"/>
        <v>11067955.74</v>
      </c>
      <c r="BB494" s="191">
        <f t="shared" si="29"/>
        <v>78934512.419999987</v>
      </c>
      <c r="BC494" s="191">
        <f t="shared" si="29"/>
        <v>11139634.779999999</v>
      </c>
      <c r="BD494" s="191">
        <f t="shared" si="29"/>
        <v>110760572.49999999</v>
      </c>
      <c r="BE494" s="191">
        <f t="shared" si="29"/>
        <v>26471867.050000001</v>
      </c>
      <c r="BF494" s="191">
        <f t="shared" si="29"/>
        <v>4638363.34</v>
      </c>
      <c r="BG494" s="191">
        <f t="shared" si="29"/>
        <v>18603699.030000005</v>
      </c>
      <c r="BH494" s="191">
        <f t="shared" si="29"/>
        <v>86344747.440000027</v>
      </c>
      <c r="BI494" s="191">
        <f t="shared" si="29"/>
        <v>32969901.919999994</v>
      </c>
      <c r="BJ494" s="191">
        <f t="shared" si="29"/>
        <v>8859733.5999999996</v>
      </c>
      <c r="BK494" s="191">
        <f t="shared" si="29"/>
        <v>6757325.0800000001</v>
      </c>
      <c r="BL494" s="191">
        <f t="shared" si="29"/>
        <v>9397745.8200000022</v>
      </c>
      <c r="BM494" s="191">
        <f t="shared" si="29"/>
        <v>47239910.049999997</v>
      </c>
      <c r="BN494" s="191">
        <f t="shared" si="29"/>
        <v>15912171.119999995</v>
      </c>
      <c r="BO494" s="191">
        <f t="shared" si="29"/>
        <v>12977205.850000001</v>
      </c>
      <c r="BP494" s="191">
        <f t="shared" si="29"/>
        <v>18692547.700000003</v>
      </c>
      <c r="BQ494" s="191">
        <f t="shared" si="28"/>
        <v>13858144.33</v>
      </c>
      <c r="BR494" s="191">
        <f t="shared" si="28"/>
        <v>9822330.2000000011</v>
      </c>
      <c r="BS494" s="191">
        <f t="shared" si="28"/>
        <v>260338976.76999998</v>
      </c>
      <c r="BT494" s="191">
        <f t="shared" si="28"/>
        <v>11164757.540000001</v>
      </c>
      <c r="BU494" s="191">
        <f t="shared" si="28"/>
        <v>6857254.4799999995</v>
      </c>
      <c r="BV494" s="191">
        <f t="shared" si="28"/>
        <v>71190629.080000013</v>
      </c>
      <c r="BW494" s="191">
        <f t="shared" si="28"/>
        <v>8504484.5800000001</v>
      </c>
      <c r="BX494" s="191">
        <f t="shared" si="28"/>
        <v>11573187.229999999</v>
      </c>
      <c r="BY494" s="191">
        <f t="shared" si="28"/>
        <v>40223282.670000002</v>
      </c>
      <c r="BZ494" s="191">
        <f t="shared" si="28"/>
        <v>6964198.1500000004</v>
      </c>
      <c r="CA494" s="191">
        <f t="shared" si="28"/>
        <v>6003618.6300000008</v>
      </c>
      <c r="CB494" s="191">
        <f t="shared" si="28"/>
        <v>11436182.639999999</v>
      </c>
      <c r="CC494" s="191">
        <f t="shared" si="28"/>
        <v>10954085.850000001</v>
      </c>
      <c r="CD494" s="191">
        <f t="shared" si="28"/>
        <v>32312618.689999994</v>
      </c>
      <c r="CE494" s="191">
        <f t="shared" si="28"/>
        <v>9624341.8099999987</v>
      </c>
      <c r="CF494" s="191">
        <f t="shared" si="28"/>
        <v>30272169.66</v>
      </c>
      <c r="CG494" s="191">
        <f t="shared" si="28"/>
        <v>7230026.8699999992</v>
      </c>
      <c r="CH494" s="191">
        <f t="shared" si="28"/>
        <v>4770058.04</v>
      </c>
      <c r="CI494" s="191">
        <f t="shared" si="28"/>
        <v>6591566.04</v>
      </c>
      <c r="CJ494" s="191">
        <f t="shared" si="28"/>
        <v>3831888.1599999997</v>
      </c>
      <c r="CK494" s="191">
        <f t="shared" si="28"/>
        <v>34179189.130000003</v>
      </c>
      <c r="CL494" s="191">
        <f t="shared" si="28"/>
        <v>7719243.8499999987</v>
      </c>
      <c r="CM494" s="191">
        <f t="shared" si="28"/>
        <v>6555019.0599999996</v>
      </c>
    </row>
    <row r="495" spans="2:91" s="197" customFormat="1" ht="25.95" customHeight="1">
      <c r="C495" s="198" t="s">
        <v>717</v>
      </c>
      <c r="D495" s="196">
        <f>+D473+D477+D478+D479+D483+D484+D485+D486+D487+D488+D489+D490+D491+D492+D493+D494</f>
        <v>1673782552.3500001</v>
      </c>
      <c r="E495" s="196">
        <f t="shared" ref="E495:BP495" si="30">+E473+E477+E478+E479+E483+E484+E485+E486+E487+E488+E489+E490+E491+E492+E493+E494</f>
        <v>143193518.78999999</v>
      </c>
      <c r="F495" s="196">
        <f t="shared" si="30"/>
        <v>138190548.22</v>
      </c>
      <c r="G495" s="196">
        <f t="shared" si="30"/>
        <v>133710288</v>
      </c>
      <c r="H495" s="196">
        <f t="shared" si="30"/>
        <v>96189858.50999999</v>
      </c>
      <c r="I495" s="196">
        <f t="shared" si="30"/>
        <v>160568529.43999997</v>
      </c>
      <c r="J495" s="196">
        <f t="shared" si="30"/>
        <v>185689253.16</v>
      </c>
      <c r="K495" s="196">
        <f t="shared" si="30"/>
        <v>280441046.56999993</v>
      </c>
      <c r="L495" s="196">
        <f t="shared" si="30"/>
        <v>143712873.19999996</v>
      </c>
      <c r="M495" s="196">
        <f t="shared" si="30"/>
        <v>158812779.73000002</v>
      </c>
      <c r="N495" s="196">
        <f t="shared" si="30"/>
        <v>386632307.53999996</v>
      </c>
      <c r="O495" s="196">
        <f t="shared" si="30"/>
        <v>60863960.329999998</v>
      </c>
      <c r="P495" s="196">
        <f t="shared" si="30"/>
        <v>810338905.24000001</v>
      </c>
      <c r="Q495" s="196">
        <f t="shared" si="30"/>
        <v>151428159.22</v>
      </c>
      <c r="R495" s="196">
        <f t="shared" si="30"/>
        <v>207522360.09000003</v>
      </c>
      <c r="S495" s="196">
        <f t="shared" si="30"/>
        <v>289685682.18000001</v>
      </c>
      <c r="T495" s="196">
        <f t="shared" si="30"/>
        <v>138862394.44</v>
      </c>
      <c r="U495" s="196">
        <f t="shared" si="30"/>
        <v>143307606.35000002</v>
      </c>
      <c r="V495" s="196">
        <f t="shared" si="30"/>
        <v>127852868.17999999</v>
      </c>
      <c r="W495" s="196">
        <f t="shared" si="30"/>
        <v>73046089.340000004</v>
      </c>
      <c r="X495" s="196">
        <f t="shared" si="30"/>
        <v>1471058030.47</v>
      </c>
      <c r="Y495" s="196">
        <f t="shared" si="30"/>
        <v>108987683.37000002</v>
      </c>
      <c r="Z495" s="196">
        <f t="shared" si="30"/>
        <v>184483697.41</v>
      </c>
      <c r="AA495" s="196">
        <f t="shared" si="30"/>
        <v>146885565</v>
      </c>
      <c r="AB495" s="196">
        <f t="shared" si="30"/>
        <v>74262213.570000008</v>
      </c>
      <c r="AC495" s="196">
        <f t="shared" si="30"/>
        <v>94890913.680000007</v>
      </c>
      <c r="AD495" s="196">
        <f t="shared" si="30"/>
        <v>114700841.63000001</v>
      </c>
      <c r="AE495" s="196">
        <f t="shared" si="30"/>
        <v>367448952.71000004</v>
      </c>
      <c r="AF495" s="196">
        <f t="shared" si="30"/>
        <v>110981905.69</v>
      </c>
      <c r="AG495" s="196">
        <f t="shared" si="30"/>
        <v>108338563.16000001</v>
      </c>
      <c r="AH495" s="196">
        <f t="shared" si="30"/>
        <v>141207762.17999998</v>
      </c>
      <c r="AI495" s="196">
        <f t="shared" si="30"/>
        <v>219573231.81999996</v>
      </c>
      <c r="AJ495" s="196">
        <f t="shared" si="30"/>
        <v>121630625.14000002</v>
      </c>
      <c r="AK495" s="196">
        <f t="shared" si="30"/>
        <v>119636917.69999999</v>
      </c>
      <c r="AL495" s="196">
        <f t="shared" si="30"/>
        <v>3014369206.5999999</v>
      </c>
      <c r="AM495" s="196">
        <f t="shared" si="30"/>
        <v>140132227.54999998</v>
      </c>
      <c r="AN495" s="196">
        <f t="shared" si="30"/>
        <v>104970556.02999999</v>
      </c>
      <c r="AO495" s="196">
        <f t="shared" si="30"/>
        <v>280590092.68000001</v>
      </c>
      <c r="AP495" s="196">
        <f t="shared" si="30"/>
        <v>254212547.13999999</v>
      </c>
      <c r="AQ495" s="196">
        <f t="shared" si="30"/>
        <v>142814417.5</v>
      </c>
      <c r="AR495" s="196">
        <f t="shared" si="30"/>
        <v>62822695.870000005</v>
      </c>
      <c r="AS495" s="196">
        <f t="shared" si="30"/>
        <v>780535261.73000002</v>
      </c>
      <c r="AT495" s="196">
        <f t="shared" si="30"/>
        <v>146193551.57000002</v>
      </c>
      <c r="AU495" s="196">
        <f t="shared" si="30"/>
        <v>243795132.5</v>
      </c>
      <c r="AV495" s="196">
        <f t="shared" si="30"/>
        <v>237922440.74000004</v>
      </c>
      <c r="AW495" s="196">
        <f t="shared" si="30"/>
        <v>122159532.73000002</v>
      </c>
      <c r="AX495" s="196">
        <f t="shared" si="30"/>
        <v>82131804.319999993</v>
      </c>
      <c r="AY495" s="196">
        <f t="shared" si="30"/>
        <v>142253858.48000002</v>
      </c>
      <c r="AZ495" s="196">
        <f t="shared" si="30"/>
        <v>130866841.44000001</v>
      </c>
      <c r="BA495" s="196">
        <f t="shared" si="30"/>
        <v>118797276.54000001</v>
      </c>
      <c r="BB495" s="196">
        <f t="shared" si="30"/>
        <v>732341528.9799999</v>
      </c>
      <c r="BC495" s="196">
        <f t="shared" si="30"/>
        <v>115554729.79000002</v>
      </c>
      <c r="BD495" s="196">
        <f t="shared" si="30"/>
        <v>1510069541.1199999</v>
      </c>
      <c r="BE495" s="196">
        <f t="shared" si="30"/>
        <v>342880513.02999997</v>
      </c>
      <c r="BF495" s="196">
        <f t="shared" si="30"/>
        <v>103208469.80000001</v>
      </c>
      <c r="BG495" s="196">
        <f t="shared" si="30"/>
        <v>136312594.31999999</v>
      </c>
      <c r="BH495" s="196">
        <f t="shared" si="30"/>
        <v>796238468.71000016</v>
      </c>
      <c r="BI495" s="196">
        <f t="shared" si="30"/>
        <v>116324750.97000003</v>
      </c>
      <c r="BJ495" s="196">
        <f t="shared" si="30"/>
        <v>67568495.400000006</v>
      </c>
      <c r="BK495" s="196">
        <f t="shared" si="30"/>
        <v>98114900</v>
      </c>
      <c r="BL495" s="196">
        <f t="shared" si="30"/>
        <v>91342284.579999998</v>
      </c>
      <c r="BM495" s="196">
        <f t="shared" si="30"/>
        <v>1400527293.4200001</v>
      </c>
      <c r="BN495" s="196">
        <f t="shared" si="30"/>
        <v>214475722.97000003</v>
      </c>
      <c r="BO495" s="196">
        <f t="shared" si="30"/>
        <v>167555075.33999997</v>
      </c>
      <c r="BP495" s="196">
        <f t="shared" si="30"/>
        <v>253665044.59000003</v>
      </c>
      <c r="BQ495" s="196">
        <f t="shared" ref="BQ495:CM495" si="31">+BQ473+BQ477+BQ478+BQ479+BQ483+BQ484+BQ485+BQ486+BQ487+BQ488+BQ489+BQ490+BQ491+BQ492+BQ493+BQ494</f>
        <v>167989773.25999999</v>
      </c>
      <c r="BR495" s="196">
        <f t="shared" si="31"/>
        <v>130052632.28</v>
      </c>
      <c r="BS495" s="196">
        <f t="shared" si="31"/>
        <v>4566125549.460001</v>
      </c>
      <c r="BT495" s="196">
        <f t="shared" si="31"/>
        <v>185320413.18000001</v>
      </c>
      <c r="BU495" s="196">
        <f t="shared" si="31"/>
        <v>149796156.80999994</v>
      </c>
      <c r="BV495" s="196">
        <f t="shared" si="31"/>
        <v>738452644.1400001</v>
      </c>
      <c r="BW495" s="196">
        <f t="shared" si="31"/>
        <v>52593243.330000006</v>
      </c>
      <c r="BX495" s="196">
        <f t="shared" si="31"/>
        <v>139875446.71000001</v>
      </c>
      <c r="BY495" s="196">
        <f t="shared" si="31"/>
        <v>446392916.17999995</v>
      </c>
      <c r="BZ495" s="196">
        <f t="shared" si="31"/>
        <v>104084397.38</v>
      </c>
      <c r="CA495" s="196">
        <f t="shared" si="31"/>
        <v>102822142.79000001</v>
      </c>
      <c r="CB495" s="196">
        <f t="shared" si="31"/>
        <v>140496273.49000001</v>
      </c>
      <c r="CC495" s="196">
        <f t="shared" si="31"/>
        <v>199196230.10999995</v>
      </c>
      <c r="CD495" s="196">
        <f t="shared" si="31"/>
        <v>376054567.82999998</v>
      </c>
      <c r="CE495" s="196">
        <f t="shared" si="31"/>
        <v>184652831.92999998</v>
      </c>
      <c r="CF495" s="196">
        <f t="shared" si="31"/>
        <v>328800140.48000002</v>
      </c>
      <c r="CG495" s="196">
        <f t="shared" si="31"/>
        <v>96720520.480000019</v>
      </c>
      <c r="CH495" s="196">
        <f t="shared" si="31"/>
        <v>85221153.470000014</v>
      </c>
      <c r="CI495" s="196">
        <f t="shared" si="31"/>
        <v>100786095.72</v>
      </c>
      <c r="CJ495" s="196">
        <f t="shared" si="31"/>
        <v>93023491.150000006</v>
      </c>
      <c r="CK495" s="196">
        <f t="shared" si="31"/>
        <v>429434167.15999997</v>
      </c>
      <c r="CL495" s="196">
        <f t="shared" si="31"/>
        <v>79109096.529999986</v>
      </c>
      <c r="CM495" s="196">
        <f t="shared" si="31"/>
        <v>71838979.809999987</v>
      </c>
    </row>
    <row r="496" spans="2:91" s="117" customFormat="1" ht="25.95" customHeight="1"/>
    <row r="497" spans="1:91" s="250" customFormat="1" ht="25.95" hidden="1" customHeight="1">
      <c r="A497" s="395" t="s">
        <v>1324</v>
      </c>
      <c r="C497" s="243" t="s">
        <v>1332</v>
      </c>
    </row>
    <row r="498" spans="1:91" s="117" customFormat="1" ht="25.95" hidden="1" customHeight="1">
      <c r="A498" s="395"/>
      <c r="C498" s="243" t="s">
        <v>1331</v>
      </c>
      <c r="D498" s="247"/>
      <c r="E498" s="247"/>
      <c r="F498" s="247"/>
      <c r="G498" s="247"/>
      <c r="H498" s="247"/>
      <c r="I498" s="247"/>
      <c r="J498" s="247"/>
      <c r="K498" s="247"/>
      <c r="L498" s="247"/>
      <c r="M498" s="247"/>
      <c r="N498" s="247"/>
      <c r="O498" s="247"/>
      <c r="P498" s="247"/>
      <c r="Q498" s="247"/>
      <c r="R498" s="247"/>
      <c r="S498" s="247"/>
      <c r="T498" s="247"/>
      <c r="U498" s="247"/>
      <c r="V498" s="247"/>
      <c r="W498" s="247"/>
      <c r="X498" s="247"/>
      <c r="Y498" s="247"/>
      <c r="Z498" s="247"/>
      <c r="AA498" s="247"/>
      <c r="AB498" s="247"/>
      <c r="AC498" s="247"/>
      <c r="AD498" s="247"/>
      <c r="AE498" s="247"/>
      <c r="AF498" s="247"/>
      <c r="AG498" s="247"/>
      <c r="AH498" s="247"/>
      <c r="AI498" s="247"/>
      <c r="AJ498" s="247"/>
      <c r="AK498" s="247"/>
      <c r="AL498" s="247"/>
      <c r="AM498" s="247"/>
      <c r="AN498" s="247"/>
      <c r="AO498" s="247"/>
      <c r="AP498" s="247"/>
      <c r="AQ498" s="247"/>
      <c r="AR498" s="247"/>
      <c r="AS498" s="247"/>
      <c r="AT498" s="247"/>
      <c r="AU498" s="247"/>
      <c r="AV498" s="247"/>
      <c r="AW498" s="247"/>
      <c r="AX498" s="247"/>
      <c r="AY498" s="247"/>
      <c r="AZ498" s="247"/>
      <c r="BA498" s="247"/>
      <c r="BB498" s="247"/>
      <c r="BC498" s="247"/>
      <c r="BD498" s="247"/>
      <c r="BE498" s="247"/>
      <c r="BF498" s="247"/>
      <c r="BG498" s="247"/>
      <c r="BH498" s="247"/>
      <c r="BI498" s="247"/>
      <c r="BJ498" s="247"/>
      <c r="BK498" s="247"/>
      <c r="BL498" s="247"/>
      <c r="BM498" s="247"/>
      <c r="BN498" s="247"/>
      <c r="BO498" s="247"/>
      <c r="BP498" s="247"/>
      <c r="BQ498" s="247"/>
      <c r="BR498" s="247"/>
      <c r="BS498" s="247"/>
      <c r="BT498" s="247"/>
      <c r="BU498" s="247"/>
      <c r="BV498" s="247"/>
      <c r="BW498" s="247"/>
      <c r="BX498" s="247"/>
      <c r="BY498" s="247"/>
      <c r="BZ498" s="247"/>
      <c r="CA498" s="247"/>
      <c r="CB498" s="247"/>
      <c r="CC498" s="247"/>
      <c r="CD498" s="247"/>
      <c r="CE498" s="247"/>
      <c r="CF498" s="247"/>
      <c r="CG498" s="247"/>
      <c r="CH498" s="247"/>
      <c r="CI498" s="247"/>
      <c r="CJ498" s="247"/>
      <c r="CK498" s="247"/>
      <c r="CL498" s="247"/>
      <c r="CM498" s="247"/>
    </row>
    <row r="499" spans="1:91" s="117" customFormat="1" ht="27" hidden="1" customHeight="1">
      <c r="A499" s="395"/>
      <c r="C499" s="243" t="s">
        <v>247</v>
      </c>
      <c r="D499" s="247"/>
      <c r="E499" s="247"/>
      <c r="F499" s="247"/>
      <c r="G499" s="247"/>
      <c r="H499" s="247"/>
      <c r="I499" s="247"/>
      <c r="J499" s="247"/>
      <c r="K499" s="247"/>
      <c r="L499" s="247"/>
      <c r="M499" s="247"/>
      <c r="N499" s="247"/>
      <c r="O499" s="247"/>
      <c r="P499" s="247"/>
      <c r="Q499" s="247"/>
      <c r="R499" s="247"/>
      <c r="S499" s="247"/>
      <c r="T499" s="247"/>
      <c r="U499" s="247"/>
      <c r="V499" s="247"/>
      <c r="W499" s="247"/>
      <c r="X499" s="247"/>
      <c r="Y499" s="247"/>
      <c r="Z499" s="247"/>
      <c r="AA499" s="247"/>
      <c r="AB499" s="247"/>
      <c r="AC499" s="247"/>
      <c r="AD499" s="247"/>
      <c r="AE499" s="247"/>
      <c r="AF499" s="247"/>
      <c r="AG499" s="247"/>
      <c r="AH499" s="247"/>
      <c r="AI499" s="247"/>
      <c r="AJ499" s="247"/>
      <c r="AK499" s="247"/>
      <c r="AL499" s="247"/>
      <c r="AM499" s="247"/>
      <c r="AN499" s="247"/>
      <c r="AO499" s="247"/>
      <c r="AP499" s="247"/>
      <c r="AQ499" s="247"/>
      <c r="AR499" s="247"/>
      <c r="AS499" s="247"/>
      <c r="AT499" s="247"/>
      <c r="AU499" s="247"/>
      <c r="AV499" s="247"/>
      <c r="AW499" s="247"/>
      <c r="AX499" s="247"/>
      <c r="AY499" s="247"/>
      <c r="AZ499" s="247"/>
      <c r="BA499" s="247"/>
      <c r="BB499" s="247"/>
      <c r="BC499" s="247"/>
      <c r="BD499" s="247"/>
      <c r="BE499" s="247"/>
      <c r="BF499" s="247"/>
      <c r="BG499" s="247"/>
      <c r="BH499" s="247"/>
      <c r="BI499" s="247"/>
      <c r="BJ499" s="247"/>
      <c r="BK499" s="247"/>
      <c r="BL499" s="247"/>
      <c r="BM499" s="247"/>
      <c r="BN499" s="247"/>
      <c r="BO499" s="247"/>
      <c r="BP499" s="247"/>
      <c r="BQ499" s="247"/>
      <c r="BR499" s="247"/>
      <c r="BS499" s="247"/>
      <c r="BT499" s="247"/>
      <c r="BU499" s="247"/>
      <c r="BV499" s="247"/>
      <c r="BW499" s="247"/>
      <c r="BX499" s="247"/>
      <c r="BY499" s="247"/>
      <c r="BZ499" s="247"/>
      <c r="CA499" s="247"/>
      <c r="CB499" s="247"/>
      <c r="CC499" s="247"/>
      <c r="CD499" s="247"/>
      <c r="CE499" s="247"/>
      <c r="CF499" s="247"/>
      <c r="CG499" s="247"/>
      <c r="CH499" s="247"/>
      <c r="CI499" s="247"/>
      <c r="CJ499" s="247"/>
      <c r="CK499" s="247"/>
      <c r="CL499" s="247"/>
      <c r="CM499" s="247"/>
    </row>
    <row r="500" spans="1:91" s="117" customFormat="1" ht="25.95" hidden="1" customHeight="1">
      <c r="A500" s="395"/>
      <c r="C500" s="243" t="s">
        <v>42</v>
      </c>
      <c r="D500" s="191"/>
      <c r="E500" s="191"/>
      <c r="F500" s="191"/>
      <c r="G500" s="191"/>
      <c r="H500" s="191"/>
      <c r="I500" s="191"/>
      <c r="J500" s="191"/>
      <c r="K500" s="191"/>
      <c r="L500" s="191"/>
      <c r="M500" s="191"/>
      <c r="N500" s="191"/>
      <c r="O500" s="191"/>
      <c r="P500" s="191"/>
      <c r="Q500" s="191"/>
      <c r="R500" s="191"/>
      <c r="S500" s="191"/>
      <c r="T500" s="191"/>
      <c r="U500" s="191"/>
      <c r="V500" s="191"/>
      <c r="W500" s="191"/>
      <c r="X500" s="191"/>
      <c r="Y500" s="191"/>
      <c r="Z500" s="191"/>
      <c r="AA500" s="191"/>
      <c r="AB500" s="191"/>
      <c r="AC500" s="191"/>
      <c r="AD500" s="191"/>
      <c r="AE500" s="191"/>
      <c r="AF500" s="191"/>
      <c r="AG500" s="191"/>
      <c r="AH500" s="191"/>
      <c r="AI500" s="191"/>
      <c r="AJ500" s="191"/>
      <c r="AK500" s="191"/>
      <c r="AL500" s="191"/>
      <c r="AM500" s="191"/>
      <c r="AN500" s="191"/>
      <c r="AO500" s="191"/>
      <c r="AP500" s="191"/>
      <c r="AQ500" s="191"/>
      <c r="AR500" s="191"/>
      <c r="AS500" s="191"/>
      <c r="AT500" s="191"/>
      <c r="AU500" s="191"/>
      <c r="AV500" s="191"/>
      <c r="AW500" s="191"/>
      <c r="AX500" s="191"/>
      <c r="AY500" s="191"/>
      <c r="AZ500" s="191"/>
      <c r="BA500" s="191"/>
      <c r="BB500" s="191"/>
      <c r="BC500" s="191"/>
      <c r="BD500" s="191"/>
      <c r="BE500" s="191"/>
      <c r="BF500" s="191"/>
      <c r="BG500" s="191"/>
      <c r="BH500" s="191"/>
      <c r="BI500" s="191"/>
      <c r="BJ500" s="191"/>
      <c r="BK500" s="191"/>
      <c r="BL500" s="191"/>
      <c r="BM500" s="191"/>
      <c r="BN500" s="191"/>
      <c r="BO500" s="191"/>
      <c r="BP500" s="191"/>
      <c r="BQ500" s="191"/>
      <c r="BR500" s="191"/>
      <c r="BS500" s="191"/>
      <c r="BT500" s="191"/>
      <c r="BU500" s="191"/>
      <c r="BV500" s="191"/>
      <c r="BW500" s="191"/>
      <c r="BX500" s="191"/>
      <c r="BY500" s="191"/>
      <c r="BZ500" s="191"/>
      <c r="CA500" s="191"/>
      <c r="CB500" s="191"/>
      <c r="CC500" s="191"/>
      <c r="CD500" s="191"/>
      <c r="CE500" s="191"/>
      <c r="CF500" s="191"/>
      <c r="CG500" s="191"/>
      <c r="CH500" s="191"/>
      <c r="CI500" s="191"/>
      <c r="CJ500" s="191"/>
      <c r="CK500" s="191"/>
      <c r="CL500" s="191"/>
      <c r="CM500" s="191"/>
    </row>
    <row r="501" spans="1:91" s="117" customFormat="1" ht="25.95" hidden="1" customHeight="1">
      <c r="A501" s="395"/>
      <c r="C501" s="243" t="s">
        <v>164</v>
      </c>
      <c r="D501" s="191"/>
      <c r="E501" s="191"/>
      <c r="F501" s="191"/>
      <c r="G501" s="191"/>
      <c r="H501" s="191"/>
      <c r="I501" s="191"/>
      <c r="J501" s="191"/>
      <c r="K501" s="191"/>
      <c r="L501" s="191"/>
      <c r="M501" s="191"/>
      <c r="N501" s="191"/>
      <c r="O501" s="191"/>
      <c r="P501" s="191"/>
      <c r="Q501" s="191"/>
      <c r="R501" s="191"/>
      <c r="S501" s="191"/>
      <c r="T501" s="191"/>
      <c r="U501" s="191"/>
      <c r="V501" s="191"/>
      <c r="W501" s="191"/>
      <c r="X501" s="191"/>
      <c r="Y501" s="191"/>
      <c r="Z501" s="191"/>
      <c r="AA501" s="191"/>
      <c r="AB501" s="191"/>
      <c r="AC501" s="191"/>
      <c r="AD501" s="191"/>
      <c r="AE501" s="191"/>
      <c r="AF501" s="191"/>
      <c r="AG501" s="191"/>
      <c r="AH501" s="191"/>
      <c r="AI501" s="191"/>
      <c r="AJ501" s="191"/>
      <c r="AK501" s="191"/>
      <c r="AL501" s="191"/>
      <c r="AM501" s="191"/>
      <c r="AN501" s="191"/>
      <c r="AO501" s="191"/>
      <c r="AP501" s="191"/>
      <c r="AQ501" s="191"/>
      <c r="AR501" s="191"/>
      <c r="AS501" s="191"/>
      <c r="AT501" s="191"/>
      <c r="AU501" s="191"/>
      <c r="AV501" s="191"/>
      <c r="AW501" s="191"/>
      <c r="AX501" s="191"/>
      <c r="AY501" s="191"/>
      <c r="AZ501" s="191"/>
      <c r="BA501" s="191"/>
      <c r="BB501" s="191"/>
      <c r="BC501" s="191"/>
      <c r="BD501" s="191"/>
      <c r="BE501" s="191"/>
      <c r="BF501" s="191"/>
      <c r="BG501" s="191"/>
      <c r="BH501" s="191"/>
      <c r="BI501" s="191"/>
      <c r="BJ501" s="191"/>
      <c r="BK501" s="191"/>
      <c r="BL501" s="191"/>
      <c r="BM501" s="191"/>
      <c r="BN501" s="191"/>
      <c r="BO501" s="191"/>
      <c r="BP501" s="191"/>
      <c r="BQ501" s="191"/>
      <c r="BR501" s="191"/>
      <c r="BS501" s="191"/>
      <c r="BT501" s="191"/>
      <c r="BU501" s="191"/>
      <c r="BV501" s="191"/>
      <c r="BW501" s="191"/>
      <c r="BX501" s="191"/>
      <c r="BY501" s="191"/>
      <c r="BZ501" s="191"/>
      <c r="CA501" s="191"/>
      <c r="CB501" s="191"/>
      <c r="CC501" s="191"/>
      <c r="CD501" s="191"/>
      <c r="CE501" s="191"/>
      <c r="CF501" s="191"/>
      <c r="CG501" s="191"/>
      <c r="CH501" s="191"/>
      <c r="CI501" s="191"/>
      <c r="CJ501" s="191"/>
      <c r="CK501" s="191"/>
      <c r="CL501" s="191"/>
      <c r="CM501" s="191"/>
    </row>
    <row r="502" spans="1:91" s="117" customFormat="1" ht="25.95" hidden="1" customHeight="1">
      <c r="A502" s="395"/>
      <c r="C502" s="243" t="s">
        <v>1330</v>
      </c>
      <c r="D502" s="242"/>
      <c r="E502" s="242"/>
      <c r="F502" s="242"/>
      <c r="G502" s="242"/>
      <c r="H502" s="242"/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  <c r="AJ502" s="242"/>
      <c r="AK502" s="242"/>
      <c r="AL502" s="242"/>
      <c r="AM502" s="242"/>
      <c r="AN502" s="242"/>
      <c r="AO502" s="242"/>
      <c r="AP502" s="242"/>
      <c r="AQ502" s="242"/>
      <c r="AR502" s="242"/>
      <c r="AS502" s="242"/>
      <c r="AT502" s="242"/>
      <c r="AU502" s="242"/>
      <c r="AV502" s="242"/>
      <c r="AW502" s="242"/>
      <c r="AX502" s="242"/>
      <c r="AY502" s="242"/>
      <c r="AZ502" s="242"/>
      <c r="BA502" s="242"/>
      <c r="BB502" s="242"/>
      <c r="BC502" s="242"/>
      <c r="BD502" s="242"/>
      <c r="BE502" s="242"/>
      <c r="BF502" s="242"/>
      <c r="BG502" s="242"/>
      <c r="BH502" s="242"/>
      <c r="BI502" s="242"/>
      <c r="BJ502" s="242"/>
      <c r="BK502" s="242"/>
      <c r="BL502" s="242"/>
      <c r="BM502" s="242"/>
      <c r="BN502" s="242"/>
      <c r="BO502" s="242"/>
      <c r="BP502" s="242"/>
      <c r="BQ502" s="242"/>
      <c r="BR502" s="242"/>
      <c r="BS502" s="242"/>
      <c r="BT502" s="242"/>
      <c r="BU502" s="242"/>
      <c r="BV502" s="242"/>
      <c r="BW502" s="242"/>
      <c r="BX502" s="242"/>
      <c r="BY502" s="242"/>
      <c r="BZ502" s="242"/>
      <c r="CA502" s="242"/>
      <c r="CB502" s="242"/>
      <c r="CC502" s="242"/>
      <c r="CD502" s="242"/>
      <c r="CE502" s="242"/>
      <c r="CF502" s="242"/>
      <c r="CG502" s="242"/>
      <c r="CH502" s="242"/>
      <c r="CI502" s="242"/>
      <c r="CJ502" s="242"/>
      <c r="CK502" s="242"/>
      <c r="CL502" s="242"/>
      <c r="CM502" s="242"/>
    </row>
    <row r="503" spans="1:91" s="117" customFormat="1" ht="25.95" hidden="1" customHeight="1">
      <c r="A503" s="395"/>
      <c r="C503" s="187" t="s">
        <v>692</v>
      </c>
      <c r="D503" s="192">
        <v>242114602.62</v>
      </c>
      <c r="E503" s="192">
        <v>38211060.789999992</v>
      </c>
      <c r="F503" s="192">
        <v>39608803.649999999</v>
      </c>
      <c r="G503" s="192">
        <v>32229226.719999988</v>
      </c>
      <c r="H503" s="192">
        <v>24175820.940000001</v>
      </c>
      <c r="I503" s="192">
        <v>27911174.95999999</v>
      </c>
      <c r="J503" s="192">
        <v>50375501.250000007</v>
      </c>
      <c r="K503" s="192">
        <v>59933157.219999999</v>
      </c>
      <c r="L503" s="192">
        <v>45482766.100000009</v>
      </c>
      <c r="M503" s="192">
        <v>55603513.36999999</v>
      </c>
      <c r="N503" s="192">
        <v>101580363.09999999</v>
      </c>
      <c r="O503" s="192">
        <v>16692695.26</v>
      </c>
      <c r="P503" s="192">
        <v>157780046.13999999</v>
      </c>
      <c r="Q503" s="192">
        <v>48104738.899999991</v>
      </c>
      <c r="R503" s="192">
        <v>83931915.230000004</v>
      </c>
      <c r="S503" s="192">
        <v>78601636.000000045</v>
      </c>
      <c r="T503" s="192">
        <v>42619292.090000011</v>
      </c>
      <c r="U503" s="192">
        <v>43151406.180000007</v>
      </c>
      <c r="V503" s="192">
        <v>36413782.289999999</v>
      </c>
      <c r="W503" s="192">
        <v>13266917.500000002</v>
      </c>
      <c r="X503" s="192">
        <v>160300999.20999995</v>
      </c>
      <c r="Y503" s="192">
        <v>40735668.590000004</v>
      </c>
      <c r="Z503" s="192">
        <v>67132837.530000016</v>
      </c>
      <c r="AA503" s="192">
        <v>50199246.129999995</v>
      </c>
      <c r="AB503" s="192">
        <v>10242755.9</v>
      </c>
      <c r="AC503" s="192">
        <v>22029579.57</v>
      </c>
      <c r="AD503" s="192">
        <v>19601261.230000004</v>
      </c>
      <c r="AE503" s="192">
        <v>112489688.73</v>
      </c>
      <c r="AF503" s="192">
        <v>39779476.850000001</v>
      </c>
      <c r="AG503" s="192">
        <v>40793357.910000004</v>
      </c>
      <c r="AH503" s="192">
        <v>59976696.950000003</v>
      </c>
      <c r="AI503" s="192">
        <v>47482065.680000022</v>
      </c>
      <c r="AJ503" s="192">
        <v>41364529.489999995</v>
      </c>
      <c r="AK503" s="192">
        <v>39461070.760000005</v>
      </c>
      <c r="AL503" s="192">
        <v>654057376.33999991</v>
      </c>
      <c r="AM503" s="192">
        <v>46497838.380000018</v>
      </c>
      <c r="AN503" s="192">
        <v>24505491.07</v>
      </c>
      <c r="AO503" s="192">
        <v>44872336.089999996</v>
      </c>
      <c r="AP503" s="192">
        <v>70815260.719999999</v>
      </c>
      <c r="AQ503" s="192">
        <v>39424605.390000001</v>
      </c>
      <c r="AR503" s="192">
        <v>10910775.689999998</v>
      </c>
      <c r="AS503" s="192">
        <v>199264080.77000004</v>
      </c>
      <c r="AT503" s="192">
        <v>49063752.899999969</v>
      </c>
      <c r="AU503" s="192">
        <v>81239450.769999981</v>
      </c>
      <c r="AV503" s="192">
        <v>63355340.13000001</v>
      </c>
      <c r="AW503" s="192">
        <v>36067727.309999995</v>
      </c>
      <c r="AX503" s="192">
        <v>20230167.730000012</v>
      </c>
      <c r="AY503" s="192">
        <v>30077654.829999998</v>
      </c>
      <c r="AZ503" s="192">
        <v>42666873.339999996</v>
      </c>
      <c r="BA503" s="192">
        <v>34821997.75</v>
      </c>
      <c r="BB503" s="192">
        <v>156613011.70999998</v>
      </c>
      <c r="BC503" s="192">
        <v>34493650.550000004</v>
      </c>
      <c r="BD503" s="192">
        <v>264929516.34000003</v>
      </c>
      <c r="BE503" s="192">
        <v>89201314.780000001</v>
      </c>
      <c r="BF503" s="192">
        <v>29732382.280000001</v>
      </c>
      <c r="BG503" s="192">
        <v>33863679.439999998</v>
      </c>
      <c r="BH503" s="192">
        <v>137388051.98999995</v>
      </c>
      <c r="BI503" s="192">
        <v>31129870.25999999</v>
      </c>
      <c r="BJ503" s="192">
        <v>17656641.509999994</v>
      </c>
      <c r="BK503" s="192">
        <v>47402489.589999996</v>
      </c>
      <c r="BL503" s="192">
        <v>43207992.030000001</v>
      </c>
      <c r="BM503" s="192">
        <v>173013720.63999999</v>
      </c>
      <c r="BN503" s="192">
        <v>76382138.960000008</v>
      </c>
      <c r="BO503" s="192">
        <v>53205925.729999989</v>
      </c>
      <c r="BP503" s="192">
        <v>96723787.749999985</v>
      </c>
      <c r="BQ503" s="192">
        <v>63214074.560000032</v>
      </c>
      <c r="BR503" s="192">
        <v>49291333.910000011</v>
      </c>
      <c r="BS503" s="192">
        <v>931179745.99999976</v>
      </c>
      <c r="BT503" s="192">
        <v>58840496.250000007</v>
      </c>
      <c r="BU503" s="192">
        <v>49722536.410000004</v>
      </c>
      <c r="BV503" s="192">
        <v>178398991.15000004</v>
      </c>
      <c r="BW503" s="192">
        <v>8025230.9799999977</v>
      </c>
      <c r="BX503" s="192">
        <v>42899990.57</v>
      </c>
      <c r="BY503" s="192">
        <v>152000016.88</v>
      </c>
      <c r="BZ503" s="192">
        <v>32133248.66</v>
      </c>
      <c r="CA503" s="192">
        <v>45480398.200000003</v>
      </c>
      <c r="CB503" s="192">
        <v>37216625.599999994</v>
      </c>
      <c r="CC503" s="192">
        <v>66252585.660000004</v>
      </c>
      <c r="CD503" s="192">
        <v>113610900.71000001</v>
      </c>
      <c r="CE503" s="192">
        <v>58184075.789999992</v>
      </c>
      <c r="CF503" s="192">
        <v>109011371.33</v>
      </c>
      <c r="CG503" s="192">
        <v>34764048.339999996</v>
      </c>
      <c r="CH503" s="192">
        <v>28772805.469999991</v>
      </c>
      <c r="CI503" s="192">
        <v>32704822.160000011</v>
      </c>
      <c r="CJ503" s="192">
        <v>27623822.659999993</v>
      </c>
      <c r="CK503" s="192">
        <v>147295462.04000005</v>
      </c>
      <c r="CL503" s="192">
        <v>29168286.680000007</v>
      </c>
      <c r="CM503" s="192">
        <v>27094314.480000004</v>
      </c>
    </row>
    <row r="504" spans="1:91" s="117" customFormat="1" ht="25.95" hidden="1" customHeight="1">
      <c r="A504" s="395"/>
      <c r="C504" s="187" t="s">
        <v>693</v>
      </c>
      <c r="D504" s="191">
        <v>61898354.989999995</v>
      </c>
      <c r="E504" s="191">
        <v>8882952.7799999993</v>
      </c>
      <c r="F504" s="191">
        <v>1677629.4400000002</v>
      </c>
      <c r="G504" s="191">
        <v>1887665.19</v>
      </c>
      <c r="H504" s="191">
        <v>2235704.08</v>
      </c>
      <c r="I504" s="191">
        <v>11385300.729999999</v>
      </c>
      <c r="J504" s="191">
        <v>1811843.4500000007</v>
      </c>
      <c r="K504" s="191">
        <v>44099116.979999997</v>
      </c>
      <c r="L504" s="191">
        <v>2425585.16</v>
      </c>
      <c r="M504" s="191">
        <v>1062675.3399999999</v>
      </c>
      <c r="N504" s="191">
        <v>19367844.579999998</v>
      </c>
      <c r="O504" s="191">
        <v>766016.41999999993</v>
      </c>
      <c r="P504" s="191">
        <v>104449877.71000001</v>
      </c>
      <c r="Q504" s="191">
        <v>2716186.99</v>
      </c>
      <c r="R504" s="191">
        <v>15675949.109999999</v>
      </c>
      <c r="S504" s="191">
        <v>8279500.8200000012</v>
      </c>
      <c r="T504" s="191">
        <v>8295300.129999999</v>
      </c>
      <c r="U504" s="191">
        <v>1160051.5900000001</v>
      </c>
      <c r="V504" s="191">
        <v>4230114.0299999993</v>
      </c>
      <c r="W504" s="191">
        <v>1602154.95</v>
      </c>
      <c r="X504" s="191">
        <v>162163423.58000001</v>
      </c>
      <c r="Y504" s="191">
        <v>785324.52000000025</v>
      </c>
      <c r="Z504" s="191">
        <v>3455051.3899999997</v>
      </c>
      <c r="AA504" s="191">
        <v>2572313.2599999998</v>
      </c>
      <c r="AB504" s="191">
        <v>342385.75</v>
      </c>
      <c r="AC504" s="191">
        <v>2307813.5</v>
      </c>
      <c r="AD504" s="191">
        <v>865848.97</v>
      </c>
      <c r="AE504" s="191">
        <v>8404664.6699999999</v>
      </c>
      <c r="AF504" s="191">
        <v>1681053.23</v>
      </c>
      <c r="AG504" s="191">
        <v>985598.3899999999</v>
      </c>
      <c r="AH504" s="191">
        <v>2522120.0499999998</v>
      </c>
      <c r="AI504" s="191">
        <v>10315452.600000001</v>
      </c>
      <c r="AJ504" s="191">
        <v>2617891.38</v>
      </c>
      <c r="AK504" s="191">
        <v>5100159.95</v>
      </c>
      <c r="AL504" s="191">
        <v>295603360.26999998</v>
      </c>
      <c r="AM504" s="191">
        <v>2426661.56</v>
      </c>
      <c r="AN504" s="191">
        <v>5084026.8499999996</v>
      </c>
      <c r="AO504" s="191">
        <v>45370538.960000008</v>
      </c>
      <c r="AP504" s="191">
        <v>6734855.25</v>
      </c>
      <c r="AQ504" s="191">
        <v>3021860.22</v>
      </c>
      <c r="AR504" s="191">
        <v>800898.14999999991</v>
      </c>
      <c r="AS504" s="191">
        <v>79330534.290000007</v>
      </c>
      <c r="AT504" s="191">
        <v>3911956.7499999995</v>
      </c>
      <c r="AU504" s="191">
        <v>15268250.989999996</v>
      </c>
      <c r="AV504" s="191">
        <v>11579267.610000001</v>
      </c>
      <c r="AW504" s="191">
        <v>2468930.21</v>
      </c>
      <c r="AX504" s="191">
        <v>3652904.0500000003</v>
      </c>
      <c r="AY504" s="191">
        <v>16496436.379999999</v>
      </c>
      <c r="AZ504" s="191">
        <v>2186648.46</v>
      </c>
      <c r="BA504" s="191">
        <v>3897130.3500000006</v>
      </c>
      <c r="BB504" s="191">
        <v>62102004.559999995</v>
      </c>
      <c r="BC504" s="191">
        <v>4439234.6400000006</v>
      </c>
      <c r="BD504" s="191">
        <v>145095626.73999998</v>
      </c>
      <c r="BE504" s="191">
        <v>18659400.130000003</v>
      </c>
      <c r="BF504" s="191">
        <v>-2491262.64</v>
      </c>
      <c r="BG504" s="191">
        <v>13765730.07</v>
      </c>
      <c r="BH504" s="191">
        <v>82237714.359999999</v>
      </c>
      <c r="BI504" s="191">
        <v>871742.05</v>
      </c>
      <c r="BJ504" s="191">
        <v>2121971.5</v>
      </c>
      <c r="BK504" s="191">
        <v>2016446.3600000006</v>
      </c>
      <c r="BL504" s="191">
        <v>-3728606.76</v>
      </c>
      <c r="BM504" s="191">
        <v>105521866.39000002</v>
      </c>
      <c r="BN504" s="191">
        <v>2267230.2100000004</v>
      </c>
      <c r="BO504" s="191">
        <v>12039285.630000001</v>
      </c>
      <c r="BP504" s="191">
        <v>3376193.72</v>
      </c>
      <c r="BQ504" s="191">
        <v>1205695.5900000003</v>
      </c>
      <c r="BR504" s="191">
        <v>4817315.97</v>
      </c>
      <c r="BS504" s="191">
        <v>508497172.14999986</v>
      </c>
      <c r="BT504" s="191">
        <v>15077286.079999998</v>
      </c>
      <c r="BU504" s="191">
        <v>2689227.9099999997</v>
      </c>
      <c r="BV504" s="191">
        <v>80147642.899999991</v>
      </c>
      <c r="BW504" s="191">
        <v>1653712.8499999996</v>
      </c>
      <c r="BX504" s="191">
        <v>3414663.9</v>
      </c>
      <c r="BY504" s="191">
        <v>34170255.769999996</v>
      </c>
      <c r="BZ504" s="191">
        <v>1018699.6199999999</v>
      </c>
      <c r="CA504" s="191">
        <v>1119007.93</v>
      </c>
      <c r="CB504" s="191">
        <v>7782757.6299999999</v>
      </c>
      <c r="CC504" s="191">
        <v>20791979.68</v>
      </c>
      <c r="CD504" s="191">
        <v>14433619.74</v>
      </c>
      <c r="CE504" s="191">
        <v>1369812.5100000002</v>
      </c>
      <c r="CF504" s="191">
        <v>10290175.43</v>
      </c>
      <c r="CG504" s="191">
        <v>3227606.8200000008</v>
      </c>
      <c r="CH504" s="191">
        <v>1850950.51</v>
      </c>
      <c r="CI504" s="191">
        <v>604641.17000000004</v>
      </c>
      <c r="CJ504" s="191">
        <v>6170678.8799999999</v>
      </c>
      <c r="CK504" s="191">
        <v>34833338.420000002</v>
      </c>
      <c r="CL504" s="191">
        <v>1713015.53</v>
      </c>
      <c r="CM504" s="191">
        <v>3656198.11</v>
      </c>
    </row>
    <row r="505" spans="1:91" s="117" customFormat="1" ht="25.95" hidden="1" customHeight="1">
      <c r="A505" s="395"/>
      <c r="C505" s="187" t="s">
        <v>694</v>
      </c>
      <c r="D505" s="192">
        <v>65657104.790000007</v>
      </c>
      <c r="E505" s="192">
        <v>5525668.1799999997</v>
      </c>
      <c r="F505" s="192">
        <v>6873207.9000000004</v>
      </c>
      <c r="G505" s="192">
        <v>7478281.2600000007</v>
      </c>
      <c r="H505" s="192">
        <v>7176837.4100000001</v>
      </c>
      <c r="I505" s="192">
        <v>5386016.3900000006</v>
      </c>
      <c r="J505" s="192">
        <v>9875982.0700000003</v>
      </c>
      <c r="K505" s="192">
        <v>12232462.08</v>
      </c>
      <c r="L505" s="192">
        <v>5566447.8700000001</v>
      </c>
      <c r="M505" s="192">
        <v>7996675.6099999994</v>
      </c>
      <c r="N505" s="192">
        <v>7967934.2699999996</v>
      </c>
      <c r="O505" s="192">
        <v>1774148.03</v>
      </c>
      <c r="P505" s="192">
        <v>38650480.640000001</v>
      </c>
      <c r="Q505" s="192">
        <v>7902774.7600000007</v>
      </c>
      <c r="R505" s="192">
        <v>7815231.8500000006</v>
      </c>
      <c r="S505" s="192">
        <v>14198206.289999999</v>
      </c>
      <c r="T505" s="192">
        <v>6320731.4400000004</v>
      </c>
      <c r="U505" s="192">
        <v>8822511.5599999987</v>
      </c>
      <c r="V505" s="192">
        <v>3785947.57</v>
      </c>
      <c r="W505" s="192">
        <v>6059902.5700000003</v>
      </c>
      <c r="X505" s="192">
        <v>47224618.740000002</v>
      </c>
      <c r="Y505" s="192">
        <v>4096767.8099999996</v>
      </c>
      <c r="Z505" s="192">
        <v>5839941.5500000007</v>
      </c>
      <c r="AA505" s="192">
        <v>8974202.8100000005</v>
      </c>
      <c r="AB505" s="192">
        <v>7105602.9800000004</v>
      </c>
      <c r="AC505" s="192">
        <v>4408086.92</v>
      </c>
      <c r="AD505" s="192">
        <v>5194976.5299999993</v>
      </c>
      <c r="AE505" s="192">
        <v>16356518.85</v>
      </c>
      <c r="AF505" s="192">
        <v>3293063.34</v>
      </c>
      <c r="AG505" s="192">
        <v>6641549.5</v>
      </c>
      <c r="AH505" s="192">
        <v>8777474.0399999991</v>
      </c>
      <c r="AI505" s="192">
        <v>13986758.549999999</v>
      </c>
      <c r="AJ505" s="192">
        <v>2107098.3600000003</v>
      </c>
      <c r="AK505" s="192">
        <v>2823654.17</v>
      </c>
      <c r="AL505" s="192">
        <v>150379865.08000001</v>
      </c>
      <c r="AM505" s="192">
        <v>4190878.0100000002</v>
      </c>
      <c r="AN505" s="192">
        <v>2455428.0699999998</v>
      </c>
      <c r="AO505" s="192">
        <v>12935437.870000001</v>
      </c>
      <c r="AP505" s="192">
        <v>10885260.940000001</v>
      </c>
      <c r="AQ505" s="192">
        <v>8549966.4600000009</v>
      </c>
      <c r="AR505" s="192">
        <v>4772825.5199999996</v>
      </c>
      <c r="AS505" s="192">
        <v>21251365.530000001</v>
      </c>
      <c r="AT505" s="192">
        <v>3466644.6100000003</v>
      </c>
      <c r="AU505" s="192">
        <v>14399795.59</v>
      </c>
      <c r="AV505" s="192">
        <v>11024589.140000001</v>
      </c>
      <c r="AW505" s="192">
        <v>5925628.8100000005</v>
      </c>
      <c r="AX505" s="192">
        <v>3370090.36</v>
      </c>
      <c r="AY505" s="192">
        <v>2112428.23</v>
      </c>
      <c r="AZ505" s="192">
        <v>5581562.8200000003</v>
      </c>
      <c r="BA505" s="192">
        <v>3524770.29</v>
      </c>
      <c r="BB505" s="192">
        <v>22993662.620000001</v>
      </c>
      <c r="BC505" s="192">
        <v>4249002.1100000003</v>
      </c>
      <c r="BD505" s="192">
        <v>41655378.170000002</v>
      </c>
      <c r="BE505" s="192">
        <v>19217804.859999999</v>
      </c>
      <c r="BF505" s="192">
        <v>3377962.0200000005</v>
      </c>
      <c r="BG505" s="192">
        <v>7722708.4500000002</v>
      </c>
      <c r="BH505" s="192">
        <v>16605755.590000002</v>
      </c>
      <c r="BI505" s="192">
        <v>5225211.5600000005</v>
      </c>
      <c r="BJ505" s="192">
        <v>1332232.6600000001</v>
      </c>
      <c r="BK505" s="192">
        <v>6093084.75</v>
      </c>
      <c r="BL505" s="192">
        <v>3524822.58</v>
      </c>
      <c r="BM505" s="192">
        <v>17192465.010000002</v>
      </c>
      <c r="BN505" s="192">
        <v>13099352.09</v>
      </c>
      <c r="BO505" s="192">
        <v>3931311.9</v>
      </c>
      <c r="BP505" s="192">
        <v>9648419.379999999</v>
      </c>
      <c r="BQ505" s="192">
        <v>14217150.950000001</v>
      </c>
      <c r="BR505" s="192">
        <v>4428372.0200000005</v>
      </c>
      <c r="BS505" s="192">
        <v>98188069.950000003</v>
      </c>
      <c r="BT505" s="192">
        <v>7002544.2300000004</v>
      </c>
      <c r="BU505" s="192">
        <v>13642275.48</v>
      </c>
      <c r="BV505" s="192">
        <v>24500274.579999998</v>
      </c>
      <c r="BW505" s="192">
        <v>496678.85</v>
      </c>
      <c r="BX505" s="192">
        <v>6662770.8600000003</v>
      </c>
      <c r="BY505" s="192">
        <v>17841654.98</v>
      </c>
      <c r="BZ505" s="192">
        <v>4704211.12</v>
      </c>
      <c r="CA505" s="192">
        <v>4983439.83</v>
      </c>
      <c r="CB505" s="192">
        <v>6683735.3799999999</v>
      </c>
      <c r="CC505" s="192">
        <v>16442848.92</v>
      </c>
      <c r="CD505" s="192">
        <v>21867224.469999999</v>
      </c>
      <c r="CE505" s="192">
        <v>15406709.449999999</v>
      </c>
      <c r="CF505" s="192">
        <v>13473214.970000001</v>
      </c>
      <c r="CG505" s="192">
        <v>3930023.98</v>
      </c>
      <c r="CH505" s="192">
        <v>5116223.49</v>
      </c>
      <c r="CI505" s="192">
        <v>10436455.02</v>
      </c>
      <c r="CJ505" s="192">
        <v>3710995.09</v>
      </c>
      <c r="CK505" s="192">
        <v>24428355.68</v>
      </c>
      <c r="CL505" s="192">
        <v>7228398.29</v>
      </c>
      <c r="CM505" s="192">
        <v>3505809.13</v>
      </c>
    </row>
    <row r="506" spans="1:91" s="117" customFormat="1" ht="25.95" hidden="1" customHeight="1">
      <c r="A506" s="395"/>
      <c r="C506" s="187" t="s">
        <v>695</v>
      </c>
      <c r="D506" s="191">
        <v>1220450</v>
      </c>
      <c r="E506" s="191">
        <v>157300</v>
      </c>
      <c r="F506" s="191">
        <v>226050</v>
      </c>
      <c r="G506" s="191">
        <v>72200</v>
      </c>
      <c r="H506" s="191">
        <v>110700</v>
      </c>
      <c r="I506" s="191">
        <v>142450</v>
      </c>
      <c r="J506" s="191">
        <v>237450</v>
      </c>
      <c r="K506" s="191">
        <v>381200</v>
      </c>
      <c r="L506" s="191">
        <v>188150</v>
      </c>
      <c r="M506" s="191">
        <v>236950</v>
      </c>
      <c r="N506" s="191">
        <v>462100</v>
      </c>
      <c r="O506" s="191">
        <v>40500</v>
      </c>
      <c r="P506" s="191">
        <v>783550</v>
      </c>
      <c r="Q506" s="191">
        <v>283450</v>
      </c>
      <c r="R506" s="191">
        <v>213300</v>
      </c>
      <c r="S506" s="191">
        <v>181250</v>
      </c>
      <c r="T506" s="191">
        <v>110700</v>
      </c>
      <c r="U506" s="191">
        <v>126650</v>
      </c>
      <c r="V506" s="191">
        <v>251900</v>
      </c>
      <c r="W506" s="191">
        <v>109200</v>
      </c>
      <c r="X506" s="191">
        <v>1707050</v>
      </c>
      <c r="Y506" s="191">
        <v>329000</v>
      </c>
      <c r="Z506" s="191">
        <v>944520</v>
      </c>
      <c r="AA506" s="191">
        <v>558650</v>
      </c>
      <c r="AB506" s="191">
        <v>220200</v>
      </c>
      <c r="AC506" s="191">
        <v>159550</v>
      </c>
      <c r="AD506" s="191">
        <v>797350</v>
      </c>
      <c r="AE506" s="191">
        <v>875300</v>
      </c>
      <c r="AF506" s="191">
        <v>381450</v>
      </c>
      <c r="AG506" s="191">
        <v>135200</v>
      </c>
      <c r="AH506" s="191">
        <v>460100</v>
      </c>
      <c r="AI506" s="191">
        <v>372300</v>
      </c>
      <c r="AJ506" s="191">
        <v>205800</v>
      </c>
      <c r="AK506" s="191">
        <v>726350</v>
      </c>
      <c r="AL506" s="191">
        <v>1329500</v>
      </c>
      <c r="AM506" s="191">
        <v>127650</v>
      </c>
      <c r="AN506" s="191">
        <v>127900</v>
      </c>
      <c r="AO506" s="191">
        <v>237000</v>
      </c>
      <c r="AP506" s="191">
        <v>530300</v>
      </c>
      <c r="AQ506" s="191">
        <v>530850</v>
      </c>
      <c r="AR506" s="191">
        <v>179200</v>
      </c>
      <c r="AS506" s="191">
        <v>1524350</v>
      </c>
      <c r="AT506" s="191">
        <v>290800</v>
      </c>
      <c r="AU506" s="191">
        <v>347300</v>
      </c>
      <c r="AV506" s="191">
        <v>583650</v>
      </c>
      <c r="AW506" s="191">
        <v>548800</v>
      </c>
      <c r="AX506" s="191">
        <v>75950</v>
      </c>
      <c r="AY506" s="191">
        <v>72650</v>
      </c>
      <c r="AZ506" s="191">
        <v>154750</v>
      </c>
      <c r="BA506" s="191">
        <v>80200</v>
      </c>
      <c r="BB506" s="191">
        <v>978275</v>
      </c>
      <c r="BC506" s="191">
        <v>194000</v>
      </c>
      <c r="BD506" s="191">
        <v>595470</v>
      </c>
      <c r="BE506" s="191">
        <v>206700</v>
      </c>
      <c r="BF506" s="191">
        <v>129600</v>
      </c>
      <c r="BG506" s="191">
        <v>20350</v>
      </c>
      <c r="BH506" s="191">
        <v>235550</v>
      </c>
      <c r="BI506" s="191">
        <v>65650</v>
      </c>
      <c r="BJ506" s="191">
        <v>10250</v>
      </c>
      <c r="BK506" s="191">
        <v>167450</v>
      </c>
      <c r="BL506" s="191">
        <v>107800</v>
      </c>
      <c r="BM506" s="191">
        <v>1196350</v>
      </c>
      <c r="BN506" s="191">
        <v>477450</v>
      </c>
      <c r="BO506" s="191">
        <v>299850</v>
      </c>
      <c r="BP506" s="191">
        <v>369300</v>
      </c>
      <c r="BQ506" s="191">
        <v>199800</v>
      </c>
      <c r="BR506" s="191">
        <v>108950</v>
      </c>
      <c r="BS506" s="191">
        <v>2754550</v>
      </c>
      <c r="BT506" s="191">
        <v>201300</v>
      </c>
      <c r="BU506" s="191">
        <v>187000</v>
      </c>
      <c r="BV506" s="191">
        <v>1034550</v>
      </c>
      <c r="BW506" s="191">
        <v>0</v>
      </c>
      <c r="BX506" s="191">
        <v>145600</v>
      </c>
      <c r="BY506" s="191">
        <v>706330</v>
      </c>
      <c r="BZ506" s="191">
        <v>218350</v>
      </c>
      <c r="CA506" s="191">
        <v>177850</v>
      </c>
      <c r="CB506" s="191">
        <v>67300</v>
      </c>
      <c r="CC506" s="191">
        <v>110800</v>
      </c>
      <c r="CD506" s="191">
        <v>518250</v>
      </c>
      <c r="CE506" s="191">
        <v>88800</v>
      </c>
      <c r="CF506" s="191">
        <v>328100</v>
      </c>
      <c r="CG506" s="191">
        <v>261450</v>
      </c>
      <c r="CH506" s="191">
        <v>44800</v>
      </c>
      <c r="CI506" s="191">
        <v>164800</v>
      </c>
      <c r="CJ506" s="191">
        <v>59700</v>
      </c>
      <c r="CK506" s="191">
        <v>220650</v>
      </c>
      <c r="CL506" s="191">
        <v>56700</v>
      </c>
      <c r="CM506" s="191">
        <v>68050</v>
      </c>
    </row>
    <row r="507" spans="1:91" s="117" customFormat="1" ht="25.95" hidden="1" customHeight="1">
      <c r="A507" s="395"/>
      <c r="C507" s="188">
        <v>5</v>
      </c>
      <c r="D507" s="191">
        <v>63335264</v>
      </c>
      <c r="E507" s="191">
        <v>1388364.4799999997</v>
      </c>
      <c r="F507" s="191">
        <v>1021841.0499999998</v>
      </c>
      <c r="G507" s="191">
        <v>806653.7000000003</v>
      </c>
      <c r="H507" s="191">
        <v>438008.03999999992</v>
      </c>
      <c r="I507" s="191">
        <v>2374462.0600000005</v>
      </c>
      <c r="J507" s="191">
        <v>997552.76</v>
      </c>
      <c r="K507" s="191">
        <v>5164769.9799999995</v>
      </c>
      <c r="L507" s="191">
        <v>614061.64000000013</v>
      </c>
      <c r="M507" s="191">
        <v>1054976.06</v>
      </c>
      <c r="N507" s="191">
        <v>4617226.26</v>
      </c>
      <c r="O507" s="191">
        <v>297148.09000000014</v>
      </c>
      <c r="P507" s="191">
        <v>18351339.769999992</v>
      </c>
      <c r="Q507" s="191">
        <v>1587875.0100000002</v>
      </c>
      <c r="R507" s="191">
        <v>3819528.3</v>
      </c>
      <c r="S507" s="191">
        <v>3920826.08</v>
      </c>
      <c r="T507" s="191">
        <v>1622625.2300000002</v>
      </c>
      <c r="U507" s="191">
        <v>1635708.8099999998</v>
      </c>
      <c r="V507" s="191">
        <v>1921138.36</v>
      </c>
      <c r="W507" s="191">
        <v>605722.65999999992</v>
      </c>
      <c r="X507" s="191">
        <v>88748376.289999977</v>
      </c>
      <c r="Y507" s="191">
        <v>1554511.79</v>
      </c>
      <c r="Z507" s="191">
        <v>2440506.04</v>
      </c>
      <c r="AA507" s="191">
        <v>1326039.3900000001</v>
      </c>
      <c r="AB507" s="191">
        <v>667593.6</v>
      </c>
      <c r="AC507" s="191">
        <v>1604649.3499999999</v>
      </c>
      <c r="AD507" s="191">
        <v>897168.8</v>
      </c>
      <c r="AE507" s="191">
        <v>5223117.8</v>
      </c>
      <c r="AF507" s="191">
        <v>1228088.2200000002</v>
      </c>
      <c r="AG507" s="191">
        <v>1721414.0899999996</v>
      </c>
      <c r="AH507" s="191">
        <v>1544877.34</v>
      </c>
      <c r="AI507" s="191">
        <v>3958621.0799999991</v>
      </c>
      <c r="AJ507" s="191">
        <v>1314581.51</v>
      </c>
      <c r="AK507" s="191">
        <v>1116442</v>
      </c>
      <c r="AL507" s="191">
        <v>192416372.94999999</v>
      </c>
      <c r="AM507" s="191">
        <v>1301595.9500000002</v>
      </c>
      <c r="AN507" s="191">
        <v>792106.63</v>
      </c>
      <c r="AO507" s="191">
        <v>2269886.7699999996</v>
      </c>
      <c r="AP507" s="191">
        <v>7178641.7400000002</v>
      </c>
      <c r="AQ507" s="191">
        <v>965293.59000000008</v>
      </c>
      <c r="AR507" s="191">
        <v>730797.05999999994</v>
      </c>
      <c r="AS507" s="191">
        <v>24466604.159999996</v>
      </c>
      <c r="AT507" s="191">
        <v>1805990.8100000003</v>
      </c>
      <c r="AU507" s="191">
        <v>4058601.51</v>
      </c>
      <c r="AV507" s="191">
        <v>3092444.35</v>
      </c>
      <c r="AW507" s="191">
        <v>799698.57</v>
      </c>
      <c r="AX507" s="191">
        <v>1373615.11</v>
      </c>
      <c r="AY507" s="191">
        <v>1911546.6500000004</v>
      </c>
      <c r="AZ507" s="191">
        <v>535061.65000000026</v>
      </c>
      <c r="BA507" s="191">
        <v>1373942.0499999998</v>
      </c>
      <c r="BB507" s="191">
        <v>23984629.790000007</v>
      </c>
      <c r="BC507" s="191">
        <v>1116710.7499999998</v>
      </c>
      <c r="BD507" s="191">
        <v>64115823.409999989</v>
      </c>
      <c r="BE507" s="191">
        <v>2343986.4099999997</v>
      </c>
      <c r="BF507" s="191">
        <v>1058856.4600000002</v>
      </c>
      <c r="BG507" s="191">
        <v>1673756.4800000002</v>
      </c>
      <c r="BH507" s="191">
        <v>17064785.629999999</v>
      </c>
      <c r="BI507" s="191">
        <v>943119.68000000017</v>
      </c>
      <c r="BJ507" s="191">
        <v>337790.82000000007</v>
      </c>
      <c r="BK507" s="191">
        <v>493033.16999999993</v>
      </c>
      <c r="BL507" s="191">
        <v>786202.19</v>
      </c>
      <c r="BM507" s="191">
        <v>52373816.359999992</v>
      </c>
      <c r="BN507" s="191">
        <v>2642945.5000000005</v>
      </c>
      <c r="BO507" s="191">
        <v>2392359.0500000003</v>
      </c>
      <c r="BP507" s="191">
        <v>2902367.3200000003</v>
      </c>
      <c r="BQ507" s="191">
        <v>1125196.69</v>
      </c>
      <c r="BR507" s="191">
        <v>927232.80000000016</v>
      </c>
      <c r="BS507" s="191">
        <v>244655632.19999996</v>
      </c>
      <c r="BT507" s="191">
        <v>3689379.6500000004</v>
      </c>
      <c r="BU507" s="191">
        <v>3031553.870000001</v>
      </c>
      <c r="BV507" s="191">
        <v>36553643.359999999</v>
      </c>
      <c r="BW507" s="191">
        <v>460257.56000000006</v>
      </c>
      <c r="BX507" s="191">
        <v>1501551.6</v>
      </c>
      <c r="BY507" s="191">
        <v>7228777.6699999981</v>
      </c>
      <c r="BZ507" s="191">
        <v>1045668.3999999999</v>
      </c>
      <c r="CA507" s="191">
        <v>1038828</v>
      </c>
      <c r="CB507" s="191">
        <v>1254304.1000000003</v>
      </c>
      <c r="CC507" s="191">
        <v>1668371.69</v>
      </c>
      <c r="CD507" s="191">
        <v>12193140.080000002</v>
      </c>
      <c r="CE507" s="191">
        <v>2822727.9199999995</v>
      </c>
      <c r="CF507" s="191">
        <v>8087578.0600000005</v>
      </c>
      <c r="CG507" s="191">
        <v>938103.32000000007</v>
      </c>
      <c r="CH507" s="191">
        <v>902901.00000000012</v>
      </c>
      <c r="CI507" s="191">
        <v>929095.75</v>
      </c>
      <c r="CJ507" s="191">
        <v>1540715.8</v>
      </c>
      <c r="CK507" s="191">
        <v>9922126.9899999984</v>
      </c>
      <c r="CL507" s="191">
        <v>1063948.3700000001</v>
      </c>
      <c r="CM507" s="191">
        <v>1050356.1600000001</v>
      </c>
    </row>
    <row r="508" spans="1:91" s="117" customFormat="1" ht="25.95" hidden="1" customHeight="1">
      <c r="A508" s="395"/>
      <c r="C508" s="188">
        <v>6</v>
      </c>
      <c r="D508" s="192">
        <v>184181514.52999997</v>
      </c>
      <c r="E508" s="192">
        <v>9305667.7800000012</v>
      </c>
      <c r="F508" s="192">
        <v>7732398.3499999996</v>
      </c>
      <c r="G508" s="192">
        <v>7613716.7300000014</v>
      </c>
      <c r="H508" s="192">
        <v>3734272.3699999996</v>
      </c>
      <c r="I508" s="192">
        <v>20400965.66</v>
      </c>
      <c r="J508" s="192">
        <v>8520342.0600000005</v>
      </c>
      <c r="K508" s="192">
        <v>23716009.620000001</v>
      </c>
      <c r="L508" s="192">
        <v>6489047.0899999999</v>
      </c>
      <c r="M508" s="192">
        <v>6983346.0700000003</v>
      </c>
      <c r="N508" s="192">
        <v>54874596.530000001</v>
      </c>
      <c r="O508" s="192">
        <v>2836499.0100000002</v>
      </c>
      <c r="P508" s="192">
        <v>86807540.170000002</v>
      </c>
      <c r="Q508" s="192">
        <v>9907997.8100000005</v>
      </c>
      <c r="R508" s="192">
        <v>22156975.689999998</v>
      </c>
      <c r="S508" s="192">
        <v>31843997.579999998</v>
      </c>
      <c r="T508" s="192">
        <v>9052185.6699999999</v>
      </c>
      <c r="U508" s="192">
        <v>9918539.5200000014</v>
      </c>
      <c r="V508" s="192">
        <v>9008644.5700000003</v>
      </c>
      <c r="W508" s="192">
        <v>4623240.01</v>
      </c>
      <c r="X508" s="192">
        <v>192652742.47000003</v>
      </c>
      <c r="Y508" s="192">
        <v>5228386.7700000005</v>
      </c>
      <c r="Z508" s="192">
        <v>11174312.970000003</v>
      </c>
      <c r="AA508" s="192">
        <v>8902947.3000000026</v>
      </c>
      <c r="AB508" s="192">
        <v>3701390.71</v>
      </c>
      <c r="AC508" s="192">
        <v>5367414.0000000009</v>
      </c>
      <c r="AD508" s="192">
        <v>7034242.1199999992</v>
      </c>
      <c r="AE508" s="192">
        <v>30403806.239999998</v>
      </c>
      <c r="AF508" s="192">
        <v>4772066.4799999995</v>
      </c>
      <c r="AG508" s="192">
        <v>5784532.3399999999</v>
      </c>
      <c r="AH508" s="192">
        <v>5738836.6500000004</v>
      </c>
      <c r="AI508" s="192">
        <v>19222540.75</v>
      </c>
      <c r="AJ508" s="192">
        <v>5541523.8600000003</v>
      </c>
      <c r="AK508" s="192">
        <v>7208939.2499999991</v>
      </c>
      <c r="AL508" s="192">
        <v>603498878.19000006</v>
      </c>
      <c r="AM508" s="192">
        <v>5148167.13</v>
      </c>
      <c r="AN508" s="192">
        <v>9219383.9600000009</v>
      </c>
      <c r="AO508" s="192">
        <v>34973580.319999993</v>
      </c>
      <c r="AP508" s="192">
        <v>24698085.080000002</v>
      </c>
      <c r="AQ508" s="192">
        <v>13636487.279999999</v>
      </c>
      <c r="AR508" s="192">
        <v>4750204.6100000003</v>
      </c>
      <c r="AS508" s="192">
        <v>91556547.659999996</v>
      </c>
      <c r="AT508" s="192">
        <v>9340057.3900000006</v>
      </c>
      <c r="AU508" s="192">
        <v>22715948.780000005</v>
      </c>
      <c r="AV508" s="192">
        <v>25833542.349999994</v>
      </c>
      <c r="AW508" s="192">
        <v>6668491.5699999994</v>
      </c>
      <c r="AX508" s="192">
        <v>4251131.13</v>
      </c>
      <c r="AY508" s="192">
        <v>12777817.189999999</v>
      </c>
      <c r="AZ508" s="192">
        <v>13705369.809999999</v>
      </c>
      <c r="BA508" s="192">
        <v>5650399.6899999995</v>
      </c>
      <c r="BB508" s="192">
        <v>90720096.870000005</v>
      </c>
      <c r="BC508" s="192">
        <v>5521302.6300000008</v>
      </c>
      <c r="BD508" s="192">
        <v>276316931.88999999</v>
      </c>
      <c r="BE508" s="192">
        <v>29703188.970000003</v>
      </c>
      <c r="BF508" s="192">
        <v>7272109.8300000001</v>
      </c>
      <c r="BG508" s="192">
        <v>7958167.96</v>
      </c>
      <c r="BH508" s="192">
        <v>107296813.23999999</v>
      </c>
      <c r="BI508" s="192">
        <v>3276902.0800000005</v>
      </c>
      <c r="BJ508" s="192">
        <v>3397118.13</v>
      </c>
      <c r="BK508" s="192">
        <v>3738137.93</v>
      </c>
      <c r="BL508" s="192">
        <v>5649838.6100000003</v>
      </c>
      <c r="BM508" s="192">
        <v>114606213.08</v>
      </c>
      <c r="BN508" s="192">
        <v>11574765.15</v>
      </c>
      <c r="BO508" s="192">
        <v>8740563.3800000008</v>
      </c>
      <c r="BP508" s="192">
        <v>14567233.91</v>
      </c>
      <c r="BQ508" s="192">
        <v>7487748.2700000005</v>
      </c>
      <c r="BR508" s="192">
        <v>6132882.6699999999</v>
      </c>
      <c r="BS508" s="192">
        <v>832145288.75999987</v>
      </c>
      <c r="BT508" s="192">
        <v>10534647.98</v>
      </c>
      <c r="BU508" s="192">
        <v>6311494.8600000003</v>
      </c>
      <c r="BV508" s="192">
        <v>80973237.349999994</v>
      </c>
      <c r="BW508" s="192">
        <v>13063988.690000001</v>
      </c>
      <c r="BX508" s="192">
        <v>7951660.3200000003</v>
      </c>
      <c r="BY508" s="192">
        <v>38447972.129999995</v>
      </c>
      <c r="BZ508" s="192">
        <v>4859364.78</v>
      </c>
      <c r="CA508" s="192">
        <v>3847118.52</v>
      </c>
      <c r="CB508" s="192">
        <v>10582476.709999999</v>
      </c>
      <c r="CC508" s="192">
        <v>17628962.159999996</v>
      </c>
      <c r="CD508" s="192">
        <v>36202334.390000001</v>
      </c>
      <c r="CE508" s="192">
        <v>8093462.3299999991</v>
      </c>
      <c r="CF508" s="192">
        <v>26084815.809999999</v>
      </c>
      <c r="CG508" s="192">
        <v>7995590.6000000006</v>
      </c>
      <c r="CH508" s="192">
        <v>6286665.8200000003</v>
      </c>
      <c r="CI508" s="192">
        <v>3849157.3399999994</v>
      </c>
      <c r="CJ508" s="192">
        <v>6483440.5500000007</v>
      </c>
      <c r="CK508" s="192">
        <v>33226025.420000002</v>
      </c>
      <c r="CL508" s="192">
        <v>3377976.54</v>
      </c>
      <c r="CM508" s="192">
        <v>4155921.93</v>
      </c>
    </row>
    <row r="509" spans="1:91" s="117" customFormat="1" ht="25.95" hidden="1" customHeight="1">
      <c r="A509" s="395"/>
      <c r="C509" s="188">
        <v>7</v>
      </c>
      <c r="D509" s="191">
        <v>12974395</v>
      </c>
      <c r="E509" s="191">
        <v>216543</v>
      </c>
      <c r="F509" s="191">
        <v>111964</v>
      </c>
      <c r="G509" s="191">
        <v>188757</v>
      </c>
      <c r="H509" s="191">
        <v>252735.5</v>
      </c>
      <c r="I509" s="191">
        <v>448390.75</v>
      </c>
      <c r="J509" s="191">
        <v>977815.75</v>
      </c>
      <c r="K509" s="191">
        <v>616115</v>
      </c>
      <c r="L509" s="191">
        <v>347568.82</v>
      </c>
      <c r="M509" s="191">
        <v>838093</v>
      </c>
      <c r="N509" s="191">
        <v>2069099</v>
      </c>
      <c r="O509" s="191">
        <v>194991</v>
      </c>
      <c r="P509" s="191">
        <v>8724213.1999999993</v>
      </c>
      <c r="Q509" s="191">
        <v>1012972.3600000001</v>
      </c>
      <c r="R509" s="191">
        <v>1468923.75</v>
      </c>
      <c r="S509" s="191">
        <v>1573862.25</v>
      </c>
      <c r="T509" s="191">
        <v>702782</v>
      </c>
      <c r="U509" s="191">
        <v>613925.58000000007</v>
      </c>
      <c r="V509" s="191">
        <v>546596</v>
      </c>
      <c r="W509" s="191">
        <v>123900.5</v>
      </c>
      <c r="X509" s="191">
        <v>23526642.199999999</v>
      </c>
      <c r="Y509" s="191">
        <v>399480.5</v>
      </c>
      <c r="Z509" s="191">
        <v>1829288.25</v>
      </c>
      <c r="AA509" s="191">
        <v>381875</v>
      </c>
      <c r="AB509" s="191">
        <v>289443</v>
      </c>
      <c r="AC509" s="191">
        <v>375127</v>
      </c>
      <c r="AD509" s="191">
        <v>285867</v>
      </c>
      <c r="AE509" s="191">
        <v>2122450</v>
      </c>
      <c r="AF509" s="191">
        <v>405977</v>
      </c>
      <c r="AG509" s="191">
        <v>410219</v>
      </c>
      <c r="AH509" s="191">
        <v>541784</v>
      </c>
      <c r="AI509" s="191">
        <v>963252.5</v>
      </c>
      <c r="AJ509" s="191">
        <v>415851</v>
      </c>
      <c r="AK509" s="191">
        <v>556687</v>
      </c>
      <c r="AL509" s="191">
        <v>38212617.609999999</v>
      </c>
      <c r="AM509" s="191">
        <v>432793</v>
      </c>
      <c r="AN509" s="191">
        <v>457762.2</v>
      </c>
      <c r="AO509" s="191">
        <v>1127021.3399999999</v>
      </c>
      <c r="AP509" s="191">
        <v>2297261.5</v>
      </c>
      <c r="AQ509" s="191">
        <v>1328789</v>
      </c>
      <c r="AR509" s="191">
        <v>261173</v>
      </c>
      <c r="AS509" s="191">
        <v>9038379.870000001</v>
      </c>
      <c r="AT509" s="191">
        <v>944660.75</v>
      </c>
      <c r="AU509" s="191">
        <v>1774622</v>
      </c>
      <c r="AV509" s="191">
        <v>974595</v>
      </c>
      <c r="AW509" s="191">
        <v>432752.5</v>
      </c>
      <c r="AX509" s="191">
        <v>400662.5</v>
      </c>
      <c r="AY509" s="191">
        <v>470065.45</v>
      </c>
      <c r="AZ509" s="191">
        <v>672229</v>
      </c>
      <c r="BA509" s="191">
        <v>411498</v>
      </c>
      <c r="BB509" s="191">
        <v>7513564.25</v>
      </c>
      <c r="BC509" s="191">
        <v>275913</v>
      </c>
      <c r="BD509" s="191">
        <v>19871468.57</v>
      </c>
      <c r="BE509" s="191">
        <v>1843640</v>
      </c>
      <c r="BF509" s="191">
        <v>898495</v>
      </c>
      <c r="BG509" s="191">
        <v>599494.5</v>
      </c>
      <c r="BH509" s="191">
        <v>3073536.04</v>
      </c>
      <c r="BI509" s="191">
        <v>473380.5</v>
      </c>
      <c r="BJ509" s="191">
        <v>562320</v>
      </c>
      <c r="BK509" s="191">
        <v>990522</v>
      </c>
      <c r="BL509" s="191">
        <v>845120</v>
      </c>
      <c r="BM509" s="191">
        <v>10176652.41</v>
      </c>
      <c r="BN509" s="191">
        <v>415242.57</v>
      </c>
      <c r="BO509" s="191">
        <v>223213.75</v>
      </c>
      <c r="BP509" s="191">
        <v>1093287</v>
      </c>
      <c r="BQ509" s="191">
        <v>398527</v>
      </c>
      <c r="BR509" s="191">
        <v>263182.5</v>
      </c>
      <c r="BS509" s="191">
        <v>55743808.060000002</v>
      </c>
      <c r="BT509" s="191">
        <v>1287704.27</v>
      </c>
      <c r="BU509" s="191">
        <v>348018</v>
      </c>
      <c r="BV509" s="191">
        <v>9347516</v>
      </c>
      <c r="BW509" s="191">
        <v>102001</v>
      </c>
      <c r="BX509" s="191">
        <v>545426.5</v>
      </c>
      <c r="BY509" s="191">
        <v>4431765.9000000004</v>
      </c>
      <c r="BZ509" s="191">
        <v>261164</v>
      </c>
      <c r="CA509" s="191">
        <v>267917</v>
      </c>
      <c r="CB509" s="191">
        <v>455526.5</v>
      </c>
      <c r="CC509" s="191">
        <v>799195</v>
      </c>
      <c r="CD509" s="191">
        <v>5764384</v>
      </c>
      <c r="CE509" s="191">
        <v>638676</v>
      </c>
      <c r="CF509" s="191">
        <v>1762563.5</v>
      </c>
      <c r="CG509" s="191">
        <v>185634</v>
      </c>
      <c r="CH509" s="191">
        <v>454714.5</v>
      </c>
      <c r="CI509" s="191">
        <v>579727</v>
      </c>
      <c r="CJ509" s="191">
        <v>327093</v>
      </c>
      <c r="CK509" s="191">
        <v>5182045</v>
      </c>
      <c r="CL509" s="191">
        <v>359357.12</v>
      </c>
      <c r="CM509" s="191">
        <v>336101.6</v>
      </c>
    </row>
    <row r="510" spans="1:91" s="117" customFormat="1" ht="25.95" hidden="1" customHeight="1">
      <c r="A510" s="395"/>
      <c r="C510" s="188">
        <v>8</v>
      </c>
      <c r="D510" s="192">
        <v>2340385</v>
      </c>
      <c r="E510" s="192">
        <v>0</v>
      </c>
      <c r="F510" s="192">
        <v>0</v>
      </c>
      <c r="G510" s="192">
        <v>102204</v>
      </c>
      <c r="H510" s="192">
        <v>0</v>
      </c>
      <c r="I510" s="192">
        <v>42282</v>
      </c>
      <c r="J510" s="192">
        <v>65961.25</v>
      </c>
      <c r="K510" s="192">
        <v>92189.5</v>
      </c>
      <c r="L510" s="192">
        <v>4469</v>
      </c>
      <c r="M510" s="192">
        <v>0</v>
      </c>
      <c r="N510" s="192">
        <v>313614</v>
      </c>
      <c r="O510" s="192">
        <v>0</v>
      </c>
      <c r="P510" s="192">
        <v>1291374.75</v>
      </c>
      <c r="Q510" s="192">
        <v>0</v>
      </c>
      <c r="R510" s="192">
        <v>36272</v>
      </c>
      <c r="S510" s="192">
        <v>393224.75</v>
      </c>
      <c r="T510" s="192">
        <v>34235.25</v>
      </c>
      <c r="U510" s="192">
        <v>154151</v>
      </c>
      <c r="V510" s="192">
        <v>386</v>
      </c>
      <c r="W510" s="192">
        <v>0</v>
      </c>
      <c r="X510" s="192">
        <v>3688612.44</v>
      </c>
      <c r="Y510" s="192">
        <v>21782.5</v>
      </c>
      <c r="Z510" s="192">
        <v>47709</v>
      </c>
      <c r="AA510" s="192">
        <v>349230.13</v>
      </c>
      <c r="AB510" s="192">
        <v>21119.75</v>
      </c>
      <c r="AC510" s="192">
        <v>29881</v>
      </c>
      <c r="AD510" s="192">
        <v>52659</v>
      </c>
      <c r="AE510" s="192">
        <v>221521</v>
      </c>
      <c r="AF510" s="192">
        <v>85612.5</v>
      </c>
      <c r="AG510" s="192">
        <v>64008</v>
      </c>
      <c r="AH510" s="192">
        <v>8888.16</v>
      </c>
      <c r="AI510" s="192">
        <v>100946</v>
      </c>
      <c r="AJ510" s="192">
        <v>46387</v>
      </c>
      <c r="AK510" s="192">
        <v>6038</v>
      </c>
      <c r="AL510" s="192">
        <v>12843109.130000001</v>
      </c>
      <c r="AM510" s="192">
        <v>0</v>
      </c>
      <c r="AN510" s="192">
        <v>5941</v>
      </c>
      <c r="AO510" s="192">
        <v>159762.75</v>
      </c>
      <c r="AP510" s="192">
        <v>344410</v>
      </c>
      <c r="AQ510" s="192">
        <v>4926</v>
      </c>
      <c r="AR510" s="192">
        <v>16304</v>
      </c>
      <c r="AS510" s="192">
        <v>790914.03</v>
      </c>
      <c r="AT510" s="192">
        <v>65312.25</v>
      </c>
      <c r="AU510" s="192">
        <v>32274</v>
      </c>
      <c r="AV510" s="192">
        <v>19580.5</v>
      </c>
      <c r="AW510" s="192">
        <v>0</v>
      </c>
      <c r="AX510" s="192">
        <v>37737</v>
      </c>
      <c r="AY510" s="192">
        <v>48331.25</v>
      </c>
      <c r="AZ510" s="192">
        <v>2940</v>
      </c>
      <c r="BA510" s="192">
        <v>28383</v>
      </c>
      <c r="BB510" s="192">
        <v>570709.75</v>
      </c>
      <c r="BC510" s="192">
        <v>45715.519999999997</v>
      </c>
      <c r="BD510" s="192">
        <v>12550403</v>
      </c>
      <c r="BE510" s="192">
        <v>153405.94</v>
      </c>
      <c r="BF510" s="192">
        <v>0</v>
      </c>
      <c r="BG510" s="192">
        <v>92054.67</v>
      </c>
      <c r="BH510" s="192">
        <v>4508028.32</v>
      </c>
      <c r="BI510" s="192">
        <v>0</v>
      </c>
      <c r="BJ510" s="192">
        <v>0</v>
      </c>
      <c r="BK510" s="192">
        <v>0</v>
      </c>
      <c r="BL510" s="192">
        <v>63059</v>
      </c>
      <c r="BM510" s="192">
        <v>1435908.81</v>
      </c>
      <c r="BN510" s="192">
        <v>2200</v>
      </c>
      <c r="BO510" s="192">
        <v>0</v>
      </c>
      <c r="BP510" s="192">
        <v>77908</v>
      </c>
      <c r="BQ510" s="192">
        <v>4415</v>
      </c>
      <c r="BR510" s="192">
        <v>0</v>
      </c>
      <c r="BS510" s="192">
        <v>23426227.920000002</v>
      </c>
      <c r="BT510" s="192">
        <v>0</v>
      </c>
      <c r="BU510" s="192">
        <v>95145.02</v>
      </c>
      <c r="BV510" s="192">
        <v>671254</v>
      </c>
      <c r="BW510" s="192">
        <v>0</v>
      </c>
      <c r="BX510" s="192">
        <v>11616.5</v>
      </c>
      <c r="BY510" s="192">
        <v>166015.38</v>
      </c>
      <c r="BZ510" s="192">
        <v>18780</v>
      </c>
      <c r="CA510" s="192">
        <v>0</v>
      </c>
      <c r="CB510" s="192">
        <v>23900</v>
      </c>
      <c r="CC510" s="192">
        <v>99502</v>
      </c>
      <c r="CD510" s="192">
        <v>234214</v>
      </c>
      <c r="CE510" s="192">
        <v>25312</v>
      </c>
      <c r="CF510" s="192">
        <v>189164</v>
      </c>
      <c r="CG510" s="192">
        <v>38844</v>
      </c>
      <c r="CH510" s="192">
        <v>0</v>
      </c>
      <c r="CI510" s="192">
        <v>0</v>
      </c>
      <c r="CJ510" s="192">
        <v>4502</v>
      </c>
      <c r="CK510" s="192">
        <v>173276</v>
      </c>
      <c r="CL510" s="192">
        <v>0</v>
      </c>
      <c r="CM510" s="192">
        <v>0</v>
      </c>
    </row>
    <row r="511" spans="1:91" s="117" customFormat="1" ht="25.95" hidden="1" customHeight="1">
      <c r="A511" s="395"/>
      <c r="C511" s="188">
        <v>9</v>
      </c>
      <c r="D511" s="191">
        <v>26062907.390000001</v>
      </c>
      <c r="E511" s="191">
        <v>1689666.8199999998</v>
      </c>
      <c r="F511" s="191">
        <v>1195064.3399999999</v>
      </c>
      <c r="G511" s="191">
        <v>1317412.51</v>
      </c>
      <c r="H511" s="191">
        <v>644444.1</v>
      </c>
      <c r="I511" s="191">
        <v>1834400.59</v>
      </c>
      <c r="J511" s="191">
        <v>1336768.8900000001</v>
      </c>
      <c r="K511" s="191">
        <v>6169360.1000000006</v>
      </c>
      <c r="L511" s="191">
        <v>1217138.7500000002</v>
      </c>
      <c r="M511" s="191">
        <v>832975.34999999986</v>
      </c>
      <c r="N511" s="191">
        <v>6228949.1600000001</v>
      </c>
      <c r="O511" s="191">
        <v>578793.08000000007</v>
      </c>
      <c r="P511" s="191">
        <v>20014855.490000002</v>
      </c>
      <c r="Q511" s="191">
        <v>3157808</v>
      </c>
      <c r="R511" s="191">
        <v>3195734.41</v>
      </c>
      <c r="S511" s="191">
        <v>7700086.6400000006</v>
      </c>
      <c r="T511" s="191">
        <v>1188385.4800000002</v>
      </c>
      <c r="U511" s="191">
        <v>1765208.6100000003</v>
      </c>
      <c r="V511" s="191">
        <v>1867132.1099999999</v>
      </c>
      <c r="W511" s="191">
        <v>852231.09000000008</v>
      </c>
      <c r="X511" s="191">
        <v>38682338.409999996</v>
      </c>
      <c r="Y511" s="191">
        <v>1103219.6700000002</v>
      </c>
      <c r="Z511" s="191">
        <v>2237024.46</v>
      </c>
      <c r="AA511" s="191">
        <v>1270822.94</v>
      </c>
      <c r="AB511" s="191">
        <v>712336.9</v>
      </c>
      <c r="AC511" s="191">
        <v>1548085.02</v>
      </c>
      <c r="AD511" s="191">
        <v>1515164.4499999997</v>
      </c>
      <c r="AE511" s="191">
        <v>5595845.9000000004</v>
      </c>
      <c r="AF511" s="191">
        <v>899165.65</v>
      </c>
      <c r="AG511" s="191">
        <v>1864564.2200000002</v>
      </c>
      <c r="AH511" s="191">
        <v>949473.8899999999</v>
      </c>
      <c r="AI511" s="191">
        <v>2141607.36</v>
      </c>
      <c r="AJ511" s="191">
        <v>1074622.4499999997</v>
      </c>
      <c r="AK511" s="191">
        <v>1593127.17</v>
      </c>
      <c r="AL511" s="191">
        <v>101313093.42000002</v>
      </c>
      <c r="AM511" s="191">
        <v>1151792.95</v>
      </c>
      <c r="AN511" s="191">
        <v>3369613.69</v>
      </c>
      <c r="AO511" s="191">
        <v>7641858.3699999992</v>
      </c>
      <c r="AP511" s="191">
        <v>4836680.71</v>
      </c>
      <c r="AQ511" s="191">
        <v>2943648.69</v>
      </c>
      <c r="AR511" s="191">
        <v>1180621.8600000001</v>
      </c>
      <c r="AS511" s="191">
        <v>17063452.740000002</v>
      </c>
      <c r="AT511" s="191">
        <v>2962815.92</v>
      </c>
      <c r="AU511" s="191">
        <v>9214306.7999999989</v>
      </c>
      <c r="AV511" s="191">
        <v>4904641.71</v>
      </c>
      <c r="AW511" s="191">
        <v>1204751.1299999999</v>
      </c>
      <c r="AX511" s="191">
        <v>549455.29</v>
      </c>
      <c r="AY511" s="191">
        <v>2089834.5199999998</v>
      </c>
      <c r="AZ511" s="191">
        <v>3548100.3699999996</v>
      </c>
      <c r="BA511" s="191">
        <v>1395846.2000000002</v>
      </c>
      <c r="BB511" s="191">
        <v>16088875.789999999</v>
      </c>
      <c r="BC511" s="191">
        <v>1148595.3899999999</v>
      </c>
      <c r="BD511" s="191">
        <v>42561237.039999999</v>
      </c>
      <c r="BE511" s="191">
        <v>3746266.79</v>
      </c>
      <c r="BF511" s="191">
        <v>1171684.3800000001</v>
      </c>
      <c r="BG511" s="191">
        <v>1934233.6800000002</v>
      </c>
      <c r="BH511" s="191">
        <v>21585069.07</v>
      </c>
      <c r="BI511" s="191">
        <v>457251.13999999996</v>
      </c>
      <c r="BJ511" s="191">
        <v>442004.68</v>
      </c>
      <c r="BK511" s="191">
        <v>794265.09</v>
      </c>
      <c r="BL511" s="191">
        <v>1253608.01</v>
      </c>
      <c r="BM511" s="191">
        <v>24924158.84</v>
      </c>
      <c r="BN511" s="191">
        <v>2113742.29</v>
      </c>
      <c r="BO511" s="191">
        <v>1891042.24</v>
      </c>
      <c r="BP511" s="191">
        <v>2591642.4299999997</v>
      </c>
      <c r="BQ511" s="191">
        <v>1647863.3100000003</v>
      </c>
      <c r="BR511" s="191">
        <v>1494668.0399999998</v>
      </c>
      <c r="BS511" s="191">
        <v>122605215.14</v>
      </c>
      <c r="BT511" s="191">
        <v>1901996.12</v>
      </c>
      <c r="BU511" s="191">
        <v>1344303.9600000002</v>
      </c>
      <c r="BV511" s="191">
        <v>15735229.92</v>
      </c>
      <c r="BW511" s="191">
        <v>1518673.1</v>
      </c>
      <c r="BX511" s="191">
        <v>1289628.8</v>
      </c>
      <c r="BY511" s="191">
        <v>5430316.7599999998</v>
      </c>
      <c r="BZ511" s="191">
        <v>964214.05999999994</v>
      </c>
      <c r="CA511" s="191">
        <v>804645.1</v>
      </c>
      <c r="CB511" s="191">
        <v>1421596.45</v>
      </c>
      <c r="CC511" s="191">
        <v>6043196.1699999999</v>
      </c>
      <c r="CD511" s="191">
        <v>6600930.1399999997</v>
      </c>
      <c r="CE511" s="191">
        <v>1554672.58</v>
      </c>
      <c r="CF511" s="191">
        <v>4410200.91</v>
      </c>
      <c r="CG511" s="191">
        <v>1241019.4000000001</v>
      </c>
      <c r="CH511" s="191">
        <v>644806.64999999991</v>
      </c>
      <c r="CI511" s="191">
        <v>671215.92</v>
      </c>
      <c r="CJ511" s="191">
        <v>1124195.58</v>
      </c>
      <c r="CK511" s="191">
        <v>5124122.43</v>
      </c>
      <c r="CL511" s="191">
        <v>704179.04999999993</v>
      </c>
      <c r="CM511" s="191">
        <v>818660.88</v>
      </c>
    </row>
    <row r="512" spans="1:91" s="117" customFormat="1" ht="25.95" hidden="1" customHeight="1">
      <c r="A512" s="395"/>
      <c r="C512" s="188">
        <v>10</v>
      </c>
      <c r="D512" s="192">
        <v>909856.41999999993</v>
      </c>
      <c r="E512" s="192">
        <v>95120</v>
      </c>
      <c r="F512" s="192">
        <v>500574.80000000005</v>
      </c>
      <c r="G512" s="192">
        <v>161087.79999999999</v>
      </c>
      <c r="H512" s="192">
        <v>34830.550000000003</v>
      </c>
      <c r="I512" s="192">
        <v>161905</v>
      </c>
      <c r="J512" s="192">
        <v>107032.67</v>
      </c>
      <c r="K512" s="192">
        <v>425510.8</v>
      </c>
      <c r="L512" s="192">
        <v>22553.659999999996</v>
      </c>
      <c r="M512" s="192">
        <v>25710</v>
      </c>
      <c r="N512" s="192">
        <v>226657.95999999996</v>
      </c>
      <c r="O512" s="192">
        <v>2000</v>
      </c>
      <c r="P512" s="192">
        <v>225808.95</v>
      </c>
      <c r="Q512" s="192">
        <v>55286</v>
      </c>
      <c r="R512" s="192">
        <v>23567</v>
      </c>
      <c r="S512" s="192">
        <v>96280.5</v>
      </c>
      <c r="T512" s="192">
        <v>56061.3</v>
      </c>
      <c r="U512" s="192">
        <v>69310</v>
      </c>
      <c r="V512" s="192">
        <v>88038.7</v>
      </c>
      <c r="W512" s="192">
        <v>32500</v>
      </c>
      <c r="X512" s="192">
        <v>1574313.67</v>
      </c>
      <c r="Y512" s="192">
        <v>29132</v>
      </c>
      <c r="Z512" s="192">
        <v>293541</v>
      </c>
      <c r="AA512" s="192">
        <v>387593.8</v>
      </c>
      <c r="AB512" s="192">
        <v>5658</v>
      </c>
      <c r="AC512" s="192">
        <v>48394</v>
      </c>
      <c r="AD512" s="192">
        <v>19983</v>
      </c>
      <c r="AE512" s="192">
        <v>354755.64</v>
      </c>
      <c r="AF512" s="192">
        <v>11140</v>
      </c>
      <c r="AG512" s="192">
        <v>8515</v>
      </c>
      <c r="AH512" s="192">
        <v>37641.160000000003</v>
      </c>
      <c r="AI512" s="192">
        <v>197605</v>
      </c>
      <c r="AJ512" s="192">
        <v>54061.64</v>
      </c>
      <c r="AK512" s="192">
        <v>20035</v>
      </c>
      <c r="AL512" s="192">
        <v>401897.50999999995</v>
      </c>
      <c r="AM512" s="192">
        <v>18622</v>
      </c>
      <c r="AN512" s="192">
        <v>14786</v>
      </c>
      <c r="AO512" s="192">
        <v>29117</v>
      </c>
      <c r="AP512" s="192">
        <v>80411.209999999992</v>
      </c>
      <c r="AQ512" s="192">
        <v>32182</v>
      </c>
      <c r="AR512" s="192">
        <v>7746</v>
      </c>
      <c r="AS512" s="192">
        <v>83108.680000000008</v>
      </c>
      <c r="AT512" s="192">
        <v>19603</v>
      </c>
      <c r="AU512" s="192">
        <v>55179.41</v>
      </c>
      <c r="AV512" s="192">
        <v>76934.539999999994</v>
      </c>
      <c r="AW512" s="192">
        <v>27177.38</v>
      </c>
      <c r="AX512" s="192">
        <v>1317.5</v>
      </c>
      <c r="AY512" s="192">
        <v>29238</v>
      </c>
      <c r="AZ512" s="192">
        <v>10337</v>
      </c>
      <c r="BA512" s="192">
        <v>18726</v>
      </c>
      <c r="BB512" s="192">
        <v>203124.5</v>
      </c>
      <c r="BC512" s="192">
        <v>8985</v>
      </c>
      <c r="BD512" s="192">
        <v>609689.91</v>
      </c>
      <c r="BE512" s="192">
        <v>103979.99999999997</v>
      </c>
      <c r="BF512" s="192">
        <v>114126</v>
      </c>
      <c r="BG512" s="192">
        <v>28555.510000000009</v>
      </c>
      <c r="BH512" s="192">
        <v>307883.12999999995</v>
      </c>
      <c r="BI512" s="192">
        <v>792</v>
      </c>
      <c r="BJ512" s="192">
        <v>0</v>
      </c>
      <c r="BK512" s="192">
        <v>0</v>
      </c>
      <c r="BL512" s="192">
        <v>31999.120000000003</v>
      </c>
      <c r="BM512" s="192">
        <v>169856</v>
      </c>
      <c r="BN512" s="192">
        <v>112162.5</v>
      </c>
      <c r="BO512" s="192">
        <v>25001</v>
      </c>
      <c r="BP512" s="192">
        <v>39592</v>
      </c>
      <c r="BQ512" s="192">
        <v>57813.000000000015</v>
      </c>
      <c r="BR512" s="192">
        <v>24557</v>
      </c>
      <c r="BS512" s="192">
        <v>1458830.52</v>
      </c>
      <c r="BT512" s="192">
        <v>34323</v>
      </c>
      <c r="BU512" s="192">
        <v>0</v>
      </c>
      <c r="BV512" s="192">
        <v>86868</v>
      </c>
      <c r="BW512" s="192">
        <v>3851</v>
      </c>
      <c r="BX512" s="192">
        <v>20143</v>
      </c>
      <c r="BY512" s="192">
        <v>49313.14</v>
      </c>
      <c r="BZ512" s="192">
        <v>6306</v>
      </c>
      <c r="CA512" s="192">
        <v>2828</v>
      </c>
      <c r="CB512" s="192">
        <v>16968</v>
      </c>
      <c r="CC512" s="192">
        <v>5100</v>
      </c>
      <c r="CD512" s="192">
        <v>102860.87000000001</v>
      </c>
      <c r="CE512" s="192">
        <v>19796</v>
      </c>
      <c r="CF512" s="192">
        <v>64483.5</v>
      </c>
      <c r="CG512" s="192">
        <v>0</v>
      </c>
      <c r="CH512" s="192">
        <v>7407</v>
      </c>
      <c r="CI512" s="192">
        <v>17143</v>
      </c>
      <c r="CJ512" s="192">
        <v>1037</v>
      </c>
      <c r="CK512" s="192">
        <v>37917.310000000005</v>
      </c>
      <c r="CL512" s="192">
        <v>1142</v>
      </c>
      <c r="CM512" s="192">
        <v>8559.5299999999988</v>
      </c>
    </row>
    <row r="513" spans="1:91" s="117" customFormat="1" ht="25.95" hidden="1" customHeight="1">
      <c r="A513" s="395"/>
      <c r="C513" s="188">
        <v>11</v>
      </c>
      <c r="D513" s="191">
        <v>85537009.469999999</v>
      </c>
      <c r="E513" s="191">
        <v>1327382</v>
      </c>
      <c r="F513" s="191">
        <v>2311694</v>
      </c>
      <c r="G513" s="191">
        <v>6759533.75</v>
      </c>
      <c r="H513" s="191">
        <v>879733.5</v>
      </c>
      <c r="I513" s="191">
        <v>2107118.58</v>
      </c>
      <c r="J513" s="191">
        <v>2588801.4</v>
      </c>
      <c r="K513" s="191">
        <v>7703282.7200000007</v>
      </c>
      <c r="L513" s="191">
        <v>1864442</v>
      </c>
      <c r="M513" s="191">
        <v>1699050.1</v>
      </c>
      <c r="N513" s="191">
        <v>22711274.699999999</v>
      </c>
      <c r="O513" s="191">
        <v>501716</v>
      </c>
      <c r="P513" s="191">
        <v>38967161.950000003</v>
      </c>
      <c r="Q513" s="191">
        <v>3500821.42</v>
      </c>
      <c r="R513" s="191">
        <v>3269968.87</v>
      </c>
      <c r="S513" s="191">
        <v>9824629.25</v>
      </c>
      <c r="T513" s="191">
        <v>3293943</v>
      </c>
      <c r="U513" s="191">
        <v>7522356.4800000004</v>
      </c>
      <c r="V513" s="191">
        <v>2591151.9</v>
      </c>
      <c r="W513" s="191">
        <v>1841328</v>
      </c>
      <c r="X513" s="191">
        <v>99004218.199999988</v>
      </c>
      <c r="Y513" s="191">
        <v>2332136.9699999997</v>
      </c>
      <c r="Z513" s="191">
        <v>10144325</v>
      </c>
      <c r="AA513" s="191">
        <v>6187700</v>
      </c>
      <c r="AB513" s="191">
        <v>1262319</v>
      </c>
      <c r="AC513" s="191">
        <v>2255455</v>
      </c>
      <c r="AD513" s="191">
        <v>9604968</v>
      </c>
      <c r="AE513" s="191">
        <v>11071313</v>
      </c>
      <c r="AF513" s="191">
        <v>1956095</v>
      </c>
      <c r="AG513" s="191">
        <v>2611871.0499999998</v>
      </c>
      <c r="AH513" s="191">
        <v>2107307.73</v>
      </c>
      <c r="AI513" s="191">
        <v>11677230.5</v>
      </c>
      <c r="AJ513" s="191">
        <v>2213487</v>
      </c>
      <c r="AK513" s="191">
        <v>2342850.5</v>
      </c>
      <c r="AL513" s="191">
        <v>124542145.00999999</v>
      </c>
      <c r="AM513" s="191">
        <v>1185861</v>
      </c>
      <c r="AN513" s="191">
        <v>1227625.23</v>
      </c>
      <c r="AO513" s="191">
        <v>4288384.24</v>
      </c>
      <c r="AP513" s="191">
        <v>10172638</v>
      </c>
      <c r="AQ513" s="191">
        <v>2984079.75</v>
      </c>
      <c r="AR513" s="191">
        <v>666897</v>
      </c>
      <c r="AS513" s="191">
        <v>37069383.079999998</v>
      </c>
      <c r="AT513" s="191">
        <v>2979881</v>
      </c>
      <c r="AU513" s="191">
        <v>4678213.76</v>
      </c>
      <c r="AV513" s="191">
        <v>3820052.9400000004</v>
      </c>
      <c r="AW513" s="191">
        <v>2890329.15</v>
      </c>
      <c r="AX513" s="191">
        <v>1702341.5</v>
      </c>
      <c r="AY513" s="191">
        <v>2441434.2999999998</v>
      </c>
      <c r="AZ513" s="191">
        <v>1579448.6</v>
      </c>
      <c r="BA513" s="191">
        <v>1546428.5</v>
      </c>
      <c r="BB513" s="191">
        <v>29388088.879999999</v>
      </c>
      <c r="BC513" s="191">
        <v>1910550</v>
      </c>
      <c r="BD513" s="191">
        <v>155753319.69999999</v>
      </c>
      <c r="BE513" s="191">
        <v>14546418.67</v>
      </c>
      <c r="BF513" s="191">
        <v>3063272.25</v>
      </c>
      <c r="BG513" s="191">
        <v>2347055</v>
      </c>
      <c r="BH513" s="191">
        <v>92758827.590000004</v>
      </c>
      <c r="BI513" s="191">
        <v>1529378</v>
      </c>
      <c r="BJ513" s="191">
        <v>1307792</v>
      </c>
      <c r="BK513" s="191">
        <v>2525950</v>
      </c>
      <c r="BL513" s="191">
        <v>1920310.75</v>
      </c>
      <c r="BM513" s="191">
        <v>50144443.350000001</v>
      </c>
      <c r="BN513" s="191">
        <v>5653492.5</v>
      </c>
      <c r="BO513" s="191">
        <v>2290395.5499999998</v>
      </c>
      <c r="BP513" s="191">
        <v>6425168.5</v>
      </c>
      <c r="BQ513" s="191">
        <v>1937590.45</v>
      </c>
      <c r="BR513" s="191">
        <v>3013422.1100000003</v>
      </c>
      <c r="BS513" s="191">
        <v>322034530.29999995</v>
      </c>
      <c r="BT513" s="191">
        <v>2722721.1799999997</v>
      </c>
      <c r="BU513" s="191">
        <v>2610398.4699999997</v>
      </c>
      <c r="BV513" s="191">
        <v>29709532.309999999</v>
      </c>
      <c r="BW513" s="191">
        <v>705379</v>
      </c>
      <c r="BX513" s="191">
        <v>2454677.4500000002</v>
      </c>
      <c r="BY513" s="191">
        <v>18599636.32</v>
      </c>
      <c r="BZ513" s="191">
        <v>1195049</v>
      </c>
      <c r="CA513" s="191">
        <v>1963141.92</v>
      </c>
      <c r="CB513" s="191">
        <v>1385345</v>
      </c>
      <c r="CC513" s="191">
        <v>3918124.49</v>
      </c>
      <c r="CD513" s="191">
        <v>12382419.5</v>
      </c>
      <c r="CE513" s="191">
        <v>3850197.9000000004</v>
      </c>
      <c r="CF513" s="191">
        <v>9834273.5</v>
      </c>
      <c r="CG513" s="191">
        <v>1390976.3</v>
      </c>
      <c r="CH513" s="191">
        <v>1633886.5</v>
      </c>
      <c r="CI513" s="191">
        <v>1243530.1099999999</v>
      </c>
      <c r="CJ513" s="191">
        <v>1266035</v>
      </c>
      <c r="CK513" s="191">
        <v>17885482.949999999</v>
      </c>
      <c r="CL513" s="191">
        <v>1029473.9</v>
      </c>
      <c r="CM513" s="191">
        <v>1330031.8</v>
      </c>
    </row>
    <row r="514" spans="1:91" s="117" customFormat="1" ht="25.95" hidden="1" customHeight="1">
      <c r="A514" s="395"/>
      <c r="C514" s="188">
        <v>12</v>
      </c>
      <c r="D514" s="192">
        <v>3312676.96</v>
      </c>
      <c r="E514" s="192">
        <v>19960.099999999999</v>
      </c>
      <c r="F514" s="192">
        <v>509681.73</v>
      </c>
      <c r="G514" s="192">
        <v>285077.49</v>
      </c>
      <c r="H514" s="192">
        <v>9504.81</v>
      </c>
      <c r="I514" s="192">
        <v>28092.5</v>
      </c>
      <c r="J514" s="192">
        <v>42090.259999999995</v>
      </c>
      <c r="K514" s="192">
        <v>86959.9</v>
      </c>
      <c r="L514" s="192">
        <v>16923.16</v>
      </c>
      <c r="M514" s="192">
        <v>19410.21</v>
      </c>
      <c r="N514" s="192">
        <v>983535.70000000007</v>
      </c>
      <c r="O514" s="192">
        <v>0</v>
      </c>
      <c r="P514" s="192">
        <v>478112.39</v>
      </c>
      <c r="Q514" s="192">
        <v>8554.33</v>
      </c>
      <c r="R514" s="192">
        <v>7603.85</v>
      </c>
      <c r="S514" s="192">
        <v>21689.51</v>
      </c>
      <c r="T514" s="192">
        <v>86285.119999999995</v>
      </c>
      <c r="U514" s="192">
        <v>69991.77</v>
      </c>
      <c r="V514" s="192">
        <v>0</v>
      </c>
      <c r="W514" s="192">
        <v>146942.62</v>
      </c>
      <c r="X514" s="192">
        <v>6323150.4000000004</v>
      </c>
      <c r="Y514" s="192">
        <v>204642.84000000003</v>
      </c>
      <c r="Z514" s="192">
        <v>1410557.7599999998</v>
      </c>
      <c r="AA514" s="192">
        <v>684190.19000000018</v>
      </c>
      <c r="AB514" s="192">
        <v>188717.29</v>
      </c>
      <c r="AC514" s="192">
        <v>235532.06999999998</v>
      </c>
      <c r="AD514" s="192">
        <v>1948082.4600000004</v>
      </c>
      <c r="AE514" s="192">
        <v>137391.29999999999</v>
      </c>
      <c r="AF514" s="192">
        <v>3421.73</v>
      </c>
      <c r="AG514" s="192">
        <v>7677.49</v>
      </c>
      <c r="AH514" s="192">
        <v>114465.59</v>
      </c>
      <c r="AI514" s="192">
        <v>69787</v>
      </c>
      <c r="AJ514" s="192">
        <v>15612.8</v>
      </c>
      <c r="AK514" s="192">
        <v>3426.58</v>
      </c>
      <c r="AL514" s="192">
        <v>2103486.9800000004</v>
      </c>
      <c r="AM514" s="192">
        <v>0</v>
      </c>
      <c r="AN514" s="192">
        <v>950.29</v>
      </c>
      <c r="AO514" s="192">
        <v>28502.66</v>
      </c>
      <c r="AP514" s="192">
        <v>57836.17</v>
      </c>
      <c r="AQ514" s="192">
        <v>10451.18</v>
      </c>
      <c r="AR514" s="192">
        <v>1900.58</v>
      </c>
      <c r="AS514" s="192">
        <v>96800.67</v>
      </c>
      <c r="AT514" s="192">
        <v>5700.73</v>
      </c>
      <c r="AU514" s="192">
        <v>880.87</v>
      </c>
      <c r="AV514" s="192">
        <v>14251.33</v>
      </c>
      <c r="AW514" s="192">
        <v>0</v>
      </c>
      <c r="AX514" s="192">
        <v>950.29</v>
      </c>
      <c r="AY514" s="192">
        <v>950.29</v>
      </c>
      <c r="AZ514" s="192">
        <v>3670.01</v>
      </c>
      <c r="BA514" s="192">
        <v>4750.4400000000005</v>
      </c>
      <c r="BB514" s="192">
        <v>436368.11</v>
      </c>
      <c r="BC514" s="192">
        <v>10030.25</v>
      </c>
      <c r="BD514" s="192">
        <v>2313276.73</v>
      </c>
      <c r="BE514" s="192">
        <v>904143.1399999999</v>
      </c>
      <c r="BF514" s="192">
        <v>986724.90999999992</v>
      </c>
      <c r="BG514" s="192">
        <v>277113.39</v>
      </c>
      <c r="BH514" s="192">
        <v>3045117.86</v>
      </c>
      <c r="BI514" s="192">
        <v>21010.22</v>
      </c>
      <c r="BJ514" s="192">
        <v>50046.95</v>
      </c>
      <c r="BK514" s="192">
        <v>1710.87</v>
      </c>
      <c r="BL514" s="192">
        <v>258.5</v>
      </c>
      <c r="BM514" s="192">
        <v>82031.790000000008</v>
      </c>
      <c r="BN514" s="192">
        <v>18726.310000000001</v>
      </c>
      <c r="BO514" s="192">
        <v>10928.13</v>
      </c>
      <c r="BP514" s="192">
        <v>58667.79</v>
      </c>
      <c r="BQ514" s="192">
        <v>18727.849999999999</v>
      </c>
      <c r="BR514" s="192">
        <v>26850.78</v>
      </c>
      <c r="BS514" s="192">
        <v>2621065.4899999993</v>
      </c>
      <c r="BT514" s="192">
        <v>0</v>
      </c>
      <c r="BU514" s="192">
        <v>12356.25</v>
      </c>
      <c r="BV514" s="192">
        <v>155312.75</v>
      </c>
      <c r="BW514" s="192">
        <v>18059.14</v>
      </c>
      <c r="BX514" s="192">
        <v>15285.8</v>
      </c>
      <c r="BY514" s="192">
        <v>51910.76999999999</v>
      </c>
      <c r="BZ514" s="192">
        <v>3113.97</v>
      </c>
      <c r="CA514" s="192">
        <v>6653.37</v>
      </c>
      <c r="CB514" s="192">
        <v>9200</v>
      </c>
      <c r="CC514" s="192">
        <v>6823</v>
      </c>
      <c r="CD514" s="192">
        <v>152642.31</v>
      </c>
      <c r="CE514" s="192">
        <v>7689.57</v>
      </c>
      <c r="CF514" s="192">
        <v>14257.22</v>
      </c>
      <c r="CG514" s="192">
        <v>3361.79</v>
      </c>
      <c r="CH514" s="192">
        <v>0</v>
      </c>
      <c r="CI514" s="192">
        <v>97645.43</v>
      </c>
      <c r="CJ514" s="192">
        <v>759</v>
      </c>
      <c r="CK514" s="192">
        <v>52361.68</v>
      </c>
      <c r="CL514" s="192">
        <v>0</v>
      </c>
      <c r="CM514" s="192">
        <v>5500.4</v>
      </c>
    </row>
    <row r="515" spans="1:91" s="117" customFormat="1" ht="25.95" hidden="1" customHeight="1">
      <c r="A515" s="395"/>
      <c r="C515" s="188">
        <v>13</v>
      </c>
      <c r="D515" s="191">
        <v>11471031.41</v>
      </c>
      <c r="E515" s="191">
        <v>2027657.18</v>
      </c>
      <c r="F515" s="191">
        <v>1696000</v>
      </c>
      <c r="G515" s="191">
        <v>1960463.4</v>
      </c>
      <c r="H515" s="191">
        <v>2197321.89</v>
      </c>
      <c r="I515" s="191">
        <v>3915945.79</v>
      </c>
      <c r="J515" s="191">
        <v>4446698.8099999996</v>
      </c>
      <c r="K515" s="191">
        <v>2791041.98</v>
      </c>
      <c r="L515" s="191">
        <v>1704500</v>
      </c>
      <c r="M515" s="191">
        <v>3244186.08</v>
      </c>
      <c r="N515" s="191">
        <v>8629489.7599999998</v>
      </c>
      <c r="O515" s="191">
        <v>2717102.54</v>
      </c>
      <c r="P515" s="191">
        <v>9178051.4800000004</v>
      </c>
      <c r="Q515" s="191">
        <v>3061136.16</v>
      </c>
      <c r="R515" s="191">
        <v>3923079.91</v>
      </c>
      <c r="S515" s="191">
        <v>5882099.0700000003</v>
      </c>
      <c r="T515" s="191">
        <v>3162961.02</v>
      </c>
      <c r="U515" s="191">
        <v>3015229.26</v>
      </c>
      <c r="V515" s="191">
        <v>2171635.41</v>
      </c>
      <c r="W515" s="191">
        <v>1184197.98</v>
      </c>
      <c r="X515" s="191">
        <v>16695300</v>
      </c>
      <c r="Y515" s="191">
        <v>1572900</v>
      </c>
      <c r="Z515" s="191">
        <v>4035000</v>
      </c>
      <c r="AA515" s="191">
        <v>3765000</v>
      </c>
      <c r="AB515" s="191">
        <v>802000</v>
      </c>
      <c r="AC515" s="191">
        <v>2787200</v>
      </c>
      <c r="AD515" s="191">
        <v>1429800</v>
      </c>
      <c r="AE515" s="191">
        <v>12162066.890000001</v>
      </c>
      <c r="AF515" s="191">
        <v>1520000</v>
      </c>
      <c r="AG515" s="191">
        <v>1540000</v>
      </c>
      <c r="AH515" s="191">
        <v>3569400</v>
      </c>
      <c r="AI515" s="191">
        <v>1425000</v>
      </c>
      <c r="AJ515" s="191">
        <v>1763000</v>
      </c>
      <c r="AK515" s="191">
        <v>1655400</v>
      </c>
      <c r="AL515" s="191">
        <v>27139290.510000002</v>
      </c>
      <c r="AM515" s="191">
        <v>5410000</v>
      </c>
      <c r="AN515" s="191">
        <v>1530000</v>
      </c>
      <c r="AO515" s="191">
        <v>7725778.4100000001</v>
      </c>
      <c r="AP515" s="191">
        <v>10685734.800000001</v>
      </c>
      <c r="AQ515" s="191">
        <v>3654239.42</v>
      </c>
      <c r="AR515" s="191">
        <v>437703.42</v>
      </c>
      <c r="AS515" s="191">
        <v>9134855.8599999994</v>
      </c>
      <c r="AT515" s="191">
        <v>1858748.45</v>
      </c>
      <c r="AU515" s="191">
        <v>4900162.78</v>
      </c>
      <c r="AV515" s="191">
        <v>4981249.58</v>
      </c>
      <c r="AW515" s="191">
        <v>4152060.51</v>
      </c>
      <c r="AX515" s="191">
        <v>1298441.3899999999</v>
      </c>
      <c r="AY515" s="191">
        <v>2675821.4700000002</v>
      </c>
      <c r="AZ515" s="191">
        <v>2256756.12</v>
      </c>
      <c r="BA515" s="191">
        <v>3024924.88</v>
      </c>
      <c r="BB515" s="191">
        <v>7250177.7599999998</v>
      </c>
      <c r="BC515" s="191">
        <v>2146293.9900000002</v>
      </c>
      <c r="BD515" s="191">
        <v>11600712.15</v>
      </c>
      <c r="BE515" s="191">
        <v>12223436.289999999</v>
      </c>
      <c r="BF515" s="191">
        <v>3379112.04</v>
      </c>
      <c r="BG515" s="191">
        <v>1563344.81</v>
      </c>
      <c r="BH515" s="191">
        <v>7340000</v>
      </c>
      <c r="BI515" s="191">
        <v>1456406.46</v>
      </c>
      <c r="BJ515" s="191">
        <v>1042703.82</v>
      </c>
      <c r="BK515" s="191">
        <v>500000</v>
      </c>
      <c r="BL515" s="191">
        <v>844168.6</v>
      </c>
      <c r="BM515" s="191">
        <v>8635167.2699999996</v>
      </c>
      <c r="BN515" s="191">
        <v>2831417.11</v>
      </c>
      <c r="BO515" s="191">
        <v>2126565.61</v>
      </c>
      <c r="BP515" s="191">
        <v>10729818.01</v>
      </c>
      <c r="BQ515" s="191">
        <v>3221733.76</v>
      </c>
      <c r="BR515" s="191">
        <v>1343180.63</v>
      </c>
      <c r="BS515" s="191">
        <v>48014786.75</v>
      </c>
      <c r="BT515" s="191">
        <v>3200660.96</v>
      </c>
      <c r="BU515" s="191">
        <v>2650974.29</v>
      </c>
      <c r="BV515" s="191">
        <v>13375380.24</v>
      </c>
      <c r="BW515" s="191">
        <v>92400</v>
      </c>
      <c r="BX515" s="191">
        <v>1737231.77</v>
      </c>
      <c r="BY515" s="191">
        <v>10968890.93</v>
      </c>
      <c r="BZ515" s="191">
        <v>1041632</v>
      </c>
      <c r="CA515" s="191">
        <v>2076454.64</v>
      </c>
      <c r="CB515" s="191">
        <v>1461000</v>
      </c>
      <c r="CC515" s="191">
        <v>0</v>
      </c>
      <c r="CD515" s="191">
        <v>8908650</v>
      </c>
      <c r="CE515" s="191">
        <v>2578776.8199999998</v>
      </c>
      <c r="CF515" s="191">
        <v>8499925.1600000001</v>
      </c>
      <c r="CG515" s="191">
        <v>649036.67000000004</v>
      </c>
      <c r="CH515" s="191">
        <v>886660.42</v>
      </c>
      <c r="CI515" s="191">
        <v>658435.38</v>
      </c>
      <c r="CJ515" s="191">
        <v>787885.12</v>
      </c>
      <c r="CK515" s="191">
        <v>9158527.6699999999</v>
      </c>
      <c r="CL515" s="191">
        <v>1426990.35</v>
      </c>
      <c r="CM515" s="191">
        <v>1437720.26</v>
      </c>
    </row>
    <row r="516" spans="1:91" s="117" customFormat="1" ht="25.95" hidden="1" customHeight="1">
      <c r="A516" s="395"/>
      <c r="C516" s="188">
        <v>14</v>
      </c>
      <c r="D516" s="192">
        <v>2025864.96</v>
      </c>
      <c r="E516" s="192">
        <v>3189291.79</v>
      </c>
      <c r="F516" s="192">
        <v>3241475.61</v>
      </c>
      <c r="G516" s="192">
        <v>1015663.91</v>
      </c>
      <c r="H516" s="192">
        <v>1715302.33</v>
      </c>
      <c r="I516" s="192">
        <v>6962602.71</v>
      </c>
      <c r="J516" s="192">
        <v>6428216.2999999998</v>
      </c>
      <c r="K516" s="192">
        <v>4947946.5</v>
      </c>
      <c r="L516" s="192">
        <v>2240327.14</v>
      </c>
      <c r="M516" s="192">
        <v>5687571.7400000002</v>
      </c>
      <c r="N516" s="192">
        <v>10084553.5</v>
      </c>
      <c r="O516" s="192">
        <v>2584769.71</v>
      </c>
      <c r="P516" s="192">
        <v>2582394.5699999998</v>
      </c>
      <c r="Q516" s="192">
        <v>2640388</v>
      </c>
      <c r="R516" s="192">
        <v>9321765.9800000004</v>
      </c>
      <c r="S516" s="192">
        <v>4145565.6</v>
      </c>
      <c r="T516" s="192">
        <v>2016848</v>
      </c>
      <c r="U516" s="192">
        <v>120834</v>
      </c>
      <c r="V516" s="192">
        <v>7588239</v>
      </c>
      <c r="W516" s="192">
        <v>2761366.6</v>
      </c>
      <c r="X516" s="192">
        <v>14789853</v>
      </c>
      <c r="Y516" s="192">
        <v>2323592.46</v>
      </c>
      <c r="Z516" s="192">
        <v>2529500</v>
      </c>
      <c r="AA516" s="192">
        <v>2158066.75</v>
      </c>
      <c r="AB516" s="192">
        <v>3482280</v>
      </c>
      <c r="AC516" s="192">
        <v>3090181.96</v>
      </c>
      <c r="AD516" s="192">
        <v>2000000</v>
      </c>
      <c r="AE516" s="192">
        <v>13485265.970000001</v>
      </c>
      <c r="AF516" s="192">
        <v>184500</v>
      </c>
      <c r="AG516" s="192">
        <v>184500</v>
      </c>
      <c r="AH516" s="192">
        <v>0</v>
      </c>
      <c r="AI516" s="192">
        <v>2961411.01</v>
      </c>
      <c r="AJ516" s="192">
        <v>250000</v>
      </c>
      <c r="AK516" s="192">
        <v>2361122</v>
      </c>
      <c r="AL516" s="192">
        <v>11137945.26</v>
      </c>
      <c r="AM516" s="192">
        <v>5905618.1500000004</v>
      </c>
      <c r="AN516" s="192">
        <v>1869682.01</v>
      </c>
      <c r="AO516" s="192">
        <v>4618847.5199999996</v>
      </c>
      <c r="AP516" s="192">
        <v>3927709.7</v>
      </c>
      <c r="AQ516" s="192">
        <v>2536924.0299999998</v>
      </c>
      <c r="AR516" s="192">
        <v>2842832.77</v>
      </c>
      <c r="AS516" s="192">
        <v>3779993.83</v>
      </c>
      <c r="AT516" s="192">
        <v>2029108.23</v>
      </c>
      <c r="AU516" s="192">
        <v>5481784.3399999999</v>
      </c>
      <c r="AV516" s="192">
        <v>4287051.18</v>
      </c>
      <c r="AW516" s="192">
        <v>2110843.15</v>
      </c>
      <c r="AX516" s="192">
        <v>1236273.81</v>
      </c>
      <c r="AY516" s="192">
        <v>1706953.1</v>
      </c>
      <c r="AZ516" s="192">
        <v>2112134.59</v>
      </c>
      <c r="BA516" s="192">
        <v>1638883.45</v>
      </c>
      <c r="BB516" s="192">
        <v>5369190.2599999998</v>
      </c>
      <c r="BC516" s="192">
        <v>2614726.81</v>
      </c>
      <c r="BD516" s="192">
        <v>4614500</v>
      </c>
      <c r="BE516" s="192">
        <v>6195989.6699999999</v>
      </c>
      <c r="BF516" s="192">
        <v>4064920</v>
      </c>
      <c r="BG516" s="192">
        <v>2755000</v>
      </c>
      <c r="BH516" s="192">
        <v>3135000</v>
      </c>
      <c r="BI516" s="192">
        <v>2984500</v>
      </c>
      <c r="BJ516" s="192">
        <v>3201250</v>
      </c>
      <c r="BK516" s="192">
        <v>2000000</v>
      </c>
      <c r="BL516" s="192">
        <v>2000000</v>
      </c>
      <c r="BM516" s="192">
        <v>3782330</v>
      </c>
      <c r="BN516" s="192">
        <v>4666827.09</v>
      </c>
      <c r="BO516" s="192">
        <v>3845896.78</v>
      </c>
      <c r="BP516" s="192">
        <v>6134889.4000000004</v>
      </c>
      <c r="BQ516" s="192">
        <v>5136805.07</v>
      </c>
      <c r="BR516" s="192">
        <v>3483167.03</v>
      </c>
      <c r="BS516" s="192">
        <v>6529500</v>
      </c>
      <c r="BT516" s="192">
        <v>4033121.75</v>
      </c>
      <c r="BU516" s="192">
        <v>2800548.92</v>
      </c>
      <c r="BV516" s="192">
        <v>5699311.3600000003</v>
      </c>
      <c r="BW516" s="192">
        <v>2078382.32</v>
      </c>
      <c r="BX516" s="192">
        <v>10926360.35</v>
      </c>
      <c r="BY516" s="192">
        <v>8758878.8000000007</v>
      </c>
      <c r="BZ516" s="192">
        <v>1357080.73</v>
      </c>
      <c r="CA516" s="192">
        <v>1825300.78</v>
      </c>
      <c r="CB516" s="192">
        <v>3056716.96</v>
      </c>
      <c r="CC516" s="192">
        <v>2607928.5499999998</v>
      </c>
      <c r="CD516" s="192">
        <v>9323192.4600000009</v>
      </c>
      <c r="CE516" s="192">
        <v>2998431.71</v>
      </c>
      <c r="CF516" s="192">
        <v>10065646.18</v>
      </c>
      <c r="CG516" s="192">
        <v>1494304.45</v>
      </c>
      <c r="CH516" s="192">
        <v>1208642.8700000001</v>
      </c>
      <c r="CI516" s="192">
        <v>3859972.44</v>
      </c>
      <c r="CJ516" s="192">
        <v>1179187.79</v>
      </c>
      <c r="CK516" s="192">
        <v>8922193.2200000007</v>
      </c>
      <c r="CL516" s="192">
        <v>1177660.82</v>
      </c>
      <c r="CM516" s="192">
        <v>0</v>
      </c>
    </row>
    <row r="517" spans="1:91" s="117" customFormat="1" ht="25.95" hidden="1" customHeight="1">
      <c r="A517" s="395"/>
      <c r="C517" s="188">
        <v>15</v>
      </c>
      <c r="D517" s="191">
        <v>26790581</v>
      </c>
      <c r="E517" s="191">
        <v>14500</v>
      </c>
      <c r="F517" s="191">
        <v>38920</v>
      </c>
      <c r="G517" s="191">
        <v>2960</v>
      </c>
      <c r="H517" s="191">
        <v>358303</v>
      </c>
      <c r="I517" s="191">
        <v>223604.75</v>
      </c>
      <c r="J517" s="191">
        <v>0</v>
      </c>
      <c r="K517" s="191">
        <v>379042.1</v>
      </c>
      <c r="L517" s="191">
        <v>63684.5</v>
      </c>
      <c r="M517" s="191">
        <v>83847</v>
      </c>
      <c r="N517" s="191">
        <v>181200</v>
      </c>
      <c r="O517" s="191">
        <v>0</v>
      </c>
      <c r="P517" s="191">
        <v>2413982.4500000002</v>
      </c>
      <c r="Q517" s="191">
        <v>77610</v>
      </c>
      <c r="R517" s="191">
        <v>159450</v>
      </c>
      <c r="S517" s="191">
        <v>108781</v>
      </c>
      <c r="T517" s="191">
        <v>74850</v>
      </c>
      <c r="U517" s="191">
        <v>85982</v>
      </c>
      <c r="V517" s="191">
        <v>107330</v>
      </c>
      <c r="W517" s="191">
        <v>54870</v>
      </c>
      <c r="X517" s="191">
        <v>12936445.5</v>
      </c>
      <c r="Y517" s="191">
        <v>129380</v>
      </c>
      <c r="Z517" s="191">
        <v>82020</v>
      </c>
      <c r="AA517" s="191">
        <v>61197</v>
      </c>
      <c r="AB517" s="191">
        <v>0</v>
      </c>
      <c r="AC517" s="191">
        <v>50840</v>
      </c>
      <c r="AD517" s="191">
        <v>32721</v>
      </c>
      <c r="AE517" s="191">
        <v>237813</v>
      </c>
      <c r="AF517" s="191">
        <v>42428</v>
      </c>
      <c r="AG517" s="191">
        <v>50200</v>
      </c>
      <c r="AH517" s="191">
        <v>54289.48</v>
      </c>
      <c r="AI517" s="191">
        <v>146605</v>
      </c>
      <c r="AJ517" s="191">
        <v>53450</v>
      </c>
      <c r="AK517" s="191">
        <v>69520</v>
      </c>
      <c r="AL517" s="191">
        <v>19985176</v>
      </c>
      <c r="AM517" s="191">
        <v>125980</v>
      </c>
      <c r="AN517" s="191">
        <v>53360</v>
      </c>
      <c r="AO517" s="191">
        <v>23008897</v>
      </c>
      <c r="AP517" s="191">
        <v>228170</v>
      </c>
      <c r="AQ517" s="191">
        <v>52930</v>
      </c>
      <c r="AR517" s="191">
        <v>31200</v>
      </c>
      <c r="AS517" s="191">
        <v>305340</v>
      </c>
      <c r="AT517" s="191">
        <v>0</v>
      </c>
      <c r="AU517" s="191">
        <v>7975</v>
      </c>
      <c r="AV517" s="191">
        <v>95925</v>
      </c>
      <c r="AW517" s="191">
        <v>42020</v>
      </c>
      <c r="AX517" s="191">
        <v>56145</v>
      </c>
      <c r="AY517" s="191">
        <v>108250</v>
      </c>
      <c r="AZ517" s="191">
        <v>4250</v>
      </c>
      <c r="BA517" s="191">
        <v>6567.75</v>
      </c>
      <c r="BB517" s="191">
        <v>1135420</v>
      </c>
      <c r="BC517" s="191">
        <v>86730</v>
      </c>
      <c r="BD517" s="191">
        <v>5786408</v>
      </c>
      <c r="BE517" s="191">
        <v>1656452.15</v>
      </c>
      <c r="BF517" s="191">
        <v>126000</v>
      </c>
      <c r="BG517" s="191">
        <v>145241.5</v>
      </c>
      <c r="BH517" s="191">
        <v>2086172.5</v>
      </c>
      <c r="BI517" s="191">
        <v>76680</v>
      </c>
      <c r="BJ517" s="191">
        <v>89050</v>
      </c>
      <c r="BK517" s="191">
        <v>218364</v>
      </c>
      <c r="BL517" s="191">
        <v>58280</v>
      </c>
      <c r="BM517" s="191">
        <v>7755273.1699999999</v>
      </c>
      <c r="BN517" s="191">
        <v>89285</v>
      </c>
      <c r="BO517" s="191">
        <v>94273.5</v>
      </c>
      <c r="BP517" s="191">
        <v>102609</v>
      </c>
      <c r="BQ517" s="191">
        <v>129110</v>
      </c>
      <c r="BR517" s="191">
        <v>33870</v>
      </c>
      <c r="BS517" s="191">
        <v>7507098.5800000001</v>
      </c>
      <c r="BT517" s="191">
        <v>91340</v>
      </c>
      <c r="BU517" s="191">
        <v>0</v>
      </c>
      <c r="BV517" s="191">
        <v>1162275</v>
      </c>
      <c r="BW517" s="191">
        <v>2156870</v>
      </c>
      <c r="BX517" s="191">
        <v>70300</v>
      </c>
      <c r="BY517" s="191">
        <v>624057</v>
      </c>
      <c r="BZ517" s="191">
        <v>18870</v>
      </c>
      <c r="CA517" s="191">
        <v>0</v>
      </c>
      <c r="CB517" s="191">
        <v>0</v>
      </c>
      <c r="CC517" s="191">
        <v>17000</v>
      </c>
      <c r="CD517" s="191">
        <v>65130</v>
      </c>
      <c r="CE517" s="191">
        <v>307725</v>
      </c>
      <c r="CF517" s="191">
        <v>292438.17000000004</v>
      </c>
      <c r="CG517" s="191">
        <v>0</v>
      </c>
      <c r="CH517" s="191">
        <v>44740</v>
      </c>
      <c r="CI517" s="191">
        <v>0</v>
      </c>
      <c r="CJ517" s="191">
        <v>0</v>
      </c>
      <c r="CK517" s="191">
        <v>135360</v>
      </c>
      <c r="CL517" s="191">
        <v>0</v>
      </c>
      <c r="CM517" s="191">
        <v>0</v>
      </c>
    </row>
    <row r="518" spans="1:91" s="117" customFormat="1" ht="25.95" hidden="1" customHeight="1">
      <c r="A518" s="395"/>
      <c r="C518" s="189">
        <v>16</v>
      </c>
      <c r="D518" s="192">
        <v>314064233.52999997</v>
      </c>
      <c r="E518" s="192">
        <v>38987612.460000001</v>
      </c>
      <c r="F518" s="192">
        <v>40473258.560000002</v>
      </c>
      <c r="G518" s="192">
        <v>46209608.810000002</v>
      </c>
      <c r="H518" s="192">
        <v>35919270.740000002</v>
      </c>
      <c r="I518" s="192">
        <v>49242520.090000004</v>
      </c>
      <c r="J518" s="192">
        <v>64965146.780000001</v>
      </c>
      <c r="K518" s="192">
        <v>65903645.969999999</v>
      </c>
      <c r="L518" s="192">
        <v>43205299.189999998</v>
      </c>
      <c r="M518" s="192">
        <v>43485109.840000004</v>
      </c>
      <c r="N518" s="192">
        <v>88985389.890000001</v>
      </c>
      <c r="O518" s="192">
        <v>16292172.859999999</v>
      </c>
      <c r="P518" s="192">
        <v>160892497.83000001</v>
      </c>
      <c r="Q518" s="192">
        <v>40239074.329999998</v>
      </c>
      <c r="R518" s="192">
        <v>41064115</v>
      </c>
      <c r="S518" s="192">
        <v>67933400.75</v>
      </c>
      <c r="T518" s="192">
        <v>40977492.32</v>
      </c>
      <c r="U518" s="192">
        <v>38181493.109999999</v>
      </c>
      <c r="V518" s="192">
        <v>39546060.25</v>
      </c>
      <c r="W518" s="192">
        <v>25526770.66</v>
      </c>
      <c r="X518" s="192">
        <v>368802532.93000001</v>
      </c>
      <c r="Y518" s="192">
        <v>28826526.850000001</v>
      </c>
      <c r="Z518" s="192">
        <v>43466532.530000001</v>
      </c>
      <c r="AA518" s="192">
        <v>36494412.049999997</v>
      </c>
      <c r="AB518" s="192">
        <v>25854334.52</v>
      </c>
      <c r="AC518" s="192">
        <v>30554218.989999998</v>
      </c>
      <c r="AD518" s="192">
        <v>36115550.859999999</v>
      </c>
      <c r="AE518" s="192">
        <v>100147311.20999999</v>
      </c>
      <c r="AF518" s="192">
        <v>37129148.5</v>
      </c>
      <c r="AG518" s="192">
        <v>31497417.420000002</v>
      </c>
      <c r="AH518" s="192">
        <v>36648490.100000001</v>
      </c>
      <c r="AI518" s="192">
        <v>64334095.210000001</v>
      </c>
      <c r="AJ518" s="192">
        <v>32999525.699999999</v>
      </c>
      <c r="AK518" s="192">
        <v>25508569.34</v>
      </c>
      <c r="AL518" s="192">
        <v>578779753.22000003</v>
      </c>
      <c r="AM518" s="192">
        <v>40833866.359999999</v>
      </c>
      <c r="AN518" s="192">
        <v>34000905.380000003</v>
      </c>
      <c r="AO518" s="192">
        <v>69196193.969999999</v>
      </c>
      <c r="AP518" s="192">
        <v>65743064.210000001</v>
      </c>
      <c r="AQ518" s="192">
        <v>41851552.439999998</v>
      </c>
      <c r="AR518" s="192">
        <v>21515360.27</v>
      </c>
      <c r="AS518" s="192">
        <v>120990627.04000001</v>
      </c>
      <c r="AT518" s="192">
        <v>40673874.700000003</v>
      </c>
      <c r="AU518" s="192">
        <v>56133974.359999999</v>
      </c>
      <c r="AV518" s="192">
        <v>74672686.290000007</v>
      </c>
      <c r="AW518" s="192">
        <v>39310464.060000002</v>
      </c>
      <c r="AX518" s="192">
        <v>28513172.890000001</v>
      </c>
      <c r="AY518" s="192">
        <v>48577923.350000001</v>
      </c>
      <c r="AZ518" s="192">
        <v>38048634.719999999</v>
      </c>
      <c r="BA518" s="192">
        <v>31633609.190000001</v>
      </c>
      <c r="BB518" s="192">
        <v>168495423.41</v>
      </c>
      <c r="BC518" s="192">
        <v>31824821.41</v>
      </c>
      <c r="BD518" s="192">
        <v>330217819.61000001</v>
      </c>
      <c r="BE518" s="192">
        <v>92160059.909999996</v>
      </c>
      <c r="BF518" s="192">
        <v>36564552.719999999</v>
      </c>
      <c r="BG518" s="192">
        <v>35968263.310000002</v>
      </c>
      <c r="BH518" s="192">
        <v>175667936.65000001</v>
      </c>
      <c r="BI518" s="192">
        <v>28715402.07</v>
      </c>
      <c r="BJ518" s="192">
        <v>17808288.629999999</v>
      </c>
      <c r="BK518" s="192">
        <v>22303006.879999999</v>
      </c>
      <c r="BL518" s="192">
        <v>20226654.82</v>
      </c>
      <c r="BM518" s="192">
        <v>251543897.61000001</v>
      </c>
      <c r="BN518" s="192">
        <v>61337427.979999997</v>
      </c>
      <c r="BO518" s="192">
        <v>48477283.530000001</v>
      </c>
      <c r="BP518" s="192">
        <v>67942770.810000002</v>
      </c>
      <c r="BQ518" s="192">
        <v>46630178.689999998</v>
      </c>
      <c r="BR518" s="192">
        <v>32503200.43</v>
      </c>
      <c r="BS518" s="192">
        <v>879965034.65999997</v>
      </c>
      <c r="BT518" s="192">
        <v>49958138.170000002</v>
      </c>
      <c r="BU518" s="192">
        <v>50720819.079999998</v>
      </c>
      <c r="BV518" s="192">
        <v>163458056.47</v>
      </c>
      <c r="BW518" s="192">
        <v>15089893.560000001</v>
      </c>
      <c r="BX518" s="192">
        <v>44194551.840000004</v>
      </c>
      <c r="BY518" s="192">
        <v>94584002.450000003</v>
      </c>
      <c r="BZ518" s="192">
        <v>31197978.829999998</v>
      </c>
      <c r="CA518" s="192">
        <v>31910434.989999998</v>
      </c>
      <c r="CB518" s="192">
        <v>42815654.899999999</v>
      </c>
      <c r="CC518" s="192">
        <v>48968067.060000002</v>
      </c>
      <c r="CD518" s="192">
        <v>91972610.799999997</v>
      </c>
      <c r="CE518" s="192">
        <v>51445323.450000003</v>
      </c>
      <c r="CF518" s="192">
        <v>73020949.400000006</v>
      </c>
      <c r="CG518" s="192">
        <v>25367522.25</v>
      </c>
      <c r="CH518" s="192">
        <v>30030114.510000002</v>
      </c>
      <c r="CI518" s="192">
        <v>24723957.390000001</v>
      </c>
      <c r="CJ518" s="192">
        <v>30424242.899999999</v>
      </c>
      <c r="CK518" s="192">
        <v>84710860.870000005</v>
      </c>
      <c r="CL518" s="192">
        <v>20457574.16</v>
      </c>
      <c r="CM518" s="192">
        <v>17429101.77</v>
      </c>
    </row>
    <row r="519" spans="1:91" s="117" customFormat="1" ht="25.95" hidden="1" customHeight="1">
      <c r="A519" s="395"/>
      <c r="C519" s="190">
        <v>17</v>
      </c>
      <c r="D519" s="191">
        <v>40108168.730000004</v>
      </c>
      <c r="E519" s="191">
        <v>1551162.49</v>
      </c>
      <c r="F519" s="191">
        <v>1737255.9300000002</v>
      </c>
      <c r="G519" s="191">
        <v>2148610.6</v>
      </c>
      <c r="H519" s="191">
        <v>1557677.5299999998</v>
      </c>
      <c r="I519" s="191">
        <v>2109293.64</v>
      </c>
      <c r="J519" s="191">
        <v>2830142.14</v>
      </c>
      <c r="K519" s="191">
        <v>2851708.63</v>
      </c>
      <c r="L519" s="191">
        <v>1799001.64</v>
      </c>
      <c r="M519" s="191">
        <v>1911610.4</v>
      </c>
      <c r="N519" s="191">
        <v>5789346.2199999997</v>
      </c>
      <c r="O519" s="191">
        <v>698892.93</v>
      </c>
      <c r="P519" s="191">
        <v>189300958.13999999</v>
      </c>
      <c r="Q519" s="191">
        <v>1676065.03</v>
      </c>
      <c r="R519" s="191">
        <v>1657246.14</v>
      </c>
      <c r="S519" s="191">
        <v>2972436.9099999997</v>
      </c>
      <c r="T519" s="191">
        <v>1780923.26</v>
      </c>
      <c r="U519" s="191">
        <v>1536354.18</v>
      </c>
      <c r="V519" s="191">
        <v>1549749.8</v>
      </c>
      <c r="W519" s="191">
        <v>963139.37</v>
      </c>
      <c r="X519" s="191">
        <v>88859675.129999995</v>
      </c>
      <c r="Y519" s="191">
        <v>1196331.42</v>
      </c>
      <c r="Z519" s="191">
        <v>1843555.28</v>
      </c>
      <c r="AA519" s="191">
        <v>1583966.36</v>
      </c>
      <c r="AB519" s="191">
        <v>1006640.72</v>
      </c>
      <c r="AC519" s="191">
        <v>1021904.89</v>
      </c>
      <c r="AD519" s="191">
        <v>1293211.18</v>
      </c>
      <c r="AE519" s="191">
        <v>3774779.9800000004</v>
      </c>
      <c r="AF519" s="191">
        <v>1391660.49</v>
      </c>
      <c r="AG519" s="191">
        <v>1290831.3</v>
      </c>
      <c r="AH519" s="191">
        <v>1623336.82</v>
      </c>
      <c r="AI519" s="191">
        <v>2729149.79</v>
      </c>
      <c r="AJ519" s="191">
        <v>1269910.26</v>
      </c>
      <c r="AK519" s="191">
        <v>926476.78</v>
      </c>
      <c r="AL519" s="191">
        <v>219461236.42000002</v>
      </c>
      <c r="AM519" s="191">
        <v>1872220.27</v>
      </c>
      <c r="AN519" s="191">
        <v>1516128.11</v>
      </c>
      <c r="AO519" s="191">
        <v>2747831.55</v>
      </c>
      <c r="AP519" s="191">
        <v>2755926.79</v>
      </c>
      <c r="AQ519" s="191">
        <v>1799594.51</v>
      </c>
      <c r="AR519" s="191">
        <v>925703.58</v>
      </c>
      <c r="AS519" s="191">
        <v>31876888.629999995</v>
      </c>
      <c r="AT519" s="191">
        <v>1679609.23</v>
      </c>
      <c r="AU519" s="191">
        <v>2365958.9499999997</v>
      </c>
      <c r="AV519" s="191">
        <v>3286446.18</v>
      </c>
      <c r="AW519" s="191">
        <v>1507773.16</v>
      </c>
      <c r="AX519" s="191">
        <v>1087734.3899999999</v>
      </c>
      <c r="AY519" s="191">
        <v>2367774.0100000002</v>
      </c>
      <c r="AZ519" s="191">
        <v>1559377.71</v>
      </c>
      <c r="BA519" s="191">
        <v>1459020.99</v>
      </c>
      <c r="BB519" s="191">
        <v>29688779.490000002</v>
      </c>
      <c r="BC519" s="191">
        <v>1502681.8499999999</v>
      </c>
      <c r="BD519" s="191">
        <v>157015259.97000003</v>
      </c>
      <c r="BE519" s="191">
        <v>4086873.51</v>
      </c>
      <c r="BF519" s="191">
        <v>1416995.8900000001</v>
      </c>
      <c r="BG519" s="191">
        <v>1539086.59</v>
      </c>
      <c r="BH519" s="191">
        <v>63635702.449999996</v>
      </c>
      <c r="BI519" s="191">
        <v>1202949.3800000001</v>
      </c>
      <c r="BJ519" s="191">
        <v>742884.36</v>
      </c>
      <c r="BK519" s="191">
        <v>1011999.26</v>
      </c>
      <c r="BL519" s="191">
        <v>868527.35</v>
      </c>
      <c r="BM519" s="191">
        <v>52483858.559999995</v>
      </c>
      <c r="BN519" s="191">
        <v>2716155.67</v>
      </c>
      <c r="BO519" s="191">
        <v>2068197.3699999999</v>
      </c>
      <c r="BP519" s="191">
        <v>3082223.03</v>
      </c>
      <c r="BQ519" s="191">
        <v>1947004.83</v>
      </c>
      <c r="BR519" s="191">
        <v>1474040.03</v>
      </c>
      <c r="BS519" s="191">
        <v>166895158.96000001</v>
      </c>
      <c r="BT519" s="191">
        <v>2246033.71</v>
      </c>
      <c r="BU519" s="191">
        <v>2312900.4</v>
      </c>
      <c r="BV519" s="191">
        <v>29077106.619999997</v>
      </c>
      <c r="BW519" s="191">
        <v>832015.21000000008</v>
      </c>
      <c r="BX519" s="191">
        <v>1910522.71</v>
      </c>
      <c r="BY519" s="191">
        <v>4173133.09</v>
      </c>
      <c r="BZ519" s="191">
        <v>1421067.32</v>
      </c>
      <c r="CA519" s="191">
        <v>1414850.26</v>
      </c>
      <c r="CB519" s="191">
        <v>4786079.21</v>
      </c>
      <c r="CC519" s="191">
        <v>2306425.19</v>
      </c>
      <c r="CD519" s="191">
        <v>3967311.25</v>
      </c>
      <c r="CE519" s="191">
        <v>2225839.6500000004</v>
      </c>
      <c r="CF519" s="191">
        <v>3088539.92</v>
      </c>
      <c r="CG519" s="191">
        <v>1036776.78</v>
      </c>
      <c r="CH519" s="191">
        <v>1143473.97</v>
      </c>
      <c r="CI519" s="191">
        <v>1033979.17</v>
      </c>
      <c r="CJ519" s="191">
        <v>1260918.0999999999</v>
      </c>
      <c r="CK519" s="191">
        <v>12492547.459999999</v>
      </c>
      <c r="CL519" s="191">
        <v>865287.89999999991</v>
      </c>
      <c r="CM519" s="191">
        <v>737162.60000000009</v>
      </c>
    </row>
    <row r="520" spans="1:91" s="117" customFormat="1" ht="25.95" hidden="1" customHeight="1">
      <c r="A520" s="395"/>
      <c r="C520" s="188">
        <v>18</v>
      </c>
      <c r="D520" s="192">
        <v>558354649.77999997</v>
      </c>
      <c r="E520" s="192">
        <v>0</v>
      </c>
      <c r="F520" s="192">
        <v>0</v>
      </c>
      <c r="G520" s="192">
        <v>0</v>
      </c>
      <c r="H520" s="192">
        <v>0</v>
      </c>
      <c r="I520" s="192">
        <v>0</v>
      </c>
      <c r="J520" s="192">
        <v>0</v>
      </c>
      <c r="K520" s="192">
        <v>0</v>
      </c>
      <c r="L520" s="192">
        <v>0</v>
      </c>
      <c r="M520" s="192">
        <v>0</v>
      </c>
      <c r="N520" s="192">
        <v>0</v>
      </c>
      <c r="O520" s="192">
        <v>0</v>
      </c>
      <c r="P520" s="192">
        <v>0</v>
      </c>
      <c r="Q520" s="192">
        <v>0</v>
      </c>
      <c r="R520" s="192">
        <v>0</v>
      </c>
      <c r="S520" s="192">
        <v>0</v>
      </c>
      <c r="T520" s="192">
        <v>0</v>
      </c>
      <c r="U520" s="192">
        <v>0</v>
      </c>
      <c r="V520" s="192">
        <v>0</v>
      </c>
      <c r="W520" s="192">
        <v>0</v>
      </c>
      <c r="X520" s="192">
        <v>0</v>
      </c>
      <c r="Y520" s="192">
        <v>0</v>
      </c>
      <c r="Z520" s="192">
        <v>0</v>
      </c>
      <c r="AA520" s="192">
        <v>0</v>
      </c>
      <c r="AB520" s="192">
        <v>0</v>
      </c>
      <c r="AC520" s="192">
        <v>0</v>
      </c>
      <c r="AD520" s="192">
        <v>0</v>
      </c>
      <c r="AE520" s="192">
        <v>0</v>
      </c>
      <c r="AF520" s="192">
        <v>0</v>
      </c>
      <c r="AG520" s="192">
        <v>0</v>
      </c>
      <c r="AH520" s="192">
        <v>0</v>
      </c>
      <c r="AI520" s="192">
        <v>0</v>
      </c>
      <c r="AJ520" s="192">
        <v>0</v>
      </c>
      <c r="AK520" s="192">
        <v>0</v>
      </c>
      <c r="AL520" s="192">
        <v>50345801.799999997</v>
      </c>
      <c r="AM520" s="192">
        <v>0</v>
      </c>
      <c r="AN520" s="192">
        <v>0</v>
      </c>
      <c r="AO520" s="192">
        <v>0</v>
      </c>
      <c r="AP520" s="192">
        <v>0</v>
      </c>
      <c r="AQ520" s="192">
        <v>0</v>
      </c>
      <c r="AR520" s="192">
        <v>0</v>
      </c>
      <c r="AS520" s="192">
        <v>5301155</v>
      </c>
      <c r="AT520" s="192">
        <v>0</v>
      </c>
      <c r="AU520" s="192">
        <v>0</v>
      </c>
      <c r="AV520" s="192">
        <v>0</v>
      </c>
      <c r="AW520" s="192">
        <v>0</v>
      </c>
      <c r="AX520" s="192">
        <v>0</v>
      </c>
      <c r="AY520" s="192">
        <v>0</v>
      </c>
      <c r="AZ520" s="192">
        <v>0</v>
      </c>
      <c r="BA520" s="192">
        <v>0</v>
      </c>
      <c r="BB520" s="192">
        <v>0</v>
      </c>
      <c r="BC520" s="192">
        <v>0</v>
      </c>
      <c r="BD520" s="192">
        <v>0</v>
      </c>
      <c r="BE520" s="192">
        <v>0</v>
      </c>
      <c r="BF520" s="192">
        <v>0</v>
      </c>
      <c r="BG520" s="192">
        <v>0</v>
      </c>
      <c r="BH520" s="192">
        <v>0</v>
      </c>
      <c r="BI520" s="192">
        <v>0</v>
      </c>
      <c r="BJ520" s="192">
        <v>0</v>
      </c>
      <c r="BK520" s="192">
        <v>0</v>
      </c>
      <c r="BL520" s="192">
        <v>0</v>
      </c>
      <c r="BM520" s="192">
        <v>452603597.86000001</v>
      </c>
      <c r="BN520" s="192">
        <v>0</v>
      </c>
      <c r="BO520" s="192">
        <v>0</v>
      </c>
      <c r="BP520" s="192">
        <v>0</v>
      </c>
      <c r="BQ520" s="192">
        <v>0</v>
      </c>
      <c r="BR520" s="192">
        <v>0</v>
      </c>
      <c r="BS520" s="192">
        <v>12143896</v>
      </c>
      <c r="BT520" s="192">
        <v>0</v>
      </c>
      <c r="BU520" s="192">
        <v>0</v>
      </c>
      <c r="BV520" s="192">
        <v>0</v>
      </c>
      <c r="BW520" s="192">
        <v>0</v>
      </c>
      <c r="BX520" s="192">
        <v>0</v>
      </c>
      <c r="BY520" s="192">
        <v>0</v>
      </c>
      <c r="BZ520" s="192">
        <v>0</v>
      </c>
      <c r="CA520" s="192">
        <v>0</v>
      </c>
      <c r="CB520" s="192">
        <v>0</v>
      </c>
      <c r="CC520" s="192">
        <v>0</v>
      </c>
      <c r="CD520" s="192">
        <v>0</v>
      </c>
      <c r="CE520" s="192">
        <v>0</v>
      </c>
      <c r="CF520" s="192">
        <v>0</v>
      </c>
      <c r="CG520" s="192">
        <v>0</v>
      </c>
      <c r="CH520" s="192">
        <v>0</v>
      </c>
      <c r="CI520" s="192">
        <v>0</v>
      </c>
      <c r="CJ520" s="192">
        <v>0</v>
      </c>
      <c r="CK520" s="192">
        <v>0</v>
      </c>
      <c r="CL520" s="192">
        <v>0</v>
      </c>
      <c r="CM520" s="192">
        <v>0</v>
      </c>
    </row>
    <row r="521" spans="1:91" s="117" customFormat="1" ht="25.95" hidden="1" customHeight="1">
      <c r="A521" s="395"/>
      <c r="C521" s="188">
        <v>19</v>
      </c>
      <c r="D521" s="191">
        <v>49106102.370000005</v>
      </c>
      <c r="E521" s="191">
        <v>12747506.390000001</v>
      </c>
      <c r="F521" s="191">
        <v>4479089.9000000004</v>
      </c>
      <c r="G521" s="191">
        <v>8765006.0399999991</v>
      </c>
      <c r="H521" s="191">
        <v>3732435.06</v>
      </c>
      <c r="I521" s="191">
        <v>11839787.5</v>
      </c>
      <c r="J521" s="191">
        <v>11448340.85</v>
      </c>
      <c r="K521" s="191">
        <v>20481195.490000002</v>
      </c>
      <c r="L521" s="191">
        <v>12246192.75</v>
      </c>
      <c r="M521" s="191">
        <v>7454288.3900000006</v>
      </c>
      <c r="N521" s="191">
        <v>90400461.489999995</v>
      </c>
      <c r="O521" s="191">
        <v>9938635.3500000015</v>
      </c>
      <c r="P521" s="191">
        <v>92026092.850000009</v>
      </c>
      <c r="Q521" s="191">
        <v>10818641.960000001</v>
      </c>
      <c r="R521" s="191">
        <v>19434124.560000002</v>
      </c>
      <c r="S521" s="191">
        <v>26175308.029999997</v>
      </c>
      <c r="T521" s="191">
        <v>5837309.3399999999</v>
      </c>
      <c r="U521" s="191">
        <v>14232199.27</v>
      </c>
      <c r="V521" s="191">
        <v>10314336.02</v>
      </c>
      <c r="W521" s="191">
        <v>7441439.5099999998</v>
      </c>
      <c r="X521" s="191">
        <v>67484399.920000017</v>
      </c>
      <c r="Y521" s="191">
        <v>9982135.6600000001</v>
      </c>
      <c r="Z521" s="191">
        <v>21708392.100000001</v>
      </c>
      <c r="AA521" s="191">
        <v>15585356.289999999</v>
      </c>
      <c r="AB521" s="191">
        <v>15373748.739999998</v>
      </c>
      <c r="AC521" s="191">
        <v>9170515.9100000001</v>
      </c>
      <c r="AD521" s="191">
        <v>9395549.0999999996</v>
      </c>
      <c r="AE521" s="191">
        <v>35576266.420000002</v>
      </c>
      <c r="AF521" s="191">
        <v>9093928.2400000002</v>
      </c>
      <c r="AG521" s="191">
        <v>5301091.63</v>
      </c>
      <c r="AH521" s="191">
        <v>9235838.0199999996</v>
      </c>
      <c r="AI521" s="191">
        <v>39100178.299999997</v>
      </c>
      <c r="AJ521" s="191">
        <v>18864665.75</v>
      </c>
      <c r="AK521" s="191">
        <v>20475128.859999999</v>
      </c>
      <c r="AL521" s="191">
        <v>65307985.399999991</v>
      </c>
      <c r="AM521" s="191">
        <v>10771440.530000001</v>
      </c>
      <c r="AN521" s="191">
        <v>3038429.6399999997</v>
      </c>
      <c r="AO521" s="191">
        <v>17045690.84</v>
      </c>
      <c r="AP521" s="191">
        <v>20827407.849999998</v>
      </c>
      <c r="AQ521" s="191">
        <v>8814826.0399999991</v>
      </c>
      <c r="AR521" s="191">
        <v>6213908.9800000004</v>
      </c>
      <c r="AS521" s="191">
        <v>14130987.220000003</v>
      </c>
      <c r="AT521" s="191">
        <v>5577823.2800000003</v>
      </c>
      <c r="AU521" s="191">
        <v>12793022.749999998</v>
      </c>
      <c r="AV521" s="191">
        <v>10499669.91</v>
      </c>
      <c r="AW521" s="191">
        <v>18182297.43</v>
      </c>
      <c r="AX521" s="191">
        <v>6012909.2299999995</v>
      </c>
      <c r="AY521" s="191">
        <v>9295777.9600000009</v>
      </c>
      <c r="AZ521" s="191">
        <v>7400248.9099999992</v>
      </c>
      <c r="BA521" s="191">
        <v>9645773.7200000007</v>
      </c>
      <c r="BB521" s="191">
        <v>28369997.099999998</v>
      </c>
      <c r="BC521" s="191">
        <v>9771251.6699999999</v>
      </c>
      <c r="BD521" s="191">
        <v>69903466.090000004</v>
      </c>
      <c r="BE521" s="191">
        <v>105921442.87</v>
      </c>
      <c r="BF521" s="191">
        <v>15360801.949999999</v>
      </c>
      <c r="BG521" s="191">
        <v>18206908.66</v>
      </c>
      <c r="BH521" s="191">
        <v>135685801.45999998</v>
      </c>
      <c r="BI521" s="191">
        <v>11025674.93</v>
      </c>
      <c r="BJ521" s="191">
        <v>11318820.23</v>
      </c>
      <c r="BK521" s="191">
        <v>9284454.9400000013</v>
      </c>
      <c r="BL521" s="191">
        <v>6332464.3399999999</v>
      </c>
      <c r="BM521" s="191">
        <v>28892495.969999999</v>
      </c>
      <c r="BN521" s="191">
        <v>12520261.16</v>
      </c>
      <c r="BO521" s="191">
        <v>8971618.8699999992</v>
      </c>
      <c r="BP521" s="191">
        <v>15048803.92</v>
      </c>
      <c r="BQ521" s="191">
        <v>14112038.550000001</v>
      </c>
      <c r="BR521" s="191">
        <v>6441599.96</v>
      </c>
      <c r="BS521" s="191">
        <v>232556727.28000003</v>
      </c>
      <c r="BT521" s="191">
        <v>22200295.939999998</v>
      </c>
      <c r="BU521" s="191">
        <v>13257995.25</v>
      </c>
      <c r="BV521" s="191">
        <v>26857247.319999997</v>
      </c>
      <c r="BW521" s="191">
        <v>5770698.8599999994</v>
      </c>
      <c r="BX521" s="191">
        <v>8514822.0099999998</v>
      </c>
      <c r="BY521" s="191">
        <v>30817894.41</v>
      </c>
      <c r="BZ521" s="191">
        <v>7020031.79</v>
      </c>
      <c r="CA521" s="191">
        <v>11856811.720000001</v>
      </c>
      <c r="CB521" s="191">
        <v>16028494.84</v>
      </c>
      <c r="CC521" s="191">
        <v>22474282.349999998</v>
      </c>
      <c r="CD521" s="191">
        <v>17534850.030000001</v>
      </c>
      <c r="CE521" s="191">
        <v>11475825.530000001</v>
      </c>
      <c r="CF521" s="191">
        <v>21489400.780000001</v>
      </c>
      <c r="CG521" s="191">
        <v>11130842.23</v>
      </c>
      <c r="CH521" s="191">
        <v>6394281.9700000007</v>
      </c>
      <c r="CI521" s="191">
        <v>8007020.0199999996</v>
      </c>
      <c r="CJ521" s="191">
        <v>5225393.1899999995</v>
      </c>
      <c r="CK521" s="191">
        <v>39339206.469999999</v>
      </c>
      <c r="CL521" s="191">
        <v>7815122.3399999999</v>
      </c>
      <c r="CM521" s="191">
        <v>5428156.1899999995</v>
      </c>
    </row>
    <row r="522" spans="1:91" s="117" customFormat="1" ht="25.95" hidden="1" customHeight="1">
      <c r="A522" s="395"/>
      <c r="D522" s="191"/>
      <c r="E522" s="191"/>
      <c r="F522" s="191"/>
      <c r="G522" s="191"/>
      <c r="H522" s="191"/>
      <c r="I522" s="191"/>
      <c r="J522" s="191"/>
      <c r="K522" s="191"/>
      <c r="L522" s="191"/>
      <c r="M522" s="191"/>
      <c r="N522" s="191"/>
      <c r="O522" s="191"/>
      <c r="P522" s="191"/>
      <c r="Q522" s="191"/>
      <c r="R522" s="191"/>
      <c r="S522" s="191"/>
      <c r="T522" s="191"/>
      <c r="U522" s="191"/>
      <c r="V522" s="191"/>
      <c r="W522" s="191"/>
      <c r="X522" s="191"/>
      <c r="Y522" s="191"/>
      <c r="Z522" s="191"/>
      <c r="AA522" s="191"/>
      <c r="AB522" s="191"/>
      <c r="AC522" s="191"/>
      <c r="AD522" s="191"/>
      <c r="AE522" s="191"/>
      <c r="AF522" s="191"/>
      <c r="AG522" s="191"/>
      <c r="AH522" s="191"/>
      <c r="AI522" s="191"/>
      <c r="AJ522" s="191"/>
      <c r="AK522" s="191"/>
      <c r="AL522" s="191"/>
      <c r="AM522" s="191"/>
      <c r="AN522" s="191"/>
      <c r="AO522" s="191"/>
      <c r="AP522" s="191"/>
      <c r="AQ522" s="191"/>
      <c r="AR522" s="191"/>
      <c r="AS522" s="191"/>
      <c r="AT522" s="191"/>
      <c r="AU522" s="191"/>
      <c r="AV522" s="191"/>
      <c r="AW522" s="191"/>
      <c r="AX522" s="191"/>
      <c r="AY522" s="191"/>
      <c r="AZ522" s="191"/>
      <c r="BA522" s="191"/>
      <c r="BB522" s="191"/>
      <c r="BC522" s="191"/>
      <c r="BD522" s="191"/>
      <c r="BE522" s="191"/>
      <c r="BF522" s="191"/>
      <c r="BG522" s="191"/>
      <c r="BH522" s="191"/>
      <c r="BI522" s="191"/>
      <c r="BJ522" s="191"/>
      <c r="BK522" s="191"/>
      <c r="BL522" s="191"/>
      <c r="BM522" s="191"/>
      <c r="BN522" s="191"/>
      <c r="BO522" s="191"/>
      <c r="BP522" s="191"/>
      <c r="BQ522" s="191"/>
      <c r="BR522" s="191"/>
      <c r="BS522" s="191"/>
      <c r="BT522" s="191"/>
      <c r="BU522" s="191"/>
      <c r="BV522" s="191"/>
      <c r="BW522" s="191"/>
      <c r="BX522" s="191"/>
      <c r="BY522" s="191"/>
      <c r="BZ522" s="191"/>
      <c r="CA522" s="191"/>
      <c r="CB522" s="191"/>
      <c r="CC522" s="191"/>
      <c r="CD522" s="191"/>
      <c r="CE522" s="191"/>
      <c r="CF522" s="191"/>
      <c r="CG522" s="191"/>
      <c r="CH522" s="191"/>
      <c r="CI522" s="191"/>
      <c r="CJ522" s="191"/>
      <c r="CK522" s="191"/>
      <c r="CL522" s="191"/>
      <c r="CM522" s="191"/>
    </row>
    <row r="523" spans="1:91" s="117" customFormat="1" ht="25.95" hidden="1" customHeight="1">
      <c r="A523" s="395"/>
      <c r="B523" s="117">
        <v>20</v>
      </c>
      <c r="C523" s="193" t="s">
        <v>696</v>
      </c>
      <c r="D523" s="191">
        <v>314015906.5800001</v>
      </c>
      <c r="E523" s="191">
        <v>38987612.460000001</v>
      </c>
      <c r="F523" s="191">
        <v>40557805.650000006</v>
      </c>
      <c r="G523" s="191">
        <v>46391195.899999999</v>
      </c>
      <c r="H523" s="191">
        <v>35914911.890000001</v>
      </c>
      <c r="I523" s="191">
        <v>49436611.889999993</v>
      </c>
      <c r="J523" s="191">
        <v>64982562.260000005</v>
      </c>
      <c r="K523" s="191">
        <v>65903645.969999999</v>
      </c>
      <c r="L523" s="191">
        <v>43279890.649999999</v>
      </c>
      <c r="M523" s="191">
        <v>43485109.840000004</v>
      </c>
      <c r="N523" s="191">
        <v>89594574.099999994</v>
      </c>
      <c r="O523" s="191">
        <v>16292172.859999999</v>
      </c>
      <c r="P523" s="191">
        <v>161406206.45999998</v>
      </c>
      <c r="Q523" s="191">
        <v>40263344.629999995</v>
      </c>
      <c r="R523" s="191">
        <v>41070854.68</v>
      </c>
      <c r="S523" s="191">
        <v>67959797.549999997</v>
      </c>
      <c r="T523" s="191">
        <v>41012662.019999996</v>
      </c>
      <c r="U523" s="191">
        <v>38209914.509999998</v>
      </c>
      <c r="V523" s="191">
        <v>39555301.449999996</v>
      </c>
      <c r="W523" s="191">
        <v>25526770.659999996</v>
      </c>
      <c r="X523" s="191">
        <v>373849759.87999994</v>
      </c>
      <c r="Y523" s="191">
        <v>28946907.989999998</v>
      </c>
      <c r="Z523" s="191">
        <v>43590109.350000001</v>
      </c>
      <c r="AA523" s="191">
        <v>36876980.049999997</v>
      </c>
      <c r="AB523" s="191">
        <v>25880942.400000002</v>
      </c>
      <c r="AC523" s="191">
        <v>30803786.350000001</v>
      </c>
      <c r="AD523" s="191">
        <v>36217482.609999999</v>
      </c>
      <c r="AE523" s="191">
        <v>101706121.70000002</v>
      </c>
      <c r="AF523" s="191">
        <v>37385483.699999996</v>
      </c>
      <c r="AG523" s="191">
        <v>32124160.619999997</v>
      </c>
      <c r="AH523" s="191">
        <v>36674982.799999997</v>
      </c>
      <c r="AI523" s="191">
        <v>64713298.079999998</v>
      </c>
      <c r="AJ523" s="191">
        <v>33441869.460000001</v>
      </c>
      <c r="AK523" s="191">
        <v>26178372.640000001</v>
      </c>
      <c r="AL523" s="191">
        <v>591526406.53999996</v>
      </c>
      <c r="AM523" s="191">
        <v>40907981.960000008</v>
      </c>
      <c r="AN523" s="191">
        <v>34053075.900000006</v>
      </c>
      <c r="AO523" s="191">
        <v>69275356.969999999</v>
      </c>
      <c r="AP523" s="191">
        <v>65919986.219999991</v>
      </c>
      <c r="AQ523" s="191">
        <v>42405801.880000003</v>
      </c>
      <c r="AR523" s="191">
        <v>21515360.270000003</v>
      </c>
      <c r="AS523" s="191">
        <v>121086609.96000001</v>
      </c>
      <c r="AT523" s="191">
        <v>40737226.329999998</v>
      </c>
      <c r="AU523" s="191">
        <v>56078165.18</v>
      </c>
      <c r="AV523" s="191">
        <v>75468777.679999992</v>
      </c>
      <c r="AW523" s="191">
        <v>39332958.539999999</v>
      </c>
      <c r="AX523" s="191">
        <v>28515442.07</v>
      </c>
      <c r="AY523" s="191">
        <v>48819595.510000005</v>
      </c>
      <c r="AZ523" s="191">
        <v>38091531.999999993</v>
      </c>
      <c r="BA523" s="191">
        <v>31672059.77</v>
      </c>
      <c r="BB523" s="191">
        <v>170500974.41000003</v>
      </c>
      <c r="BC523" s="191">
        <v>32202668.549999997</v>
      </c>
      <c r="BD523" s="191">
        <v>331475013.73000002</v>
      </c>
      <c r="BE523" s="191">
        <v>92379984.910000011</v>
      </c>
      <c r="BF523" s="191">
        <v>36647054.960000001</v>
      </c>
      <c r="BG523" s="191">
        <v>36006620.889999993</v>
      </c>
      <c r="BH523" s="191">
        <v>175810056.67000002</v>
      </c>
      <c r="BI523" s="191">
        <v>28751592.609999999</v>
      </c>
      <c r="BJ523" s="191">
        <v>17834651.790000003</v>
      </c>
      <c r="BK523" s="191">
        <v>22303006.880000003</v>
      </c>
      <c r="BL523" s="191">
        <v>20244889.82</v>
      </c>
      <c r="BM523" s="191">
        <v>252001387.07999998</v>
      </c>
      <c r="BN523" s="191">
        <v>61391873.240000002</v>
      </c>
      <c r="BO523" s="191">
        <v>48508101.68999999</v>
      </c>
      <c r="BP523" s="191">
        <v>68010426.810000002</v>
      </c>
      <c r="BQ523" s="191">
        <v>46657094.270000003</v>
      </c>
      <c r="BR523" s="191">
        <v>32518014.549999997</v>
      </c>
      <c r="BS523" s="191">
        <v>882776830.59000015</v>
      </c>
      <c r="BT523" s="191">
        <v>50230880.13000001</v>
      </c>
      <c r="BU523" s="191">
        <v>50779401.379999995</v>
      </c>
      <c r="BV523" s="191">
        <v>163933300.58000001</v>
      </c>
      <c r="BW523" s="191">
        <v>15118557.240000002</v>
      </c>
      <c r="BX523" s="191">
        <v>44198606.680000007</v>
      </c>
      <c r="BY523" s="191">
        <v>94772912.929999977</v>
      </c>
      <c r="BZ523" s="191">
        <v>31261710.080000002</v>
      </c>
      <c r="CA523" s="191">
        <v>31919162.790000003</v>
      </c>
      <c r="CB523" s="191">
        <v>43149249.359999999</v>
      </c>
      <c r="CC523" s="191">
        <v>49067494.410000004</v>
      </c>
      <c r="CD523" s="191">
        <v>92077946.260000005</v>
      </c>
      <c r="CE523" s="191">
        <v>51451705.810000002</v>
      </c>
      <c r="CF523" s="191">
        <v>73849583.540000007</v>
      </c>
      <c r="CG523" s="191">
        <v>25401457.530000001</v>
      </c>
      <c r="CH523" s="191">
        <v>30037618.710000001</v>
      </c>
      <c r="CI523" s="191">
        <v>24711579.390000001</v>
      </c>
      <c r="CJ523" s="191">
        <v>30471634.620000001</v>
      </c>
      <c r="CK523" s="191">
        <v>84812372.649999976</v>
      </c>
      <c r="CL523" s="191">
        <v>20631548.620000001</v>
      </c>
      <c r="CM523" s="191">
        <v>17465956.809999999</v>
      </c>
    </row>
    <row r="524" spans="1:91" s="117" customFormat="1" ht="25.95" hidden="1" customHeight="1">
      <c r="A524" s="395"/>
      <c r="B524" s="117">
        <v>21</v>
      </c>
      <c r="C524" s="194" t="s">
        <v>697</v>
      </c>
      <c r="D524" s="191">
        <v>71792124</v>
      </c>
      <c r="E524" s="191">
        <v>17499138</v>
      </c>
      <c r="F524" s="191">
        <v>12189605.34</v>
      </c>
      <c r="G524" s="191">
        <v>10310258</v>
      </c>
      <c r="H524" s="191">
        <v>10622567.18</v>
      </c>
      <c r="I524" s="191">
        <v>12448075.939999999</v>
      </c>
      <c r="J524" s="191">
        <v>10789001.880000001</v>
      </c>
      <c r="K524" s="191">
        <v>21783902.66</v>
      </c>
      <c r="L524" s="191">
        <v>14699611.18</v>
      </c>
      <c r="M524" s="191">
        <v>17734500.560000002</v>
      </c>
      <c r="N524" s="191">
        <v>45441477.329999998</v>
      </c>
      <c r="O524" s="191">
        <v>4735750</v>
      </c>
      <c r="P524" s="191">
        <v>63726671.510000005</v>
      </c>
      <c r="Q524" s="191">
        <v>13387741.92</v>
      </c>
      <c r="R524" s="191">
        <v>15975376.890000001</v>
      </c>
      <c r="S524" s="191">
        <v>21547549.699999999</v>
      </c>
      <c r="T524" s="191">
        <v>13306404.209999999</v>
      </c>
      <c r="U524" s="191">
        <v>11023968</v>
      </c>
      <c r="V524" s="191">
        <v>12401049</v>
      </c>
      <c r="W524" s="191">
        <v>7837617.5</v>
      </c>
      <c r="X524" s="191">
        <v>88205019.969999999</v>
      </c>
      <c r="Y524" s="191">
        <v>10467594.09</v>
      </c>
      <c r="Z524" s="191">
        <v>21314300.370000001</v>
      </c>
      <c r="AA524" s="191">
        <v>14800990.719999999</v>
      </c>
      <c r="AB524" s="191">
        <v>7730604</v>
      </c>
      <c r="AC524" s="191">
        <v>9023912.1900000013</v>
      </c>
      <c r="AD524" s="191">
        <v>10256871.25</v>
      </c>
      <c r="AE524" s="191">
        <v>31234929.570000004</v>
      </c>
      <c r="AF524" s="191">
        <v>7179397.7999999998</v>
      </c>
      <c r="AG524" s="191">
        <v>11946746</v>
      </c>
      <c r="AH524" s="191">
        <v>11131098.52</v>
      </c>
      <c r="AI524" s="191">
        <v>21053412</v>
      </c>
      <c r="AJ524" s="191">
        <v>11838278</v>
      </c>
      <c r="AK524" s="191">
        <v>10016814.92</v>
      </c>
      <c r="AL524" s="191">
        <v>199804408.04999998</v>
      </c>
      <c r="AM524" s="191">
        <v>13173676.51</v>
      </c>
      <c r="AN524" s="191">
        <v>11355948</v>
      </c>
      <c r="AO524" s="191">
        <v>23843913.579999998</v>
      </c>
      <c r="AP524" s="191">
        <v>27091524.520000003</v>
      </c>
      <c r="AQ524" s="191">
        <v>14523872.42</v>
      </c>
      <c r="AR524" s="191">
        <v>7682723.2000000002</v>
      </c>
      <c r="AS524" s="191">
        <v>67217578.639999986</v>
      </c>
      <c r="AT524" s="191">
        <v>14619297</v>
      </c>
      <c r="AU524" s="191">
        <v>27272783.609999999</v>
      </c>
      <c r="AV524" s="191">
        <v>23001581</v>
      </c>
      <c r="AW524" s="191">
        <v>14965325.790000001</v>
      </c>
      <c r="AX524" s="191">
        <v>10622198.51</v>
      </c>
      <c r="AY524" s="191">
        <v>13120301.73</v>
      </c>
      <c r="AZ524" s="191">
        <v>14335133.550000001</v>
      </c>
      <c r="BA524" s="191">
        <v>16158019</v>
      </c>
      <c r="BB524" s="191">
        <v>50332577.340000004</v>
      </c>
      <c r="BC524" s="191">
        <v>14686274.34</v>
      </c>
      <c r="BD524" s="191">
        <v>94891798.299999997</v>
      </c>
      <c r="BE524" s="191">
        <v>28575674.240000002</v>
      </c>
      <c r="BF524" s="191">
        <v>10455406.67</v>
      </c>
      <c r="BG524" s="191">
        <v>13832360.279999999</v>
      </c>
      <c r="BH524" s="191">
        <v>62597075.5</v>
      </c>
      <c r="BI524" s="191">
        <v>11206937.859999999</v>
      </c>
      <c r="BJ524" s="191">
        <v>7259078.6899999995</v>
      </c>
      <c r="BK524" s="191">
        <v>12409617.800000001</v>
      </c>
      <c r="BL524" s="191">
        <v>11646381.35</v>
      </c>
      <c r="BM524" s="191">
        <v>67948067</v>
      </c>
      <c r="BN524" s="191">
        <v>16767564.899999999</v>
      </c>
      <c r="BO524" s="191">
        <v>13768114</v>
      </c>
      <c r="BP524" s="191">
        <v>19809659.219999999</v>
      </c>
      <c r="BQ524" s="191">
        <v>16392254.07</v>
      </c>
      <c r="BR524" s="191">
        <v>14879990.42</v>
      </c>
      <c r="BS524" s="191">
        <v>274977201</v>
      </c>
      <c r="BT524" s="191">
        <v>18984619.43</v>
      </c>
      <c r="BU524" s="191">
        <v>18689509.189999998</v>
      </c>
      <c r="BV524" s="191">
        <v>59294709.669999994</v>
      </c>
      <c r="BW524" s="191">
        <v>6010239.3599999994</v>
      </c>
      <c r="BX524" s="191">
        <v>12813378.35</v>
      </c>
      <c r="BY524" s="191">
        <v>35091869.899999999</v>
      </c>
      <c r="BZ524" s="191">
        <v>10131019</v>
      </c>
      <c r="CA524" s="191">
        <v>13280648</v>
      </c>
      <c r="CB524" s="191">
        <v>12650574.050000001</v>
      </c>
      <c r="CC524" s="191">
        <v>15363773.129999999</v>
      </c>
      <c r="CD524" s="191">
        <v>32939536.780000001</v>
      </c>
      <c r="CE524" s="191">
        <v>16323844</v>
      </c>
      <c r="CF524" s="191">
        <v>32447995.449999999</v>
      </c>
      <c r="CG524" s="191">
        <v>12588559.93</v>
      </c>
      <c r="CH524" s="191">
        <v>9471663</v>
      </c>
      <c r="CI524" s="191">
        <v>11759634.539999999</v>
      </c>
      <c r="CJ524" s="191">
        <v>9323918.879999999</v>
      </c>
      <c r="CK524" s="191">
        <v>37609047.829999998</v>
      </c>
      <c r="CL524" s="191">
        <v>8529392.7200000007</v>
      </c>
      <c r="CM524" s="191">
        <v>8632523.2199999988</v>
      </c>
    </row>
    <row r="525" spans="1:91" s="117" customFormat="1" ht="25.95" hidden="1" customHeight="1">
      <c r="A525" s="395"/>
      <c r="B525" s="117">
        <v>22</v>
      </c>
      <c r="C525" s="194" t="s">
        <v>698</v>
      </c>
      <c r="D525" s="191">
        <v>170643099.09999999</v>
      </c>
      <c r="E525" s="191">
        <v>19901839.859999999</v>
      </c>
      <c r="F525" s="191">
        <v>18762743.050000001</v>
      </c>
      <c r="G525" s="191">
        <v>20304940.5</v>
      </c>
      <c r="H525" s="191">
        <v>13877095.620000001</v>
      </c>
      <c r="I525" s="191">
        <v>24368342.310000002</v>
      </c>
      <c r="J525" s="191">
        <v>32651095.509999998</v>
      </c>
      <c r="K525" s="191">
        <v>43926849.93</v>
      </c>
      <c r="L525" s="191">
        <v>21313426.18</v>
      </c>
      <c r="M525" s="191">
        <v>27143448.359999999</v>
      </c>
      <c r="N525" s="191">
        <v>56797948.909999996</v>
      </c>
      <c r="O525" s="191">
        <v>11080889.789999999</v>
      </c>
      <c r="P525" s="191">
        <v>128784336.08000001</v>
      </c>
      <c r="Q525" s="191">
        <v>24621674.490000002</v>
      </c>
      <c r="R525" s="191">
        <v>37543467.109999999</v>
      </c>
      <c r="S525" s="191">
        <v>53235924.719999999</v>
      </c>
      <c r="T525" s="191">
        <v>20754879.850000001</v>
      </c>
      <c r="U525" s="191">
        <v>26950527.25</v>
      </c>
      <c r="V525" s="191">
        <v>21629800.120000001</v>
      </c>
      <c r="W525" s="191">
        <v>13700391.49</v>
      </c>
      <c r="X525" s="191">
        <v>210198047.14000002</v>
      </c>
      <c r="Y525" s="191">
        <v>19420298.670000002</v>
      </c>
      <c r="Z525" s="191">
        <v>34165435.840000004</v>
      </c>
      <c r="AA525" s="191">
        <v>27756397.82</v>
      </c>
      <c r="AB525" s="191">
        <v>14659261.289999999</v>
      </c>
      <c r="AC525" s="191">
        <v>15908187.550000001</v>
      </c>
      <c r="AD525" s="191">
        <v>20231810.34</v>
      </c>
      <c r="AE525" s="191">
        <v>58344527.710000001</v>
      </c>
      <c r="AF525" s="191">
        <v>19894917.289999999</v>
      </c>
      <c r="AG525" s="191">
        <v>21625980.170000002</v>
      </c>
      <c r="AH525" s="191">
        <v>29741282.579999998</v>
      </c>
      <c r="AI525" s="191">
        <v>34404233.549999997</v>
      </c>
      <c r="AJ525" s="191">
        <v>19515961.039999999</v>
      </c>
      <c r="AK525" s="191">
        <v>20922885.199999999</v>
      </c>
      <c r="AL525" s="191">
        <v>395593557.55000001</v>
      </c>
      <c r="AM525" s="191">
        <v>24277484.210000001</v>
      </c>
      <c r="AN525" s="191">
        <v>16826818.990000002</v>
      </c>
      <c r="AO525" s="191">
        <v>38051213.449999996</v>
      </c>
      <c r="AP525" s="191">
        <v>48198706.229999997</v>
      </c>
      <c r="AQ525" s="191">
        <v>22193965.77</v>
      </c>
      <c r="AR525" s="191">
        <v>12078387.640000001</v>
      </c>
      <c r="AS525" s="191">
        <v>102225686.67</v>
      </c>
      <c r="AT525" s="191">
        <v>20885608.91</v>
      </c>
      <c r="AU525" s="191">
        <v>35271492.159999996</v>
      </c>
      <c r="AV525" s="191">
        <v>33067289.34</v>
      </c>
      <c r="AW525" s="191">
        <v>19155191.25</v>
      </c>
      <c r="AX525" s="191">
        <v>15010110.760000002</v>
      </c>
      <c r="AY525" s="191">
        <v>18244845.890000001</v>
      </c>
      <c r="AZ525" s="191">
        <v>19407055.68</v>
      </c>
      <c r="BA525" s="191">
        <v>17216014.23</v>
      </c>
      <c r="BB525" s="191">
        <v>98637980.700000003</v>
      </c>
      <c r="BC525" s="191">
        <v>18874070.609999999</v>
      </c>
      <c r="BD525" s="191">
        <v>231989584.59</v>
      </c>
      <c r="BE525" s="191">
        <v>59260335.879999995</v>
      </c>
      <c r="BF525" s="191">
        <v>18282724.359999999</v>
      </c>
      <c r="BG525" s="191">
        <v>25920449.75</v>
      </c>
      <c r="BH525" s="191">
        <v>137062312.19</v>
      </c>
      <c r="BI525" s="191">
        <v>15945500.42</v>
      </c>
      <c r="BJ525" s="191">
        <v>15456641.120000001</v>
      </c>
      <c r="BK525" s="191">
        <v>17242665</v>
      </c>
      <c r="BL525" s="191">
        <v>15961003.439999999</v>
      </c>
      <c r="BM525" s="191">
        <v>159972017.51999998</v>
      </c>
      <c r="BN525" s="191">
        <v>37039286.659999996</v>
      </c>
      <c r="BO525" s="191">
        <v>26314160.740000002</v>
      </c>
      <c r="BP525" s="191">
        <v>45625563.369999997</v>
      </c>
      <c r="BQ525" s="191">
        <v>30047162.41</v>
      </c>
      <c r="BR525" s="191">
        <v>22563989.41</v>
      </c>
      <c r="BS525" s="191">
        <v>682103700.15999997</v>
      </c>
      <c r="BT525" s="191">
        <v>26302685.120000001</v>
      </c>
      <c r="BU525" s="191">
        <v>23305751.859999999</v>
      </c>
      <c r="BV525" s="191">
        <v>119874198.99000001</v>
      </c>
      <c r="BW525" s="191">
        <v>6944046</v>
      </c>
      <c r="BX525" s="191">
        <v>21990342.920000002</v>
      </c>
      <c r="BY525" s="191">
        <v>73783836.450000003</v>
      </c>
      <c r="BZ525" s="191">
        <v>15588394.050000001</v>
      </c>
      <c r="CA525" s="191">
        <v>17219958.420000002</v>
      </c>
      <c r="CB525" s="191">
        <v>18480377.789999999</v>
      </c>
      <c r="CC525" s="191">
        <v>29162867</v>
      </c>
      <c r="CD525" s="191">
        <v>57207062.490000002</v>
      </c>
      <c r="CE525" s="191">
        <v>33883885.990000002</v>
      </c>
      <c r="CF525" s="191">
        <v>45655902.709999993</v>
      </c>
      <c r="CG525" s="191">
        <v>18744713.379999999</v>
      </c>
      <c r="CH525" s="191">
        <v>16882204</v>
      </c>
      <c r="CI525" s="191">
        <v>22202693.850000001</v>
      </c>
      <c r="CJ525" s="191">
        <v>14800664.560000001</v>
      </c>
      <c r="CK525" s="191">
        <v>71504892.670000002</v>
      </c>
      <c r="CL525" s="191">
        <v>15741055.52</v>
      </c>
      <c r="CM525" s="191">
        <v>11848639.890000001</v>
      </c>
    </row>
    <row r="526" spans="1:91" s="117" customFormat="1" ht="25.95" hidden="1" customHeight="1">
      <c r="A526" s="395"/>
      <c r="B526" s="117">
        <v>23</v>
      </c>
      <c r="C526" s="194" t="s">
        <v>699</v>
      </c>
      <c r="D526" s="191">
        <v>19555688.52</v>
      </c>
      <c r="E526" s="191">
        <v>2409770.0900000003</v>
      </c>
      <c r="F526" s="191">
        <v>2200819.8000000003</v>
      </c>
      <c r="G526" s="191">
        <v>2902935.11</v>
      </c>
      <c r="H526" s="191">
        <v>1917090.38</v>
      </c>
      <c r="I526" s="191">
        <v>2709305.44</v>
      </c>
      <c r="J526" s="191">
        <v>3651977.04</v>
      </c>
      <c r="K526" s="191">
        <v>4109904.63</v>
      </c>
      <c r="L526" s="191">
        <v>2706638.65</v>
      </c>
      <c r="M526" s="191">
        <v>2687196.31</v>
      </c>
      <c r="N526" s="191">
        <v>6754253.6099999994</v>
      </c>
      <c r="O526" s="191">
        <v>1010708.9299999999</v>
      </c>
      <c r="P526" s="191">
        <v>10093665.16</v>
      </c>
      <c r="Q526" s="191">
        <v>2556230.7299999995</v>
      </c>
      <c r="R526" s="191">
        <v>2548195.06</v>
      </c>
      <c r="S526" s="191">
        <v>4080770.1599999997</v>
      </c>
      <c r="T526" s="191">
        <v>2358989.81</v>
      </c>
      <c r="U526" s="191">
        <v>2090725.53</v>
      </c>
      <c r="V526" s="191">
        <v>2255406.35</v>
      </c>
      <c r="W526" s="191">
        <v>1345299.37</v>
      </c>
      <c r="X526" s="191">
        <v>21592068.759999998</v>
      </c>
      <c r="Y526" s="191">
        <v>1695543.28</v>
      </c>
      <c r="Z526" s="191">
        <v>2741508.96</v>
      </c>
      <c r="AA526" s="191">
        <v>2227252.36</v>
      </c>
      <c r="AB526" s="191">
        <v>1382092.0399999998</v>
      </c>
      <c r="AC526" s="191">
        <v>1563458.33</v>
      </c>
      <c r="AD526" s="191">
        <v>1808515.43</v>
      </c>
      <c r="AE526" s="191">
        <v>5400351.6400000006</v>
      </c>
      <c r="AF526" s="191">
        <v>1829491.29</v>
      </c>
      <c r="AG526" s="191">
        <v>1862989.0999999999</v>
      </c>
      <c r="AH526" s="191">
        <v>2228671.87</v>
      </c>
      <c r="AI526" s="191">
        <v>3949303.95</v>
      </c>
      <c r="AJ526" s="191">
        <v>1922856.5</v>
      </c>
      <c r="AK526" s="191">
        <v>1368641.08</v>
      </c>
      <c r="AL526" s="191">
        <v>40426692.599999994</v>
      </c>
      <c r="AM526" s="191">
        <v>2418384.67</v>
      </c>
      <c r="AN526" s="191">
        <v>2176794.59</v>
      </c>
      <c r="AO526" s="191">
        <v>4320523.1500000004</v>
      </c>
      <c r="AP526" s="191">
        <v>4376288.18</v>
      </c>
      <c r="AQ526" s="191">
        <v>2744786.8699999996</v>
      </c>
      <c r="AR526" s="191">
        <v>1441265.58</v>
      </c>
      <c r="AS526" s="191">
        <v>9295033.9900000002</v>
      </c>
      <c r="AT526" s="191">
        <v>2674928.8000000003</v>
      </c>
      <c r="AU526" s="191">
        <v>3946134.5900000003</v>
      </c>
      <c r="AV526" s="191">
        <v>4571229.79</v>
      </c>
      <c r="AW526" s="191">
        <v>2421786.6799999997</v>
      </c>
      <c r="AX526" s="191">
        <v>1612114.21</v>
      </c>
      <c r="AY526" s="191">
        <v>3109705.0999999996</v>
      </c>
      <c r="AZ526" s="191">
        <v>2481177.5199999996</v>
      </c>
      <c r="BA526" s="191">
        <v>2405842.6100000003</v>
      </c>
      <c r="BB526" s="191">
        <v>10541968.529999999</v>
      </c>
      <c r="BC526" s="191">
        <v>2176690.71</v>
      </c>
      <c r="BD526" s="191">
        <v>21205978.029999994</v>
      </c>
      <c r="BE526" s="191">
        <v>5564396.71</v>
      </c>
      <c r="BF526" s="191">
        <v>2033764.5300000003</v>
      </c>
      <c r="BG526" s="191">
        <v>2279704.41</v>
      </c>
      <c r="BH526" s="191">
        <v>10962890.940000001</v>
      </c>
      <c r="BI526" s="191">
        <v>1677244.84</v>
      </c>
      <c r="BJ526" s="191">
        <v>1002568.2</v>
      </c>
      <c r="BK526" s="191">
        <v>1610310.66</v>
      </c>
      <c r="BL526" s="191">
        <v>1454710.9500000002</v>
      </c>
      <c r="BM526" s="191">
        <v>15829083.780000001</v>
      </c>
      <c r="BN526" s="191">
        <v>3779021.01</v>
      </c>
      <c r="BO526" s="191">
        <v>2775688.21</v>
      </c>
      <c r="BP526" s="191">
        <v>4366456.71</v>
      </c>
      <c r="BQ526" s="191">
        <v>2706962.25</v>
      </c>
      <c r="BR526" s="191">
        <v>2243644.5900000003</v>
      </c>
      <c r="BS526" s="191">
        <v>56458159.430000007</v>
      </c>
      <c r="BT526" s="191">
        <v>3151732.7499999995</v>
      </c>
      <c r="BU526" s="191">
        <v>3253078.1</v>
      </c>
      <c r="BV526" s="191">
        <v>11406001.68</v>
      </c>
      <c r="BW526" s="191">
        <v>935130.53</v>
      </c>
      <c r="BX526" s="191">
        <v>2736934.02</v>
      </c>
      <c r="BY526" s="191">
        <v>6049878.8600000003</v>
      </c>
      <c r="BZ526" s="191">
        <v>1783581.75</v>
      </c>
      <c r="CA526" s="191">
        <v>2006411.96</v>
      </c>
      <c r="CB526" s="191">
        <v>2547293.4300000002</v>
      </c>
      <c r="CC526" s="191">
        <v>2903245.59</v>
      </c>
      <c r="CD526" s="191">
        <v>5013290.29</v>
      </c>
      <c r="CE526" s="191">
        <v>3945697.56</v>
      </c>
      <c r="CF526" s="191">
        <v>4787050.28</v>
      </c>
      <c r="CG526" s="191">
        <v>1538260.5</v>
      </c>
      <c r="CH526" s="191">
        <v>1716353.35</v>
      </c>
      <c r="CI526" s="191">
        <v>1601552.17</v>
      </c>
      <c r="CJ526" s="191">
        <v>2061930.3800000001</v>
      </c>
      <c r="CK526" s="191">
        <v>5845381.2999999998</v>
      </c>
      <c r="CL526" s="191">
        <v>1289575.44</v>
      </c>
      <c r="CM526" s="191">
        <v>1193408.4100000001</v>
      </c>
    </row>
    <row r="527" spans="1:91" s="197" customFormat="1" ht="25.95" hidden="1" customHeight="1">
      <c r="A527" s="395"/>
      <c r="C527" s="198" t="s">
        <v>1323</v>
      </c>
      <c r="D527" s="196">
        <v>261990911.62</v>
      </c>
      <c r="E527" s="196">
        <v>39810747.950000003</v>
      </c>
      <c r="F527" s="196">
        <v>33153168.190000001</v>
      </c>
      <c r="G527" s="196">
        <v>33518133.609999999</v>
      </c>
      <c r="H527" s="196">
        <v>26416753.18</v>
      </c>
      <c r="I527" s="196">
        <v>39525723.689999998</v>
      </c>
      <c r="J527" s="196">
        <v>47092074.43</v>
      </c>
      <c r="K527" s="196">
        <v>69820657.219999999</v>
      </c>
      <c r="L527" s="196">
        <v>38719676.009999998</v>
      </c>
      <c r="M527" s="196">
        <v>47565145.230000004</v>
      </c>
      <c r="N527" s="196">
        <v>108993679.84999999</v>
      </c>
      <c r="O527" s="196">
        <v>16827348.719999999</v>
      </c>
      <c r="P527" s="196">
        <v>202604672.75000003</v>
      </c>
      <c r="Q527" s="196">
        <v>40565647.140000001</v>
      </c>
      <c r="R527" s="196">
        <v>56067039.060000002</v>
      </c>
      <c r="S527" s="196">
        <v>78864244.579999998</v>
      </c>
      <c r="T527" s="196">
        <v>36420273.870000005</v>
      </c>
      <c r="U527" s="196">
        <v>40065220.780000001</v>
      </c>
      <c r="V527" s="196">
        <v>36286255.470000006</v>
      </c>
      <c r="W527" s="196">
        <v>22883308.360000003</v>
      </c>
      <c r="X527" s="196">
        <v>319995135.87</v>
      </c>
      <c r="Y527" s="196">
        <v>31583436.040000003</v>
      </c>
      <c r="Z527" s="196">
        <v>58221245.170000009</v>
      </c>
      <c r="AA527" s="196">
        <v>44784640.899999999</v>
      </c>
      <c r="AB527" s="196">
        <v>23771957.329999998</v>
      </c>
      <c r="AC527" s="196">
        <v>26495558.07</v>
      </c>
      <c r="AD527" s="196">
        <v>32297197.02</v>
      </c>
      <c r="AE527" s="196">
        <v>94979808.920000002</v>
      </c>
      <c r="AF527" s="196">
        <v>28903806.379999999</v>
      </c>
      <c r="AG527" s="196">
        <v>35435715.270000003</v>
      </c>
      <c r="AH527" s="196">
        <v>43101052.969999991</v>
      </c>
      <c r="AI527" s="196">
        <v>59406949.5</v>
      </c>
      <c r="AJ527" s="196">
        <v>33277095.539999999</v>
      </c>
      <c r="AK527" s="196">
        <v>32308341.199999996</v>
      </c>
      <c r="AL527" s="196">
        <v>635824658.20000005</v>
      </c>
      <c r="AM527" s="196">
        <v>39869545.390000001</v>
      </c>
      <c r="AN527" s="196">
        <v>30359561.580000002</v>
      </c>
      <c r="AO527" s="196">
        <v>66215650.179999992</v>
      </c>
      <c r="AP527" s="196">
        <v>79666518.930000007</v>
      </c>
      <c r="AQ527" s="196">
        <v>39462625.059999995</v>
      </c>
      <c r="AR527" s="196">
        <v>21202376.420000002</v>
      </c>
      <c r="AS527" s="196">
        <v>178738299.30000001</v>
      </c>
      <c r="AT527" s="196">
        <v>38179834.709999993</v>
      </c>
      <c r="AU527" s="196">
        <v>66490410.359999999</v>
      </c>
      <c r="AV527" s="196">
        <v>60640100.130000003</v>
      </c>
      <c r="AW527" s="196">
        <v>36542303.719999999</v>
      </c>
      <c r="AX527" s="196">
        <v>27244423.480000004</v>
      </c>
      <c r="AY527" s="196">
        <v>34474852.719999999</v>
      </c>
      <c r="AZ527" s="196">
        <v>36223366.75</v>
      </c>
      <c r="BA527" s="196">
        <v>35779875.840000004</v>
      </c>
      <c r="BB527" s="196">
        <v>159512526.57000002</v>
      </c>
      <c r="BC527" s="196">
        <v>35737035.660000004</v>
      </c>
      <c r="BD527" s="196">
        <v>348087360.91999996</v>
      </c>
      <c r="BE527" s="196">
        <v>93400406.829999998</v>
      </c>
      <c r="BF527" s="196">
        <v>30771895.560000002</v>
      </c>
      <c r="BG527" s="196">
        <v>42032514.439999998</v>
      </c>
      <c r="BH527" s="196">
        <v>210622278.63</v>
      </c>
      <c r="BI527" s="196">
        <v>28829683.120000001</v>
      </c>
      <c r="BJ527" s="196">
        <v>23718288.010000002</v>
      </c>
      <c r="BK527" s="196">
        <v>31262593.460000001</v>
      </c>
      <c r="BL527" s="196">
        <v>29062095.739999998</v>
      </c>
      <c r="BM527" s="196">
        <v>243749168.29999998</v>
      </c>
      <c r="BN527" s="196">
        <v>57585872.569999993</v>
      </c>
      <c r="BO527" s="196">
        <v>42857962.950000003</v>
      </c>
      <c r="BP527" s="196">
        <v>69801679.299999997</v>
      </c>
      <c r="BQ527" s="196">
        <v>49146378.730000004</v>
      </c>
      <c r="BR527" s="196">
        <v>39687624.420000002</v>
      </c>
      <c r="BS527" s="196">
        <v>1013539060.5899999</v>
      </c>
      <c r="BT527" s="196">
        <v>48439037.299999997</v>
      </c>
      <c r="BU527" s="196">
        <v>45248339.149999999</v>
      </c>
      <c r="BV527" s="196">
        <v>190574910.34</v>
      </c>
      <c r="BW527" s="196">
        <v>13889415.889999999</v>
      </c>
      <c r="BX527" s="196">
        <v>37540655.290000007</v>
      </c>
      <c r="BY527" s="196">
        <v>114925585.20999999</v>
      </c>
      <c r="BZ527" s="196">
        <v>27502994.800000001</v>
      </c>
      <c r="CA527" s="196">
        <v>32507018.380000003</v>
      </c>
      <c r="CB527" s="196">
        <v>33678245.270000003</v>
      </c>
      <c r="CC527" s="196">
        <v>47429885.719999999</v>
      </c>
      <c r="CD527" s="196">
        <v>95159889.560000017</v>
      </c>
      <c r="CE527" s="196">
        <v>54153427.550000004</v>
      </c>
      <c r="CF527" s="196">
        <v>82890948.439999998</v>
      </c>
      <c r="CG527" s="196">
        <v>32871533.809999999</v>
      </c>
      <c r="CH527" s="196">
        <v>28070220.350000001</v>
      </c>
      <c r="CI527" s="196">
        <v>35563880.560000002</v>
      </c>
      <c r="CJ527" s="196">
        <v>26186513.819999997</v>
      </c>
      <c r="CK527" s="196">
        <v>114959321.8</v>
      </c>
      <c r="CL527" s="196">
        <v>25560023.680000003</v>
      </c>
      <c r="CM527" s="196">
        <v>21674571.52</v>
      </c>
    </row>
    <row r="528" spans="1:91" s="117" customFormat="1" ht="25.95" hidden="1" customHeight="1">
      <c r="A528" s="395"/>
      <c r="B528" s="117">
        <v>24</v>
      </c>
      <c r="C528" s="194" t="s">
        <v>700</v>
      </c>
      <c r="D528" s="191">
        <v>3521557.37</v>
      </c>
      <c r="E528" s="191">
        <v>665316.38</v>
      </c>
      <c r="F528" s="191">
        <v>594163.46</v>
      </c>
      <c r="G528" s="191">
        <v>461451</v>
      </c>
      <c r="H528" s="191">
        <v>284605.09999999998</v>
      </c>
      <c r="I528" s="191">
        <v>437460.19</v>
      </c>
      <c r="J528" s="191">
        <v>764814.15999999992</v>
      </c>
      <c r="K528" s="191">
        <v>1206487.2</v>
      </c>
      <c r="L528" s="191">
        <v>405383</v>
      </c>
      <c r="M528" s="191">
        <v>1129815.94</v>
      </c>
      <c r="N528" s="191">
        <v>2085898.3800000001</v>
      </c>
      <c r="O528" s="191">
        <v>351288.91</v>
      </c>
      <c r="P528" s="191">
        <v>3315439</v>
      </c>
      <c r="Q528" s="191">
        <v>409871.99</v>
      </c>
      <c r="R528" s="191">
        <v>1184011.76</v>
      </c>
      <c r="S528" s="191">
        <v>660908.19999999995</v>
      </c>
      <c r="T528" s="191">
        <v>355311.63</v>
      </c>
      <c r="U528" s="191">
        <v>337240.9</v>
      </c>
      <c r="V528" s="191">
        <v>525841.27</v>
      </c>
      <c r="W528" s="191">
        <v>224043.58000000002</v>
      </c>
      <c r="X528" s="191">
        <v>7638082.79</v>
      </c>
      <c r="Y528" s="191">
        <v>589605.11</v>
      </c>
      <c r="Z528" s="191">
        <v>850562.4800000001</v>
      </c>
      <c r="AA528" s="191">
        <v>967437.60000000009</v>
      </c>
      <c r="AB528" s="191">
        <v>311066.32</v>
      </c>
      <c r="AC528" s="191">
        <v>431560</v>
      </c>
      <c r="AD528" s="191">
        <v>850638.62</v>
      </c>
      <c r="AE528" s="191">
        <v>1028641.41</v>
      </c>
      <c r="AF528" s="191">
        <v>130758.58</v>
      </c>
      <c r="AG528" s="191">
        <v>409680.80000000005</v>
      </c>
      <c r="AH528" s="191">
        <v>656176.42000000004</v>
      </c>
      <c r="AI528" s="191">
        <v>1023087.35</v>
      </c>
      <c r="AJ528" s="191">
        <v>609339.66999999993</v>
      </c>
      <c r="AK528" s="191">
        <v>876770.8</v>
      </c>
      <c r="AL528" s="191">
        <v>7933738.9700000007</v>
      </c>
      <c r="AM528" s="191">
        <v>1153228.54</v>
      </c>
      <c r="AN528" s="191">
        <v>450311</v>
      </c>
      <c r="AO528" s="191">
        <v>1510533.26</v>
      </c>
      <c r="AP528" s="191">
        <v>974721.01</v>
      </c>
      <c r="AQ528" s="191">
        <v>636399.89</v>
      </c>
      <c r="AR528" s="191">
        <v>223664.51</v>
      </c>
      <c r="AS528" s="191">
        <v>3771956.88</v>
      </c>
      <c r="AT528" s="191">
        <v>943618</v>
      </c>
      <c r="AU528" s="191">
        <v>1819357.66</v>
      </c>
      <c r="AV528" s="191">
        <v>786970</v>
      </c>
      <c r="AW528" s="191">
        <v>345921</v>
      </c>
      <c r="AX528" s="191">
        <v>227623.01</v>
      </c>
      <c r="AY528" s="191">
        <v>448079.4</v>
      </c>
      <c r="AZ528" s="191">
        <v>759053.86</v>
      </c>
      <c r="BA528" s="191">
        <v>360309</v>
      </c>
      <c r="BB528" s="191">
        <v>3281330.17</v>
      </c>
      <c r="BC528" s="191">
        <v>615343.69999999995</v>
      </c>
      <c r="BD528" s="191">
        <v>6094758.6399999997</v>
      </c>
      <c r="BE528" s="191">
        <v>1660585.8199999998</v>
      </c>
      <c r="BF528" s="191">
        <v>309958.34000000003</v>
      </c>
      <c r="BG528" s="191">
        <v>522052.47</v>
      </c>
      <c r="BH528" s="191">
        <v>2220143.48</v>
      </c>
      <c r="BI528" s="191">
        <v>317937.17000000004</v>
      </c>
      <c r="BJ528" s="191">
        <v>301926.55</v>
      </c>
      <c r="BK528" s="191">
        <v>506354.05</v>
      </c>
      <c r="BL528" s="191">
        <v>604788.57999999996</v>
      </c>
      <c r="BM528" s="191">
        <v>3838148.12</v>
      </c>
      <c r="BN528" s="191">
        <v>494900.36</v>
      </c>
      <c r="BO528" s="191">
        <v>1113489.53</v>
      </c>
      <c r="BP528" s="191">
        <v>667403.11</v>
      </c>
      <c r="BQ528" s="191">
        <v>310885.51</v>
      </c>
      <c r="BR528" s="191">
        <v>1488318.29</v>
      </c>
      <c r="BS528" s="191">
        <v>17534037.02</v>
      </c>
      <c r="BT528" s="191">
        <v>399028</v>
      </c>
      <c r="BU528" s="191">
        <v>550281.82999999996</v>
      </c>
      <c r="BV528" s="191">
        <v>4018088.28</v>
      </c>
      <c r="BW528" s="191">
        <v>229187.85</v>
      </c>
      <c r="BX528" s="191">
        <v>390180.73</v>
      </c>
      <c r="BY528" s="191">
        <v>1800013.27</v>
      </c>
      <c r="BZ528" s="191">
        <v>245274</v>
      </c>
      <c r="CA528" s="191">
        <v>332474.40999999997</v>
      </c>
      <c r="CB528" s="191">
        <v>388000.53</v>
      </c>
      <c r="CC528" s="191">
        <v>420887.82</v>
      </c>
      <c r="CD528" s="191">
        <v>115679.73</v>
      </c>
      <c r="CE528" s="191">
        <v>715371.13</v>
      </c>
      <c r="CF528" s="191">
        <v>1387759.82</v>
      </c>
      <c r="CG528" s="191">
        <v>239825.06</v>
      </c>
      <c r="CH528" s="191">
        <v>282478</v>
      </c>
      <c r="CI528" s="191">
        <v>748179.48</v>
      </c>
      <c r="CJ528" s="191">
        <v>119693.96</v>
      </c>
      <c r="CK528" s="191">
        <v>1320375.8699999999</v>
      </c>
      <c r="CL528" s="191">
        <v>650024.81000000006</v>
      </c>
      <c r="CM528" s="191">
        <v>224270</v>
      </c>
    </row>
    <row r="529" spans="1:91" s="117" customFormat="1" ht="25.95" hidden="1" customHeight="1">
      <c r="A529" s="395"/>
      <c r="B529" s="117">
        <v>25</v>
      </c>
      <c r="C529" s="195" t="s">
        <v>701</v>
      </c>
      <c r="D529" s="191">
        <v>181113898.69</v>
      </c>
      <c r="E529" s="191">
        <v>12092808.83</v>
      </c>
      <c r="F529" s="191">
        <v>10090916.050000001</v>
      </c>
      <c r="G529" s="191">
        <v>12113000.060000001</v>
      </c>
      <c r="H529" s="191">
        <v>6993619.4100000001</v>
      </c>
      <c r="I529" s="191">
        <v>19854147.219999999</v>
      </c>
      <c r="J529" s="191">
        <v>16099568.35</v>
      </c>
      <c r="K529" s="191">
        <v>32900536.41</v>
      </c>
      <c r="L529" s="191">
        <v>12712429.289999999</v>
      </c>
      <c r="M529" s="191">
        <v>13412313.57</v>
      </c>
      <c r="N529" s="191">
        <v>42977276.5</v>
      </c>
      <c r="O529" s="191">
        <v>3797521.4</v>
      </c>
      <c r="P529" s="191">
        <v>103960144.05</v>
      </c>
      <c r="Q529" s="191">
        <v>14077247.83</v>
      </c>
      <c r="R529" s="191">
        <v>17458389.760000002</v>
      </c>
      <c r="S529" s="191">
        <v>35275343.439999998</v>
      </c>
      <c r="T529" s="191">
        <v>11438357.16</v>
      </c>
      <c r="U529" s="191">
        <v>14773735.01</v>
      </c>
      <c r="V529" s="191">
        <v>10175027.529999999</v>
      </c>
      <c r="W529" s="191">
        <v>3977006.6</v>
      </c>
      <c r="X529" s="191">
        <v>187263068.21000001</v>
      </c>
      <c r="Y529" s="191">
        <v>8064261.4199999999</v>
      </c>
      <c r="Z529" s="191">
        <v>17182464.02</v>
      </c>
      <c r="AA529" s="191">
        <v>11337070.9</v>
      </c>
      <c r="AB529" s="191">
        <v>4694041.8899999997</v>
      </c>
      <c r="AC529" s="191">
        <v>7313675.0700000003</v>
      </c>
      <c r="AD529" s="191">
        <v>10226845.529999999</v>
      </c>
      <c r="AE529" s="191">
        <v>40083455.579999998</v>
      </c>
      <c r="AF529" s="191">
        <v>6712663.7999999998</v>
      </c>
      <c r="AG529" s="191">
        <v>7863275.8499999996</v>
      </c>
      <c r="AH529" s="191">
        <v>11298038.699999999</v>
      </c>
      <c r="AI529" s="191">
        <v>26323387.030000001</v>
      </c>
      <c r="AJ529" s="191">
        <v>11480029.58</v>
      </c>
      <c r="AK529" s="191">
        <v>7600058.3799999999</v>
      </c>
      <c r="AL529" s="191">
        <v>652201914.00999999</v>
      </c>
      <c r="AM529" s="191">
        <v>11099569.869999999</v>
      </c>
      <c r="AN529" s="191">
        <v>6793685.6799999997</v>
      </c>
      <c r="AO529" s="191">
        <v>40780168.170000002</v>
      </c>
      <c r="AP529" s="191">
        <v>26541465.559999999</v>
      </c>
      <c r="AQ529" s="191">
        <v>13609229.65</v>
      </c>
      <c r="AR529" s="191">
        <v>3759884.23</v>
      </c>
      <c r="AS529" s="191">
        <v>89884857.780000001</v>
      </c>
      <c r="AT529" s="191">
        <v>12339121.9</v>
      </c>
      <c r="AU529" s="191">
        <v>24054527.5</v>
      </c>
      <c r="AV529" s="191">
        <v>24789765.859999999</v>
      </c>
      <c r="AW529" s="191">
        <v>8233610.9000000004</v>
      </c>
      <c r="AX529" s="191">
        <v>5927500.8099999996</v>
      </c>
      <c r="AY529" s="191">
        <v>12723403.890000001</v>
      </c>
      <c r="AZ529" s="191">
        <v>11954589.800000001</v>
      </c>
      <c r="BA529" s="191">
        <v>9187937.2799999993</v>
      </c>
      <c r="BB529" s="191">
        <v>132226730.03</v>
      </c>
      <c r="BC529" s="191">
        <v>9309458.5099999998</v>
      </c>
      <c r="BD529" s="191">
        <v>312674492.31</v>
      </c>
      <c r="BE529" s="191">
        <v>39823784.009999998</v>
      </c>
      <c r="BF529" s="191">
        <v>7562938.5</v>
      </c>
      <c r="BG529" s="191">
        <v>9915188.6899999995</v>
      </c>
      <c r="BH529" s="191">
        <v>106532927.41</v>
      </c>
      <c r="BI529" s="191">
        <v>6511617.6699999999</v>
      </c>
      <c r="BJ529" s="191">
        <v>3737536.14</v>
      </c>
      <c r="BK529" s="191">
        <v>12844179.43</v>
      </c>
      <c r="BL529" s="191">
        <v>9399618.9800000004</v>
      </c>
      <c r="BM529" s="191">
        <v>121913510.12</v>
      </c>
      <c r="BN529" s="191">
        <v>26686863.59</v>
      </c>
      <c r="BO529" s="191">
        <v>16204290.17</v>
      </c>
      <c r="BP529" s="191">
        <v>29850263.789999999</v>
      </c>
      <c r="BQ529" s="191">
        <v>16662554.800000001</v>
      </c>
      <c r="BR529" s="191">
        <v>11465865.609999999</v>
      </c>
      <c r="BS529" s="191">
        <v>1021194472.8200001</v>
      </c>
      <c r="BT529" s="191">
        <v>16194761.48</v>
      </c>
      <c r="BU529" s="191">
        <v>14781332.859999999</v>
      </c>
      <c r="BV529" s="191">
        <v>98226148.069999993</v>
      </c>
      <c r="BW529" s="191">
        <v>2744040.35</v>
      </c>
      <c r="BX529" s="191">
        <v>11677441.369999999</v>
      </c>
      <c r="BY529" s="191">
        <v>53471255.829999998</v>
      </c>
      <c r="BZ529" s="191">
        <v>8628726.4600000009</v>
      </c>
      <c r="CA529" s="191">
        <v>6262823.4699999997</v>
      </c>
      <c r="CB529" s="191">
        <v>11239644.83</v>
      </c>
      <c r="CC529" s="191">
        <v>18182857.800000001</v>
      </c>
      <c r="CD529" s="191">
        <v>43954328.479999997</v>
      </c>
      <c r="CE529" s="191">
        <v>18568534.52</v>
      </c>
      <c r="CF529" s="191">
        <v>36494146.200000003</v>
      </c>
      <c r="CG529" s="191">
        <v>6784378.3099999996</v>
      </c>
      <c r="CH529" s="191">
        <v>5820463.5800000001</v>
      </c>
      <c r="CI529" s="191">
        <v>8679565.8200000003</v>
      </c>
      <c r="CJ529" s="191">
        <v>6985600.1900000004</v>
      </c>
      <c r="CK529" s="191">
        <v>50177932.369999997</v>
      </c>
      <c r="CL529" s="191">
        <v>5217693.8600000003</v>
      </c>
      <c r="CM529" s="191">
        <v>5405648.4699999997</v>
      </c>
    </row>
    <row r="530" spans="1:91" s="197" customFormat="1" ht="25.95" hidden="1" customHeight="1">
      <c r="A530" s="395"/>
      <c r="C530" s="198" t="s">
        <v>702</v>
      </c>
      <c r="D530" s="196"/>
      <c r="E530" s="196"/>
      <c r="F530" s="196"/>
      <c r="G530" s="196"/>
      <c r="H530" s="196"/>
      <c r="I530" s="196"/>
      <c r="J530" s="196"/>
      <c r="K530" s="196"/>
      <c r="L530" s="196"/>
      <c r="M530" s="196"/>
      <c r="N530" s="196"/>
      <c r="O530" s="196"/>
      <c r="P530" s="196"/>
      <c r="Q530" s="196"/>
      <c r="R530" s="196"/>
      <c r="S530" s="196"/>
      <c r="T530" s="196"/>
      <c r="U530" s="196"/>
      <c r="V530" s="196"/>
      <c r="W530" s="196"/>
      <c r="X530" s="196"/>
      <c r="Y530" s="196"/>
      <c r="Z530" s="196"/>
      <c r="AA530" s="196"/>
      <c r="AB530" s="196"/>
      <c r="AC530" s="196"/>
      <c r="AD530" s="196"/>
      <c r="AE530" s="196"/>
      <c r="AF530" s="196"/>
      <c r="AG530" s="196"/>
      <c r="AH530" s="196"/>
      <c r="AI530" s="196"/>
      <c r="AJ530" s="196"/>
      <c r="AK530" s="196"/>
      <c r="AL530" s="196"/>
      <c r="AM530" s="196"/>
      <c r="AN530" s="196"/>
      <c r="AO530" s="196"/>
      <c r="AP530" s="196"/>
      <c r="AQ530" s="196"/>
      <c r="AR530" s="196"/>
      <c r="AS530" s="196"/>
      <c r="AT530" s="196"/>
      <c r="AU530" s="196"/>
      <c r="AV530" s="196"/>
      <c r="AW530" s="196"/>
      <c r="AX530" s="196"/>
      <c r="AY530" s="196"/>
      <c r="AZ530" s="196"/>
      <c r="BA530" s="196"/>
      <c r="BB530" s="196"/>
      <c r="BC530" s="196"/>
      <c r="BD530" s="196"/>
      <c r="BE530" s="196"/>
      <c r="BF530" s="196"/>
      <c r="BG530" s="196"/>
      <c r="BH530" s="196"/>
      <c r="BI530" s="196"/>
      <c r="BJ530" s="196"/>
      <c r="BK530" s="196"/>
      <c r="BL530" s="196"/>
      <c r="BM530" s="196"/>
      <c r="BN530" s="196"/>
      <c r="BO530" s="196"/>
      <c r="BP530" s="196"/>
      <c r="BQ530" s="196"/>
      <c r="BR530" s="196"/>
      <c r="BS530" s="196"/>
      <c r="BT530" s="196"/>
      <c r="BU530" s="196"/>
      <c r="BV530" s="196"/>
      <c r="BW530" s="196"/>
      <c r="BX530" s="196"/>
      <c r="BY530" s="196"/>
      <c r="BZ530" s="196"/>
      <c r="CA530" s="196"/>
      <c r="CB530" s="196"/>
      <c r="CC530" s="196"/>
      <c r="CD530" s="196"/>
      <c r="CE530" s="196"/>
      <c r="CF530" s="196"/>
      <c r="CG530" s="196"/>
      <c r="CH530" s="196"/>
      <c r="CI530" s="196"/>
      <c r="CJ530" s="196"/>
      <c r="CK530" s="196"/>
      <c r="CL530" s="196"/>
      <c r="CM530" s="196"/>
    </row>
    <row r="531" spans="1:91" s="117" customFormat="1" ht="25.95" hidden="1" customHeight="1">
      <c r="A531" s="395"/>
      <c r="B531" s="117">
        <v>26</v>
      </c>
      <c r="C531" s="195" t="s">
        <v>703</v>
      </c>
      <c r="D531" s="191">
        <v>86924178.789999992</v>
      </c>
      <c r="E531" s="191">
        <v>6475050.9899999993</v>
      </c>
      <c r="F531" s="191">
        <v>3957482.08</v>
      </c>
      <c r="G531" s="191">
        <v>3476587.09</v>
      </c>
      <c r="H531" s="191">
        <v>2933374.41</v>
      </c>
      <c r="I531" s="191">
        <v>10243678.659999998</v>
      </c>
      <c r="J531" s="191">
        <v>5052615.3</v>
      </c>
      <c r="K531" s="191">
        <v>10666342.120000001</v>
      </c>
      <c r="L531" s="191">
        <v>3480505.94</v>
      </c>
      <c r="M531" s="191">
        <v>3118037.6500000004</v>
      </c>
      <c r="N531" s="191">
        <v>25912884.25</v>
      </c>
      <c r="O531" s="191">
        <v>2460678.27</v>
      </c>
      <c r="P531" s="191">
        <v>82137531.829999998</v>
      </c>
      <c r="Q531" s="191">
        <v>7053531</v>
      </c>
      <c r="R531" s="191">
        <v>7617365.96</v>
      </c>
      <c r="S531" s="191">
        <v>11172820.6</v>
      </c>
      <c r="T531" s="191">
        <v>3719496.2700000005</v>
      </c>
      <c r="U531" s="191">
        <v>6946134.7300000004</v>
      </c>
      <c r="V531" s="191">
        <v>4416723.1099999994</v>
      </c>
      <c r="W531" s="191">
        <v>1463998.89</v>
      </c>
      <c r="X531" s="191">
        <v>159923567.53999999</v>
      </c>
      <c r="Y531" s="191">
        <v>3597695.22</v>
      </c>
      <c r="Z531" s="191">
        <v>8167567.5800000001</v>
      </c>
      <c r="AA531" s="191">
        <v>6519774.1500000004</v>
      </c>
      <c r="AB531" s="191">
        <v>1686443.5100000002</v>
      </c>
      <c r="AC531" s="191">
        <v>2678836.86</v>
      </c>
      <c r="AD531" s="191">
        <v>4296774.6900000004</v>
      </c>
      <c r="AE531" s="191">
        <v>17880117.850000001</v>
      </c>
      <c r="AF531" s="191">
        <v>4391516.4400000004</v>
      </c>
      <c r="AG531" s="191">
        <v>3762306.02</v>
      </c>
      <c r="AH531" s="191">
        <v>5298033.5999999996</v>
      </c>
      <c r="AI531" s="191">
        <v>9678419.3399999999</v>
      </c>
      <c r="AJ531" s="191">
        <v>5211574.82</v>
      </c>
      <c r="AK531" s="191">
        <v>3506543.66</v>
      </c>
      <c r="AL531" s="191">
        <v>441174714.62</v>
      </c>
      <c r="AM531" s="191">
        <v>7669841.3199999994</v>
      </c>
      <c r="AN531" s="191">
        <v>4725393.8499999996</v>
      </c>
      <c r="AO531" s="191">
        <v>14170052.120000001</v>
      </c>
      <c r="AP531" s="191">
        <v>13064697.85</v>
      </c>
      <c r="AQ531" s="191">
        <v>4394198.37</v>
      </c>
      <c r="AR531" s="191">
        <v>1493494.02</v>
      </c>
      <c r="AS531" s="191">
        <v>48228551.099999994</v>
      </c>
      <c r="AT531" s="191">
        <v>5675158.5899999999</v>
      </c>
      <c r="AU531" s="191">
        <v>12612250.560000001</v>
      </c>
      <c r="AV531" s="191">
        <v>13246139.08</v>
      </c>
      <c r="AW531" s="191">
        <v>4510321.4799999995</v>
      </c>
      <c r="AX531" s="191">
        <v>2957821.68</v>
      </c>
      <c r="AY531" s="191">
        <v>4278086.34</v>
      </c>
      <c r="AZ531" s="191">
        <v>6664298.5899999999</v>
      </c>
      <c r="BA531" s="191">
        <v>4463722.13</v>
      </c>
      <c r="BB531" s="191">
        <v>43837497.119999997</v>
      </c>
      <c r="BC531" s="191">
        <v>4654786.1500000004</v>
      </c>
      <c r="BD531" s="191">
        <v>181296514.51999998</v>
      </c>
      <c r="BE531" s="191">
        <v>12871546.25</v>
      </c>
      <c r="BF531" s="191">
        <v>3054191.47</v>
      </c>
      <c r="BG531" s="191">
        <v>4119315.71</v>
      </c>
      <c r="BH531" s="191">
        <v>87280470.420000002</v>
      </c>
      <c r="BI531" s="191">
        <v>2905454.31</v>
      </c>
      <c r="BJ531" s="191">
        <v>1924640.29</v>
      </c>
      <c r="BK531" s="191">
        <v>4374393.04</v>
      </c>
      <c r="BL531" s="191">
        <v>5110279.62</v>
      </c>
      <c r="BM531" s="191">
        <v>109943194.59</v>
      </c>
      <c r="BN531" s="191">
        <v>8200010.46</v>
      </c>
      <c r="BO531" s="191">
        <v>6924145.7000000002</v>
      </c>
      <c r="BP531" s="191">
        <v>12722673.530000001</v>
      </c>
      <c r="BQ531" s="191">
        <v>6311720.8899999997</v>
      </c>
      <c r="BR531" s="191">
        <v>4567101.88</v>
      </c>
      <c r="BS531" s="191">
        <v>655562814.81000006</v>
      </c>
      <c r="BT531" s="191">
        <v>4910389.4800000004</v>
      </c>
      <c r="BU531" s="191">
        <v>6833818.1800000006</v>
      </c>
      <c r="BV531" s="191">
        <v>57156411.050000004</v>
      </c>
      <c r="BW531" s="191">
        <v>1035116.21</v>
      </c>
      <c r="BX531" s="191">
        <v>4600526.6899999995</v>
      </c>
      <c r="BY531" s="191">
        <v>31168410.84</v>
      </c>
      <c r="BZ531" s="191">
        <v>2796005.19</v>
      </c>
      <c r="CA531" s="191">
        <v>3485407.05</v>
      </c>
      <c r="CB531" s="191">
        <v>5345695.26</v>
      </c>
      <c r="CC531" s="191">
        <v>6156070.25</v>
      </c>
      <c r="CD531" s="191">
        <v>20229094.429999996</v>
      </c>
      <c r="CE531" s="191">
        <v>6498412.7400000002</v>
      </c>
      <c r="CF531" s="191">
        <v>15626626.199999999</v>
      </c>
      <c r="CG531" s="191">
        <v>4654996.9200000009</v>
      </c>
      <c r="CH531" s="191">
        <v>2616451.7600000002</v>
      </c>
      <c r="CI531" s="191">
        <v>2761366.47</v>
      </c>
      <c r="CJ531" s="191">
        <v>3612434.73</v>
      </c>
      <c r="CK531" s="191">
        <v>29909128.960000001</v>
      </c>
      <c r="CL531" s="191">
        <v>2514710.2999999998</v>
      </c>
      <c r="CM531" s="191">
        <v>3108079.13</v>
      </c>
    </row>
    <row r="532" spans="1:91" s="117" customFormat="1" ht="25.95" hidden="1" customHeight="1">
      <c r="A532" s="395"/>
      <c r="B532" s="117">
        <v>27</v>
      </c>
      <c r="C532" s="194" t="s">
        <v>704</v>
      </c>
      <c r="D532" s="191">
        <v>18427602.57</v>
      </c>
      <c r="E532" s="191">
        <v>4619843.51</v>
      </c>
      <c r="F532" s="191">
        <v>8137679</v>
      </c>
      <c r="G532" s="191">
        <v>7173643.5999999996</v>
      </c>
      <c r="H532" s="191">
        <v>2457115</v>
      </c>
      <c r="I532" s="191">
        <v>5816675.3300000001</v>
      </c>
      <c r="J532" s="191">
        <v>7102008.4000000004</v>
      </c>
      <c r="K532" s="191">
        <v>9787203.5999999996</v>
      </c>
      <c r="L532" s="191">
        <v>5763965</v>
      </c>
      <c r="M532" s="191">
        <v>10107108.41</v>
      </c>
      <c r="N532" s="191">
        <v>17018287.75</v>
      </c>
      <c r="O532" s="191">
        <v>2618878.4</v>
      </c>
      <c r="P532" s="191">
        <v>30651509.449999999</v>
      </c>
      <c r="Q532" s="191">
        <v>4684815.74</v>
      </c>
      <c r="R532" s="191">
        <v>5916385.5</v>
      </c>
      <c r="S532" s="191">
        <v>1805748</v>
      </c>
      <c r="T532" s="191">
        <v>5797330.6299999999</v>
      </c>
      <c r="U532" s="191">
        <v>4538137.25</v>
      </c>
      <c r="V532" s="191">
        <v>4013126</v>
      </c>
      <c r="W532" s="191">
        <v>2851588.42</v>
      </c>
      <c r="X532" s="191">
        <v>12087944</v>
      </c>
      <c r="Y532" s="191">
        <v>4110234.7</v>
      </c>
      <c r="Z532" s="191">
        <v>10148279.74</v>
      </c>
      <c r="AA532" s="191">
        <v>5735835.2999999998</v>
      </c>
      <c r="AB532" s="191">
        <v>3467522.3</v>
      </c>
      <c r="AC532" s="191">
        <v>2824969.73</v>
      </c>
      <c r="AD532" s="191">
        <v>4011359.2</v>
      </c>
      <c r="AE532" s="191">
        <v>15999878.880000001</v>
      </c>
      <c r="AF532" s="191">
        <v>3317238.5</v>
      </c>
      <c r="AG532" s="191">
        <v>3789267.54</v>
      </c>
      <c r="AH532" s="191">
        <v>8352397</v>
      </c>
      <c r="AI532" s="191">
        <v>4824449</v>
      </c>
      <c r="AJ532" s="191">
        <v>4578004.5999999996</v>
      </c>
      <c r="AK532" s="191">
        <v>6365943.2000000002</v>
      </c>
      <c r="AL532" s="191">
        <v>25410459.43</v>
      </c>
      <c r="AM532" s="191">
        <v>3946905.25</v>
      </c>
      <c r="AN532" s="191">
        <v>4040086.4</v>
      </c>
      <c r="AO532" s="191">
        <v>7886144.5</v>
      </c>
      <c r="AP532" s="191">
        <v>11221617.140000001</v>
      </c>
      <c r="AQ532" s="191">
        <v>4621988.12</v>
      </c>
      <c r="AR532" s="191">
        <v>1720568.5</v>
      </c>
      <c r="AS532" s="191">
        <v>26656824.079999998</v>
      </c>
      <c r="AT532" s="191">
        <v>6447902.0999999996</v>
      </c>
      <c r="AU532" s="191">
        <v>7945457</v>
      </c>
      <c r="AV532" s="191">
        <v>10244798.199999999</v>
      </c>
      <c r="AW532" s="191">
        <v>4756305</v>
      </c>
      <c r="AX532" s="191">
        <v>2836722.09</v>
      </c>
      <c r="AY532" s="191">
        <v>5704625.0599999996</v>
      </c>
      <c r="AZ532" s="191">
        <v>5239709</v>
      </c>
      <c r="BA532" s="191">
        <v>4167213.85</v>
      </c>
      <c r="BB532" s="191">
        <v>17571983.579999998</v>
      </c>
      <c r="BC532" s="191">
        <v>4449979</v>
      </c>
      <c r="BD532" s="191">
        <v>10810103.5</v>
      </c>
      <c r="BE532" s="191">
        <v>12856827.5</v>
      </c>
      <c r="BF532" s="191">
        <v>4444652</v>
      </c>
      <c r="BG532" s="191">
        <v>5009570.71</v>
      </c>
      <c r="BH532" s="191">
        <v>7782204.5199999996</v>
      </c>
      <c r="BI532" s="191">
        <v>3718895.39</v>
      </c>
      <c r="BJ532" s="191">
        <v>2391058.34</v>
      </c>
      <c r="BK532" s="191">
        <v>3757329.6</v>
      </c>
      <c r="BL532" s="191">
        <v>4019100.4</v>
      </c>
      <c r="BM532" s="191">
        <v>19497647.629999999</v>
      </c>
      <c r="BN532" s="191">
        <v>6072545.8799999999</v>
      </c>
      <c r="BO532" s="191">
        <v>6386652.1100000003</v>
      </c>
      <c r="BP532" s="191">
        <v>11353479.199999999</v>
      </c>
      <c r="BQ532" s="191">
        <v>7151941.2599999998</v>
      </c>
      <c r="BR532" s="191">
        <v>8392911.2200000007</v>
      </c>
      <c r="BS532" s="191">
        <v>23651237.210000001</v>
      </c>
      <c r="BT532" s="191">
        <v>6132190</v>
      </c>
      <c r="BU532" s="191">
        <v>5345512.26</v>
      </c>
      <c r="BV532" s="191">
        <v>9990990.6400000006</v>
      </c>
      <c r="BW532" s="191">
        <v>19945.2</v>
      </c>
      <c r="BX532" s="191">
        <v>5462964.5800000001</v>
      </c>
      <c r="BY532" s="191">
        <v>15178570.82</v>
      </c>
      <c r="BZ532" s="191">
        <v>2928657.25</v>
      </c>
      <c r="CA532" s="191">
        <v>5126045</v>
      </c>
      <c r="CB532" s="191">
        <v>6111888.9100000001</v>
      </c>
      <c r="CC532" s="191">
        <v>8484191</v>
      </c>
      <c r="CD532" s="191">
        <v>11399876</v>
      </c>
      <c r="CE532" s="191">
        <v>6678793.5800000001</v>
      </c>
      <c r="CF532" s="191">
        <v>7522188.71</v>
      </c>
      <c r="CG532" s="191">
        <v>1282916</v>
      </c>
      <c r="CH532" s="191">
        <v>3285971.77</v>
      </c>
      <c r="CI532" s="191">
        <v>4482004</v>
      </c>
      <c r="CJ532" s="191">
        <v>3179643.6</v>
      </c>
      <c r="CK532" s="191">
        <v>25763147.449999999</v>
      </c>
      <c r="CL532" s="191">
        <v>2815385.5</v>
      </c>
      <c r="CM532" s="191">
        <v>3389652</v>
      </c>
    </row>
    <row r="533" spans="1:91" s="197" customFormat="1" ht="25.95" hidden="1" customHeight="1">
      <c r="A533" s="395"/>
      <c r="C533" s="198" t="s">
        <v>705</v>
      </c>
      <c r="D533" s="196">
        <v>105351781.35999998</v>
      </c>
      <c r="E533" s="196">
        <v>11094894.5</v>
      </c>
      <c r="F533" s="196">
        <v>12095161.08</v>
      </c>
      <c r="G533" s="196">
        <v>10650230.689999999</v>
      </c>
      <c r="H533" s="196">
        <v>5390489.4100000001</v>
      </c>
      <c r="I533" s="196">
        <v>16060353.989999998</v>
      </c>
      <c r="J533" s="196">
        <v>12154623.699999999</v>
      </c>
      <c r="K533" s="196">
        <v>20453545.719999999</v>
      </c>
      <c r="L533" s="196">
        <v>9244470.9399999995</v>
      </c>
      <c r="M533" s="196">
        <v>13225146.060000001</v>
      </c>
      <c r="N533" s="196">
        <v>42931172</v>
      </c>
      <c r="O533" s="196">
        <v>5079556.67</v>
      </c>
      <c r="P533" s="196">
        <v>112789041.28</v>
      </c>
      <c r="Q533" s="196">
        <v>11738346.74</v>
      </c>
      <c r="R533" s="196">
        <v>13533751.460000001</v>
      </c>
      <c r="S533" s="196">
        <v>12978568.6</v>
      </c>
      <c r="T533" s="196">
        <v>9516826.9000000004</v>
      </c>
      <c r="U533" s="196">
        <v>11484271.98</v>
      </c>
      <c r="V533" s="196">
        <v>8429849.1099999994</v>
      </c>
      <c r="W533" s="196">
        <v>4315587.3099999996</v>
      </c>
      <c r="X533" s="196">
        <v>172011511.53999999</v>
      </c>
      <c r="Y533" s="196">
        <v>7707929.9199999999</v>
      </c>
      <c r="Z533" s="196">
        <v>18315847.32</v>
      </c>
      <c r="AA533" s="196">
        <v>12255609.449999999</v>
      </c>
      <c r="AB533" s="196">
        <v>5153965.8100000005</v>
      </c>
      <c r="AC533" s="196">
        <v>5503806.5899999999</v>
      </c>
      <c r="AD533" s="196">
        <v>8308133.8900000006</v>
      </c>
      <c r="AE533" s="196">
        <v>33879996.730000004</v>
      </c>
      <c r="AF533" s="196">
        <v>7708754.9400000004</v>
      </c>
      <c r="AG533" s="196">
        <v>7551573.5600000005</v>
      </c>
      <c r="AH533" s="196">
        <v>13650430.6</v>
      </c>
      <c r="AI533" s="196">
        <v>14502868.34</v>
      </c>
      <c r="AJ533" s="196">
        <v>9789579.4199999999</v>
      </c>
      <c r="AK533" s="196">
        <v>9872486.8599999994</v>
      </c>
      <c r="AL533" s="196">
        <v>466585174.05000001</v>
      </c>
      <c r="AM533" s="196">
        <v>11616746.57</v>
      </c>
      <c r="AN533" s="196">
        <v>8765480.25</v>
      </c>
      <c r="AO533" s="196">
        <v>22056196.620000001</v>
      </c>
      <c r="AP533" s="196">
        <v>24286314.990000002</v>
      </c>
      <c r="AQ533" s="196">
        <v>9016186.4900000002</v>
      </c>
      <c r="AR533" s="196">
        <v>3214062.52</v>
      </c>
      <c r="AS533" s="196">
        <v>74885375.179999992</v>
      </c>
      <c r="AT533" s="196">
        <v>12123060.689999999</v>
      </c>
      <c r="AU533" s="196">
        <v>20557707.560000002</v>
      </c>
      <c r="AV533" s="196">
        <v>23490937.280000001</v>
      </c>
      <c r="AW533" s="196">
        <v>9266626.4800000004</v>
      </c>
      <c r="AX533" s="196">
        <v>5794543.7699999996</v>
      </c>
      <c r="AY533" s="196">
        <v>9982711.3999999985</v>
      </c>
      <c r="AZ533" s="196">
        <v>11904007.59</v>
      </c>
      <c r="BA533" s="196">
        <v>8630935.9800000004</v>
      </c>
      <c r="BB533" s="196">
        <v>61409480.699999996</v>
      </c>
      <c r="BC533" s="196">
        <v>9104765.1500000004</v>
      </c>
      <c r="BD533" s="196">
        <v>192106618.01999998</v>
      </c>
      <c r="BE533" s="196">
        <v>25728373.75</v>
      </c>
      <c r="BF533" s="196">
        <v>7498843.4700000007</v>
      </c>
      <c r="BG533" s="196">
        <v>9128886.4199999999</v>
      </c>
      <c r="BH533" s="196">
        <v>95062674.939999998</v>
      </c>
      <c r="BI533" s="196">
        <v>6624349.7000000002</v>
      </c>
      <c r="BJ533" s="196">
        <v>4315698.63</v>
      </c>
      <c r="BK533" s="196">
        <v>8131722.6400000006</v>
      </c>
      <c r="BL533" s="196">
        <v>9129380.0199999996</v>
      </c>
      <c r="BM533" s="196">
        <v>129440842.22</v>
      </c>
      <c r="BN533" s="196">
        <v>14272556.34</v>
      </c>
      <c r="BO533" s="196">
        <v>13310797.810000001</v>
      </c>
      <c r="BP533" s="196">
        <v>24076152.73</v>
      </c>
      <c r="BQ533" s="196">
        <v>13463662.149999999</v>
      </c>
      <c r="BR533" s="196">
        <v>12960013.100000001</v>
      </c>
      <c r="BS533" s="196">
        <v>679214052.0200001</v>
      </c>
      <c r="BT533" s="196">
        <v>11042579.48</v>
      </c>
      <c r="BU533" s="196">
        <v>12179330.440000001</v>
      </c>
      <c r="BV533" s="196">
        <v>67147401.689999998</v>
      </c>
      <c r="BW533" s="196">
        <v>1055061.4099999999</v>
      </c>
      <c r="BX533" s="196">
        <v>10063491.27</v>
      </c>
      <c r="BY533" s="196">
        <v>46346981.659999996</v>
      </c>
      <c r="BZ533" s="196">
        <v>5724662.4399999995</v>
      </c>
      <c r="CA533" s="196">
        <v>8611452.0500000007</v>
      </c>
      <c r="CB533" s="196">
        <v>11457584.17</v>
      </c>
      <c r="CC533" s="196">
        <v>14640261.25</v>
      </c>
      <c r="CD533" s="196">
        <v>31628970.429999996</v>
      </c>
      <c r="CE533" s="196">
        <v>13177206.32</v>
      </c>
      <c r="CF533" s="196">
        <v>23148814.91</v>
      </c>
      <c r="CG533" s="196">
        <v>5937912.9200000009</v>
      </c>
      <c r="CH533" s="196">
        <v>5902423.5300000003</v>
      </c>
      <c r="CI533" s="196">
        <v>7243370.4700000007</v>
      </c>
      <c r="CJ533" s="196">
        <v>6792078.3300000001</v>
      </c>
      <c r="CK533" s="196">
        <v>55672276.409999996</v>
      </c>
      <c r="CL533" s="196">
        <v>5330095.8</v>
      </c>
      <c r="CM533" s="196">
        <v>6497731.1299999999</v>
      </c>
    </row>
    <row r="534" spans="1:91" s="117" customFormat="1" ht="25.95" hidden="1" customHeight="1">
      <c r="A534" s="395"/>
      <c r="B534" s="117">
        <v>28</v>
      </c>
      <c r="C534" s="194" t="s">
        <v>706</v>
      </c>
      <c r="D534" s="191">
        <v>30617212.75</v>
      </c>
      <c r="E534" s="191">
        <v>5627212.2299999995</v>
      </c>
      <c r="F534" s="191">
        <v>5880979.2800000003</v>
      </c>
      <c r="G534" s="191">
        <v>5191990.95</v>
      </c>
      <c r="H534" s="191">
        <v>3782245.05</v>
      </c>
      <c r="I534" s="191">
        <v>4384658.7699999996</v>
      </c>
      <c r="J534" s="191">
        <v>6443157.6099999994</v>
      </c>
      <c r="K534" s="191">
        <v>9336099.1699999999</v>
      </c>
      <c r="L534" s="191">
        <v>6560818.3600000003</v>
      </c>
      <c r="M534" s="191">
        <v>6933670.2200000007</v>
      </c>
      <c r="N534" s="191">
        <v>15015835.75</v>
      </c>
      <c r="O534" s="191">
        <v>1498597.5999999999</v>
      </c>
      <c r="P534" s="191">
        <v>27418981.809999999</v>
      </c>
      <c r="Q534" s="191">
        <v>5642948.4500000002</v>
      </c>
      <c r="R534" s="191">
        <v>6477997.6899999995</v>
      </c>
      <c r="S534" s="191">
        <v>10284642.630000001</v>
      </c>
      <c r="T534" s="191">
        <v>5861465.3900000006</v>
      </c>
      <c r="U534" s="191">
        <v>4950182.5</v>
      </c>
      <c r="V534" s="191">
        <v>4866540.8900000006</v>
      </c>
      <c r="W534" s="191">
        <v>1888878.5</v>
      </c>
      <c r="X534" s="191">
        <v>48674895.989999995</v>
      </c>
      <c r="Y534" s="191">
        <v>3770369.8</v>
      </c>
      <c r="Z534" s="191">
        <v>7542202.25</v>
      </c>
      <c r="AA534" s="191">
        <v>6686610.0199999996</v>
      </c>
      <c r="AB534" s="191">
        <v>2307289.7400000002</v>
      </c>
      <c r="AC534" s="191">
        <v>3696090.46</v>
      </c>
      <c r="AD534" s="191">
        <v>4508628.4000000004</v>
      </c>
      <c r="AE534" s="191">
        <v>16172936.150000002</v>
      </c>
      <c r="AF534" s="191">
        <v>5980041.5</v>
      </c>
      <c r="AG534" s="191">
        <v>5329846.6399999997</v>
      </c>
      <c r="AH534" s="191">
        <v>7481874.5599999996</v>
      </c>
      <c r="AI534" s="191">
        <v>6564448.7400000002</v>
      </c>
      <c r="AJ534" s="191">
        <v>4115247.37</v>
      </c>
      <c r="AK534" s="191">
        <v>5825993.0899999999</v>
      </c>
      <c r="AL534" s="191">
        <v>68699189.870000005</v>
      </c>
      <c r="AM534" s="191">
        <v>9927291.1899999995</v>
      </c>
      <c r="AN534" s="191">
        <v>4616074.2</v>
      </c>
      <c r="AO534" s="191">
        <v>8574802.0499999989</v>
      </c>
      <c r="AP534" s="191">
        <v>9469032.6099999994</v>
      </c>
      <c r="AQ534" s="191">
        <v>7647322.6100000003</v>
      </c>
      <c r="AR534" s="191">
        <v>2017015.13</v>
      </c>
      <c r="AS534" s="191">
        <v>23933591.050000004</v>
      </c>
      <c r="AT534" s="191">
        <v>5707811.4300000006</v>
      </c>
      <c r="AU534" s="191">
        <v>14616882.9</v>
      </c>
      <c r="AV534" s="191">
        <v>10340481.279999999</v>
      </c>
      <c r="AW534" s="191">
        <v>5250664.6099999994</v>
      </c>
      <c r="AX534" s="191">
        <v>3454263.74</v>
      </c>
      <c r="AY534" s="191">
        <v>5605175.9399999995</v>
      </c>
      <c r="AZ534" s="191">
        <v>5624612.9300000006</v>
      </c>
      <c r="BA534" s="191">
        <v>4825837.34</v>
      </c>
      <c r="BB534" s="191">
        <v>20348330.859999999</v>
      </c>
      <c r="BC534" s="191">
        <v>5929947.6299999999</v>
      </c>
      <c r="BD534" s="191">
        <v>27937281.250000004</v>
      </c>
      <c r="BE534" s="191">
        <v>7494411.4600000009</v>
      </c>
      <c r="BF534" s="191">
        <v>2092344.04</v>
      </c>
      <c r="BG534" s="191">
        <v>4844690.67</v>
      </c>
      <c r="BH534" s="191">
        <v>19748241.739999998</v>
      </c>
      <c r="BI534" s="191">
        <v>2873288.29</v>
      </c>
      <c r="BJ534" s="191">
        <v>2265937.63</v>
      </c>
      <c r="BK534" s="191">
        <v>3748151.95</v>
      </c>
      <c r="BL534" s="191">
        <v>3201905.11</v>
      </c>
      <c r="BM534" s="191">
        <v>34111434.730000004</v>
      </c>
      <c r="BN534" s="191">
        <v>7374840.4299999997</v>
      </c>
      <c r="BO534" s="191">
        <v>5846145.1099999994</v>
      </c>
      <c r="BP534" s="191">
        <v>7790901.5499999998</v>
      </c>
      <c r="BQ534" s="191">
        <v>8889647.6999999993</v>
      </c>
      <c r="BR534" s="191">
        <v>4601962.8900000006</v>
      </c>
      <c r="BS534" s="191">
        <v>119571568.31999999</v>
      </c>
      <c r="BT534" s="191">
        <v>6658337.0099999998</v>
      </c>
      <c r="BU534" s="191">
        <v>6882746.3300000001</v>
      </c>
      <c r="BV534" s="191">
        <v>18045300.289999999</v>
      </c>
      <c r="BW534" s="191">
        <v>5344912.5</v>
      </c>
      <c r="BX534" s="191">
        <v>4595876.6399999997</v>
      </c>
      <c r="BY534" s="191">
        <v>15393146.459999999</v>
      </c>
      <c r="BZ534" s="191">
        <v>3945716.49</v>
      </c>
      <c r="CA534" s="191">
        <v>3133081.27</v>
      </c>
      <c r="CB534" s="191">
        <v>5629151.29</v>
      </c>
      <c r="CC534" s="191">
        <v>15747656.139999999</v>
      </c>
      <c r="CD534" s="191">
        <v>10058825.049999999</v>
      </c>
      <c r="CE534" s="191">
        <v>8259695.6699999999</v>
      </c>
      <c r="CF534" s="191">
        <v>9811248.3599999994</v>
      </c>
      <c r="CG534" s="191">
        <v>2531754.6500000004</v>
      </c>
      <c r="CH534" s="191">
        <v>2693921.87</v>
      </c>
      <c r="CI534" s="191">
        <v>5396948.2899999991</v>
      </c>
      <c r="CJ534" s="191">
        <v>3913702.8199999994</v>
      </c>
      <c r="CK534" s="191">
        <v>13721810.02</v>
      </c>
      <c r="CL534" s="191">
        <v>1411982.56</v>
      </c>
      <c r="CM534" s="191">
        <v>1903681.91</v>
      </c>
    </row>
    <row r="535" spans="1:91" s="117" customFormat="1" ht="25.95" hidden="1" customHeight="1">
      <c r="A535" s="395"/>
      <c r="B535" s="117">
        <v>29</v>
      </c>
      <c r="C535" s="195" t="s">
        <v>707</v>
      </c>
      <c r="D535" s="191">
        <v>20864374.07</v>
      </c>
      <c r="E535" s="191">
        <v>5042858.9000000004</v>
      </c>
      <c r="F535" s="191">
        <v>6364572.2599999998</v>
      </c>
      <c r="G535" s="191">
        <v>5319596.95</v>
      </c>
      <c r="H535" s="191">
        <v>2648442.77</v>
      </c>
      <c r="I535" s="191">
        <v>4271323.54</v>
      </c>
      <c r="J535" s="191">
        <v>5244544.33</v>
      </c>
      <c r="K535" s="191">
        <v>37691655.479999997</v>
      </c>
      <c r="L535" s="191">
        <v>9028672.25</v>
      </c>
      <c r="M535" s="191">
        <v>5051743.51</v>
      </c>
      <c r="N535" s="191">
        <v>11491469.77</v>
      </c>
      <c r="O535" s="191">
        <v>1638897.51</v>
      </c>
      <c r="P535" s="191">
        <v>57617798.210000008</v>
      </c>
      <c r="Q535" s="191">
        <v>4808231.3100000005</v>
      </c>
      <c r="R535" s="191">
        <v>18882575.379999999</v>
      </c>
      <c r="S535" s="191">
        <v>12191450.98</v>
      </c>
      <c r="T535" s="191">
        <v>6692456.75</v>
      </c>
      <c r="U535" s="191">
        <v>7499915.7999999998</v>
      </c>
      <c r="V535" s="191">
        <v>3291895.35</v>
      </c>
      <c r="W535" s="191">
        <v>1399124.1099999999</v>
      </c>
      <c r="X535" s="191">
        <v>42527166.379999995</v>
      </c>
      <c r="Y535" s="191">
        <v>4629778.49</v>
      </c>
      <c r="Z535" s="191">
        <v>3971089.97</v>
      </c>
      <c r="AA535" s="191">
        <v>8337096.8700000001</v>
      </c>
      <c r="AB535" s="191">
        <v>1280946.3500000001</v>
      </c>
      <c r="AC535" s="191">
        <v>4117649.49</v>
      </c>
      <c r="AD535" s="191">
        <v>3686773.88</v>
      </c>
      <c r="AE535" s="191">
        <v>13650626.030000001</v>
      </c>
      <c r="AF535" s="191">
        <v>2022607.7</v>
      </c>
      <c r="AG535" s="191">
        <v>2863498.02</v>
      </c>
      <c r="AH535" s="191">
        <v>3634931.1100000003</v>
      </c>
      <c r="AI535" s="191">
        <v>12265091.57</v>
      </c>
      <c r="AJ535" s="191">
        <v>4825337.99</v>
      </c>
      <c r="AK535" s="191">
        <v>4930271.0999999996</v>
      </c>
      <c r="AL535" s="191">
        <v>187895660.67999998</v>
      </c>
      <c r="AM535" s="191">
        <v>4090066.8200000003</v>
      </c>
      <c r="AN535" s="191">
        <v>5207242.68</v>
      </c>
      <c r="AO535" s="191">
        <v>30817329.920000002</v>
      </c>
      <c r="AP535" s="191">
        <v>6065372.2300000004</v>
      </c>
      <c r="AQ535" s="191">
        <v>6569614.8999999994</v>
      </c>
      <c r="AR535" s="191">
        <v>2300041.41</v>
      </c>
      <c r="AS535" s="191">
        <v>64237040.840000004</v>
      </c>
      <c r="AT535" s="191">
        <v>6649329.5899999999</v>
      </c>
      <c r="AU535" s="191">
        <v>14727523.32</v>
      </c>
      <c r="AV535" s="191">
        <v>14838720.16</v>
      </c>
      <c r="AW535" s="191">
        <v>4500495.34</v>
      </c>
      <c r="AX535" s="191">
        <v>1122572.49</v>
      </c>
      <c r="AY535" s="191">
        <v>11198647.529999999</v>
      </c>
      <c r="AZ535" s="191">
        <v>5706675.2300000004</v>
      </c>
      <c r="BA535" s="191">
        <v>4495408.5999999996</v>
      </c>
      <c r="BB535" s="191">
        <v>48812382.859999999</v>
      </c>
      <c r="BC535" s="191">
        <v>4714208.5600000005</v>
      </c>
      <c r="BD535" s="191">
        <v>49501616.630000003</v>
      </c>
      <c r="BE535" s="191">
        <v>23964907.399999999</v>
      </c>
      <c r="BF535" s="191">
        <v>5095193.2</v>
      </c>
      <c r="BG535" s="191">
        <v>2998393.91</v>
      </c>
      <c r="BH535" s="191">
        <v>45659944.469999999</v>
      </c>
      <c r="BI535" s="191">
        <v>1763699.6800000002</v>
      </c>
      <c r="BJ535" s="191">
        <v>3165524.1399999997</v>
      </c>
      <c r="BK535" s="191">
        <v>3452709.74</v>
      </c>
      <c r="BL535" s="191">
        <v>2957825.48</v>
      </c>
      <c r="BM535" s="191">
        <v>30929102.390000001</v>
      </c>
      <c r="BN535" s="191">
        <v>5617622.6100000003</v>
      </c>
      <c r="BO535" s="191">
        <v>7816749.5399999991</v>
      </c>
      <c r="BP535" s="191">
        <v>7265137.9800000004</v>
      </c>
      <c r="BQ535" s="191">
        <v>4789468.71</v>
      </c>
      <c r="BR535" s="191">
        <v>3794009.38</v>
      </c>
      <c r="BS535" s="191">
        <v>188493088.22999999</v>
      </c>
      <c r="BT535" s="191">
        <v>14466489.84</v>
      </c>
      <c r="BU535" s="191">
        <v>2422978.02</v>
      </c>
      <c r="BV535" s="191">
        <v>50247344.619999997</v>
      </c>
      <c r="BW535" s="191">
        <v>2360599.5300000003</v>
      </c>
      <c r="BX535" s="191">
        <v>6083300.459999999</v>
      </c>
      <c r="BY535" s="191">
        <v>26342879.620000001</v>
      </c>
      <c r="BZ535" s="191">
        <v>2066943.5999999999</v>
      </c>
      <c r="CA535" s="191">
        <v>4105820.56</v>
      </c>
      <c r="CB535" s="191">
        <v>4717015.78</v>
      </c>
      <c r="CC535" s="191">
        <v>24685527.469999999</v>
      </c>
      <c r="CD535" s="191">
        <v>17830602.600000001</v>
      </c>
      <c r="CE535" s="191">
        <v>8146918.7599999998</v>
      </c>
      <c r="CF535" s="191">
        <v>22103983.620000001</v>
      </c>
      <c r="CG535" s="191">
        <v>5604254.3899999997</v>
      </c>
      <c r="CH535" s="191">
        <v>1941493.06</v>
      </c>
      <c r="CI535" s="191">
        <v>3899878.2199999997</v>
      </c>
      <c r="CJ535" s="191">
        <v>2714647.51</v>
      </c>
      <c r="CK535" s="191">
        <v>36097831.080000006</v>
      </c>
      <c r="CL535" s="191">
        <v>1710092.75</v>
      </c>
      <c r="CM535" s="191">
        <v>2324026.3499999996</v>
      </c>
    </row>
    <row r="536" spans="1:91" s="117" customFormat="1" ht="25.95" hidden="1" customHeight="1">
      <c r="A536" s="395"/>
      <c r="B536" s="117">
        <v>30</v>
      </c>
      <c r="C536" s="194" t="s">
        <v>708</v>
      </c>
      <c r="D536" s="191">
        <v>51532047</v>
      </c>
      <c r="E536" s="191">
        <v>2455995</v>
      </c>
      <c r="F536" s="191">
        <v>6370970</v>
      </c>
      <c r="G536" s="191">
        <v>2064988</v>
      </c>
      <c r="H536" s="191">
        <v>1653411</v>
      </c>
      <c r="I536" s="191">
        <v>1713839</v>
      </c>
      <c r="J536" s="191">
        <v>2979043.4</v>
      </c>
      <c r="K536" s="191">
        <v>7833355.2000000002</v>
      </c>
      <c r="L536" s="191">
        <v>2552939</v>
      </c>
      <c r="M536" s="191">
        <v>2934097</v>
      </c>
      <c r="N536" s="191">
        <v>12489214.4</v>
      </c>
      <c r="O536" s="191">
        <v>486187</v>
      </c>
      <c r="P536" s="191">
        <v>31858698</v>
      </c>
      <c r="Q536" s="191">
        <v>3496740</v>
      </c>
      <c r="R536" s="191">
        <v>5380054</v>
      </c>
      <c r="S536" s="191">
        <v>17675599.800000001</v>
      </c>
      <c r="T536" s="191">
        <v>3078049</v>
      </c>
      <c r="U536" s="191">
        <v>3920850</v>
      </c>
      <c r="V536" s="191">
        <v>2167771.4699999997</v>
      </c>
      <c r="W536" s="191">
        <v>649554</v>
      </c>
      <c r="X536" s="191">
        <v>67870535.400000006</v>
      </c>
      <c r="Y536" s="191">
        <v>1190990.5</v>
      </c>
      <c r="Z536" s="191">
        <v>4169350.65</v>
      </c>
      <c r="AA536" s="191">
        <v>1945607</v>
      </c>
      <c r="AB536" s="191">
        <v>591802.80000000005</v>
      </c>
      <c r="AC536" s="191">
        <v>901239.2</v>
      </c>
      <c r="AD536" s="191">
        <v>715467</v>
      </c>
      <c r="AE536" s="191">
        <v>16858105.91</v>
      </c>
      <c r="AF536" s="191">
        <v>1484624</v>
      </c>
      <c r="AG536" s="191">
        <v>1354011.9</v>
      </c>
      <c r="AH536" s="191">
        <v>838516.1</v>
      </c>
      <c r="AI536" s="191">
        <v>4804709.88</v>
      </c>
      <c r="AJ536" s="191">
        <v>2113654.9</v>
      </c>
      <c r="AK536" s="191">
        <v>1169833.75</v>
      </c>
      <c r="AL536" s="191">
        <v>108931400</v>
      </c>
      <c r="AM536" s="191">
        <v>1731433.7</v>
      </c>
      <c r="AN536" s="191">
        <v>990630.5</v>
      </c>
      <c r="AO536" s="191">
        <v>2568545</v>
      </c>
      <c r="AP536" s="191">
        <v>10916891</v>
      </c>
      <c r="AQ536" s="191">
        <v>1747720</v>
      </c>
      <c r="AR536" s="191">
        <v>686238.2</v>
      </c>
      <c r="AS536" s="191">
        <v>27112865</v>
      </c>
      <c r="AT536" s="191">
        <v>4775300.7</v>
      </c>
      <c r="AU536" s="191">
        <v>11489357.5</v>
      </c>
      <c r="AV536" s="191">
        <v>2586354.9</v>
      </c>
      <c r="AW536" s="191">
        <v>1182015.2</v>
      </c>
      <c r="AX536" s="191">
        <v>186500</v>
      </c>
      <c r="AY536" s="191">
        <v>1739590.5</v>
      </c>
      <c r="AZ536" s="191">
        <v>1291085</v>
      </c>
      <c r="BA536" s="191">
        <v>759985</v>
      </c>
      <c r="BB536" s="191">
        <v>27554168.420000002</v>
      </c>
      <c r="BC536" s="191">
        <v>865692.5</v>
      </c>
      <c r="BD536" s="191">
        <v>51603051.510000005</v>
      </c>
      <c r="BE536" s="191">
        <v>11001605.800000001</v>
      </c>
      <c r="BF536" s="191">
        <v>2138114</v>
      </c>
      <c r="BG536" s="191">
        <v>464683</v>
      </c>
      <c r="BH536" s="191">
        <v>26515373.609999999</v>
      </c>
      <c r="BI536" s="191">
        <v>939728</v>
      </c>
      <c r="BJ536" s="191">
        <v>590970</v>
      </c>
      <c r="BK536" s="191">
        <v>1494364</v>
      </c>
      <c r="BL536" s="191">
        <v>1615191</v>
      </c>
      <c r="BM536" s="191">
        <v>62215134.25</v>
      </c>
      <c r="BN536" s="191">
        <v>8116977.0899999999</v>
      </c>
      <c r="BO536" s="191">
        <v>4381891.75</v>
      </c>
      <c r="BP536" s="191">
        <v>12748834.9</v>
      </c>
      <c r="BQ536" s="191">
        <v>4396505</v>
      </c>
      <c r="BR536" s="191">
        <v>2126372.5</v>
      </c>
      <c r="BS536" s="191">
        <v>182673335.77000001</v>
      </c>
      <c r="BT536" s="191">
        <v>2049518.5</v>
      </c>
      <c r="BU536" s="191">
        <v>1048925</v>
      </c>
      <c r="BV536" s="191">
        <v>23591960.23</v>
      </c>
      <c r="BW536" s="191">
        <v>601025</v>
      </c>
      <c r="BX536" s="191">
        <v>1024775</v>
      </c>
      <c r="BY536" s="191">
        <v>15617358</v>
      </c>
      <c r="BZ536" s="191">
        <v>1066925</v>
      </c>
      <c r="CA536" s="191">
        <v>654631</v>
      </c>
      <c r="CB536" s="191">
        <v>1451610</v>
      </c>
      <c r="CC536" s="191">
        <v>2526860</v>
      </c>
      <c r="CD536" s="191">
        <v>16823747.210000001</v>
      </c>
      <c r="CE536" s="191">
        <v>1331101.5</v>
      </c>
      <c r="CF536" s="191">
        <v>12255635.23</v>
      </c>
      <c r="CG536" s="191">
        <v>598362.5</v>
      </c>
      <c r="CH536" s="191">
        <v>124840</v>
      </c>
      <c r="CI536" s="191">
        <v>255887</v>
      </c>
      <c r="CJ536" s="191">
        <v>545647.30000000005</v>
      </c>
      <c r="CK536" s="191">
        <v>15554638.4</v>
      </c>
      <c r="CL536" s="191">
        <v>1100792.81</v>
      </c>
      <c r="CM536" s="191">
        <v>594751.5</v>
      </c>
    </row>
    <row r="537" spans="1:91" s="117" customFormat="1" ht="25.95" hidden="1" customHeight="1">
      <c r="A537" s="395"/>
      <c r="B537" s="117">
        <v>31</v>
      </c>
      <c r="C537" s="194" t="s">
        <v>709</v>
      </c>
      <c r="D537" s="191">
        <v>29353504.449999999</v>
      </c>
      <c r="E537" s="191">
        <v>3614283.61</v>
      </c>
      <c r="F537" s="191">
        <v>3158234.32</v>
      </c>
      <c r="G537" s="191">
        <v>2697369.5</v>
      </c>
      <c r="H537" s="191">
        <v>1498026.39</v>
      </c>
      <c r="I537" s="191">
        <v>2883166.48</v>
      </c>
      <c r="J537" s="191">
        <v>2651230.1399999997</v>
      </c>
      <c r="K537" s="191">
        <v>6784775.8799999999</v>
      </c>
      <c r="L537" s="191">
        <v>2019484.8299999998</v>
      </c>
      <c r="M537" s="191">
        <v>3432190.9699999997</v>
      </c>
      <c r="N537" s="191">
        <v>6387273.0300000003</v>
      </c>
      <c r="O537" s="191">
        <v>1143471.32</v>
      </c>
      <c r="P537" s="191">
        <v>17565853.120000001</v>
      </c>
      <c r="Q537" s="191">
        <v>2728782.2499999995</v>
      </c>
      <c r="R537" s="191">
        <v>4387467.5200000005</v>
      </c>
      <c r="S537" s="191">
        <v>5501827.4900000002</v>
      </c>
      <c r="T537" s="191">
        <v>3310370.29</v>
      </c>
      <c r="U537" s="191">
        <v>1797652.68</v>
      </c>
      <c r="V537" s="191">
        <v>2390962.1799999997</v>
      </c>
      <c r="W537" s="191">
        <v>1449034.03</v>
      </c>
      <c r="X537" s="191">
        <v>27332128.299999997</v>
      </c>
      <c r="Y537" s="191">
        <v>2063337.93</v>
      </c>
      <c r="Z537" s="191">
        <v>3872988.25</v>
      </c>
      <c r="AA537" s="191">
        <v>3909177.9299999997</v>
      </c>
      <c r="AB537" s="191">
        <v>1533424.9100000001</v>
      </c>
      <c r="AC537" s="191">
        <v>1676035.9299999997</v>
      </c>
      <c r="AD537" s="191">
        <v>3064401.5</v>
      </c>
      <c r="AE537" s="191">
        <v>6986542.7199999997</v>
      </c>
      <c r="AF537" s="191">
        <v>2517646.9</v>
      </c>
      <c r="AG537" s="191">
        <v>2203710.2200000002</v>
      </c>
      <c r="AH537" s="191">
        <v>3320529.38</v>
      </c>
      <c r="AI537" s="191">
        <v>3230415.49</v>
      </c>
      <c r="AJ537" s="191">
        <v>2767132.64</v>
      </c>
      <c r="AK537" s="191">
        <v>1906881.1800000002</v>
      </c>
      <c r="AL537" s="191">
        <v>45609405.32</v>
      </c>
      <c r="AM537" s="191">
        <v>3167602.52</v>
      </c>
      <c r="AN537" s="191">
        <v>2132571.08</v>
      </c>
      <c r="AO537" s="191">
        <v>5633253.29</v>
      </c>
      <c r="AP537" s="191">
        <v>5591748.1599999992</v>
      </c>
      <c r="AQ537" s="191">
        <v>2987440.1399999997</v>
      </c>
      <c r="AR537" s="191">
        <v>979801.55</v>
      </c>
      <c r="AS537" s="191">
        <v>12780298.16</v>
      </c>
      <c r="AT537" s="191">
        <v>3133012.1399999997</v>
      </c>
      <c r="AU537" s="191">
        <v>5610143.1200000001</v>
      </c>
      <c r="AV537" s="191">
        <v>5060232.6599999992</v>
      </c>
      <c r="AW537" s="191">
        <v>2198546.81</v>
      </c>
      <c r="AX537" s="191">
        <v>1433724.2999999998</v>
      </c>
      <c r="AY537" s="191">
        <v>3186006.4399999995</v>
      </c>
      <c r="AZ537" s="191">
        <v>2226632.31</v>
      </c>
      <c r="BA537" s="191">
        <v>2006537.37</v>
      </c>
      <c r="BB537" s="191">
        <v>17814084.609999999</v>
      </c>
      <c r="BC537" s="191">
        <v>2285702.65</v>
      </c>
      <c r="BD537" s="191">
        <v>26292154.000000004</v>
      </c>
      <c r="BE537" s="191">
        <v>7706190.5199999996</v>
      </c>
      <c r="BF537" s="191">
        <v>1742532.27</v>
      </c>
      <c r="BG537" s="191">
        <v>3354045.7900000005</v>
      </c>
      <c r="BH537" s="191">
        <v>15623944.560000001</v>
      </c>
      <c r="BI537" s="191">
        <v>1073217.5</v>
      </c>
      <c r="BJ537" s="191">
        <v>988781.68</v>
      </c>
      <c r="BK537" s="191">
        <v>1869671.78</v>
      </c>
      <c r="BL537" s="191">
        <v>1729015.32</v>
      </c>
      <c r="BM537" s="191">
        <v>23016463.549999997</v>
      </c>
      <c r="BN537" s="191">
        <v>5665831.3700000001</v>
      </c>
      <c r="BO537" s="191">
        <v>4120547.69</v>
      </c>
      <c r="BP537" s="191">
        <v>5634588.3000000007</v>
      </c>
      <c r="BQ537" s="191">
        <v>3507101.64</v>
      </c>
      <c r="BR537" s="191">
        <v>3099597.9400000004</v>
      </c>
      <c r="BS537" s="191">
        <v>79605541.840000004</v>
      </c>
      <c r="BT537" s="191">
        <v>3637890.88</v>
      </c>
      <c r="BU537" s="191">
        <v>2832638.88</v>
      </c>
      <c r="BV537" s="191">
        <v>20370347.849999998</v>
      </c>
      <c r="BW537" s="191">
        <v>1543319.77</v>
      </c>
      <c r="BX537" s="191">
        <v>3159948.48</v>
      </c>
      <c r="BY537" s="191">
        <v>9632479.4499999993</v>
      </c>
      <c r="BZ537" s="191">
        <v>2276383.58</v>
      </c>
      <c r="CA537" s="191">
        <v>1942143.22</v>
      </c>
      <c r="CB537" s="191">
        <v>2448432.7000000002</v>
      </c>
      <c r="CC537" s="191">
        <v>4172294.1699999995</v>
      </c>
      <c r="CD537" s="191">
        <v>8044547.7400000002</v>
      </c>
      <c r="CE537" s="191">
        <v>4705131.51</v>
      </c>
      <c r="CF537" s="191">
        <v>7832633.0300000003</v>
      </c>
      <c r="CG537" s="191">
        <v>2700291.1799999997</v>
      </c>
      <c r="CH537" s="191">
        <v>2232101.4</v>
      </c>
      <c r="CI537" s="191">
        <v>2233512.0799999996</v>
      </c>
      <c r="CJ537" s="191">
        <v>1951723.93</v>
      </c>
      <c r="CK537" s="191">
        <v>9416951.8300000001</v>
      </c>
      <c r="CL537" s="191">
        <v>1019108.77</v>
      </c>
      <c r="CM537" s="191">
        <v>1852813.4600000002</v>
      </c>
    </row>
    <row r="538" spans="1:91" s="117" customFormat="1" ht="25.95" hidden="1" customHeight="1">
      <c r="A538" s="395"/>
      <c r="B538" s="117">
        <v>32</v>
      </c>
      <c r="C538" s="194" t="s">
        <v>710</v>
      </c>
      <c r="D538" s="191">
        <v>22622821.390000001</v>
      </c>
      <c r="E538" s="191">
        <v>269466.84999999998</v>
      </c>
      <c r="F538" s="191">
        <v>67659.58</v>
      </c>
      <c r="G538" s="191">
        <v>538553.87</v>
      </c>
      <c r="H538" s="191">
        <v>426713.47</v>
      </c>
      <c r="I538" s="191">
        <v>106222.65</v>
      </c>
      <c r="J538" s="191">
        <v>625144.54</v>
      </c>
      <c r="K538" s="191">
        <v>186240.47</v>
      </c>
      <c r="L538" s="191">
        <v>226294.15</v>
      </c>
      <c r="M538" s="191">
        <v>211453.6</v>
      </c>
      <c r="N538" s="191">
        <v>1190206.1000000001</v>
      </c>
      <c r="O538" s="191">
        <v>102131.8</v>
      </c>
      <c r="P538" s="191">
        <v>7499875.4800000004</v>
      </c>
      <c r="Q538" s="191">
        <v>415597.78</v>
      </c>
      <c r="R538" s="191">
        <v>464131.62</v>
      </c>
      <c r="S538" s="191">
        <v>175457.36</v>
      </c>
      <c r="T538" s="191">
        <v>407071.79000000004</v>
      </c>
      <c r="U538" s="191">
        <v>299155.83999999997</v>
      </c>
      <c r="V538" s="191">
        <v>155259.99</v>
      </c>
      <c r="W538" s="191">
        <v>94742.14</v>
      </c>
      <c r="X538" s="191">
        <v>47933132.609999999</v>
      </c>
      <c r="Y538" s="191">
        <v>949446.5</v>
      </c>
      <c r="Z538" s="191">
        <v>195757.81</v>
      </c>
      <c r="AA538" s="191">
        <v>177409.42</v>
      </c>
      <c r="AB538" s="191">
        <v>637857.48</v>
      </c>
      <c r="AC538" s="191">
        <v>132387.03999999998</v>
      </c>
      <c r="AD538" s="191">
        <v>275210.53999999998</v>
      </c>
      <c r="AE538" s="191">
        <v>226527.83</v>
      </c>
      <c r="AF538" s="191">
        <v>92807.16</v>
      </c>
      <c r="AG538" s="191">
        <v>349320.04</v>
      </c>
      <c r="AH538" s="191">
        <v>1011359.67</v>
      </c>
      <c r="AI538" s="191">
        <v>4362461.3599999994</v>
      </c>
      <c r="AJ538" s="191">
        <v>998385.01</v>
      </c>
      <c r="AK538" s="191">
        <v>1132570.58</v>
      </c>
      <c r="AL538" s="191">
        <v>602577.31000000006</v>
      </c>
      <c r="AM538" s="191">
        <v>1156851.77</v>
      </c>
      <c r="AN538" s="191">
        <v>111603.36</v>
      </c>
      <c r="AO538" s="191">
        <v>146363.71000000002</v>
      </c>
      <c r="AP538" s="191">
        <v>655090.99</v>
      </c>
      <c r="AQ538" s="191">
        <v>211373.4</v>
      </c>
      <c r="AR538" s="191">
        <v>80945.23</v>
      </c>
      <c r="AS538" s="191">
        <v>331840.19</v>
      </c>
      <c r="AT538" s="191">
        <v>178352.44</v>
      </c>
      <c r="AU538" s="191">
        <v>160029.57</v>
      </c>
      <c r="AV538" s="191">
        <v>177382.83</v>
      </c>
      <c r="AW538" s="191">
        <v>741138.49</v>
      </c>
      <c r="AX538" s="191">
        <v>78501.05</v>
      </c>
      <c r="AY538" s="191">
        <v>618653.26</v>
      </c>
      <c r="AZ538" s="191">
        <v>164112.21</v>
      </c>
      <c r="BA538" s="191">
        <v>397364.83999999997</v>
      </c>
      <c r="BB538" s="191">
        <v>1806029.5699999998</v>
      </c>
      <c r="BC538" s="191">
        <v>76290.460000000006</v>
      </c>
      <c r="BD538" s="191">
        <v>36990795.789999999</v>
      </c>
      <c r="BE538" s="191">
        <v>1671459</v>
      </c>
      <c r="BF538" s="191">
        <v>113368.77</v>
      </c>
      <c r="BG538" s="191">
        <v>117</v>
      </c>
      <c r="BH538" s="191">
        <v>170509.86</v>
      </c>
      <c r="BI538" s="191">
        <v>49758.400000000001</v>
      </c>
      <c r="BJ538" s="191">
        <v>160420.15</v>
      </c>
      <c r="BK538" s="191">
        <v>113919.73</v>
      </c>
      <c r="BL538" s="191">
        <v>970550.71000000008</v>
      </c>
      <c r="BM538" s="191">
        <v>2862313.14</v>
      </c>
      <c r="BN538" s="191">
        <v>606844.35</v>
      </c>
      <c r="BO538" s="191">
        <v>569340.76</v>
      </c>
      <c r="BP538" s="191">
        <v>1182595.25</v>
      </c>
      <c r="BQ538" s="191">
        <v>1199605.8</v>
      </c>
      <c r="BR538" s="191">
        <v>1246402.3400000001</v>
      </c>
      <c r="BS538" s="191">
        <v>4603657.7200000007</v>
      </c>
      <c r="BT538" s="191">
        <v>68489</v>
      </c>
      <c r="BU538" s="191">
        <v>157716.73000000001</v>
      </c>
      <c r="BV538" s="191">
        <v>2109419.25</v>
      </c>
      <c r="BW538" s="191">
        <v>87680.23</v>
      </c>
      <c r="BX538" s="191">
        <v>237387.58</v>
      </c>
      <c r="BY538" s="191">
        <v>2213769.9</v>
      </c>
      <c r="BZ538" s="191">
        <v>695978.7</v>
      </c>
      <c r="CA538" s="191">
        <v>984733.04</v>
      </c>
      <c r="CB538" s="191">
        <v>120901.31</v>
      </c>
      <c r="CC538" s="191">
        <v>112770.25</v>
      </c>
      <c r="CD538" s="191">
        <v>26892.77</v>
      </c>
      <c r="CE538" s="191">
        <v>176152.95</v>
      </c>
      <c r="CF538" s="191">
        <v>729241.25</v>
      </c>
      <c r="CG538" s="191">
        <v>215851.71</v>
      </c>
      <c r="CH538" s="191">
        <v>124384.74</v>
      </c>
      <c r="CI538" s="191">
        <v>268511.90000000002</v>
      </c>
      <c r="CJ538" s="191">
        <v>100795.31</v>
      </c>
      <c r="CK538" s="191">
        <v>242893.41</v>
      </c>
      <c r="CL538" s="191">
        <v>1092756.8500000001</v>
      </c>
      <c r="CM538" s="191">
        <v>48210.94</v>
      </c>
    </row>
    <row r="539" spans="1:91" s="117" customFormat="1" ht="25.95" hidden="1" customHeight="1">
      <c r="A539" s="395"/>
      <c r="B539" s="117">
        <v>33</v>
      </c>
      <c r="C539" s="195" t="s">
        <v>711</v>
      </c>
      <c r="D539" s="191">
        <v>1947309</v>
      </c>
      <c r="E539" s="191">
        <v>4108527.43</v>
      </c>
      <c r="F539" s="191">
        <v>7644408.0099999998</v>
      </c>
      <c r="G539" s="191">
        <v>3727113.07</v>
      </c>
      <c r="H539" s="191">
        <v>1790809.75</v>
      </c>
      <c r="I539" s="191">
        <v>7605908.8000000007</v>
      </c>
      <c r="J539" s="191">
        <v>4483165.32</v>
      </c>
      <c r="K539" s="191">
        <v>6128274.25</v>
      </c>
      <c r="L539" s="191">
        <v>5696999.3499999996</v>
      </c>
      <c r="M539" s="191">
        <v>3761367.6</v>
      </c>
      <c r="N539" s="191">
        <v>12556376.620000001</v>
      </c>
      <c r="O539" s="191">
        <v>2063909.87</v>
      </c>
      <c r="P539" s="191">
        <v>10163246</v>
      </c>
      <c r="Q539" s="191">
        <v>14429614.77</v>
      </c>
      <c r="R539" s="191">
        <v>18973948.229999997</v>
      </c>
      <c r="S539" s="191">
        <v>5224648.79</v>
      </c>
      <c r="T539" s="191">
        <v>10609857.99</v>
      </c>
      <c r="U539" s="191">
        <v>6163947.5</v>
      </c>
      <c r="V539" s="191">
        <v>9562861.9499999993</v>
      </c>
      <c r="W539" s="191">
        <v>3698310.54</v>
      </c>
      <c r="X539" s="191">
        <v>5801399.9000000004</v>
      </c>
      <c r="Y539" s="191">
        <v>3129596.68</v>
      </c>
      <c r="Z539" s="191">
        <v>2790459.25</v>
      </c>
      <c r="AA539" s="191">
        <v>4893393.07</v>
      </c>
      <c r="AB539" s="191">
        <v>534771.25</v>
      </c>
      <c r="AC539" s="191">
        <v>3776221.71</v>
      </c>
      <c r="AD539" s="191">
        <v>1196232.75</v>
      </c>
      <c r="AE539" s="191">
        <v>10290612.050000001</v>
      </c>
      <c r="AF539" s="191">
        <v>3505124.3</v>
      </c>
      <c r="AG539" s="191">
        <v>3267606.76</v>
      </c>
      <c r="AH539" s="191">
        <v>3112305.85</v>
      </c>
      <c r="AI539" s="191">
        <v>5113558.63</v>
      </c>
      <c r="AJ539" s="191">
        <v>4177341.5</v>
      </c>
      <c r="AK539" s="191">
        <v>5276361.01</v>
      </c>
      <c r="AL539" s="191">
        <v>9452274.0600000005</v>
      </c>
      <c r="AM539" s="191">
        <v>5902346.75</v>
      </c>
      <c r="AN539" s="191">
        <v>2523417.5</v>
      </c>
      <c r="AO539" s="191">
        <v>4353318.42</v>
      </c>
      <c r="AP539" s="191">
        <v>7355449.5199999996</v>
      </c>
      <c r="AQ539" s="191">
        <v>6435943.8200000003</v>
      </c>
      <c r="AR539" s="191">
        <v>1308698.28</v>
      </c>
      <c r="AS539" s="191">
        <v>9296705.3600000013</v>
      </c>
      <c r="AT539" s="191">
        <v>6546085.2300000004</v>
      </c>
      <c r="AU539" s="191">
        <v>6318962.7400000002</v>
      </c>
      <c r="AV539" s="191">
        <v>6722056.1299999999</v>
      </c>
      <c r="AW539" s="191">
        <v>4207319.17</v>
      </c>
      <c r="AX539" s="191">
        <v>1247666</v>
      </c>
      <c r="AY539" s="191">
        <v>4553588.9000000004</v>
      </c>
      <c r="AZ539" s="191">
        <v>4568494.5</v>
      </c>
      <c r="BA539" s="191">
        <v>8755446.4100000001</v>
      </c>
      <c r="BB539" s="191">
        <v>4802153.8</v>
      </c>
      <c r="BC539" s="191">
        <v>2812601.5</v>
      </c>
      <c r="BD539" s="191">
        <v>6794574.9500000002</v>
      </c>
      <c r="BE539" s="191">
        <v>6802469.25</v>
      </c>
      <c r="BF539" s="191">
        <v>3223789.59</v>
      </c>
      <c r="BG539" s="191">
        <v>4545895.63</v>
      </c>
      <c r="BH539" s="191">
        <v>6965393.4800000004</v>
      </c>
      <c r="BI539" s="191">
        <v>5309886.3400000008</v>
      </c>
      <c r="BJ539" s="191">
        <v>928561.25</v>
      </c>
      <c r="BK539" s="191">
        <v>3331177.75</v>
      </c>
      <c r="BL539" s="191">
        <v>2267397.84</v>
      </c>
      <c r="BM539" s="191">
        <v>9458819.129999999</v>
      </c>
      <c r="BN539" s="191">
        <v>9484738.870000001</v>
      </c>
      <c r="BO539" s="191">
        <v>8552973.1400000006</v>
      </c>
      <c r="BP539" s="191">
        <v>6579887.5299999993</v>
      </c>
      <c r="BQ539" s="191">
        <v>4133708.9799999995</v>
      </c>
      <c r="BR539" s="191">
        <v>4852494.38</v>
      </c>
      <c r="BS539" s="191">
        <v>19717346.98</v>
      </c>
      <c r="BT539" s="191">
        <v>17665783.789999999</v>
      </c>
      <c r="BU539" s="191">
        <v>4166780.44</v>
      </c>
      <c r="BV539" s="191">
        <v>14151466.299999999</v>
      </c>
      <c r="BW539" s="191">
        <v>1089719.4300000002</v>
      </c>
      <c r="BX539" s="191">
        <v>6054626.8199999994</v>
      </c>
      <c r="BY539" s="191">
        <v>18654686.52</v>
      </c>
      <c r="BZ539" s="191">
        <v>12804760.689999999</v>
      </c>
      <c r="CA539" s="191">
        <v>910360.75</v>
      </c>
      <c r="CB539" s="191">
        <v>10528883.34</v>
      </c>
      <c r="CC539" s="191">
        <v>4158671.45</v>
      </c>
      <c r="CD539" s="191">
        <v>22739466.690000001</v>
      </c>
      <c r="CE539" s="191">
        <v>7383811.3600000003</v>
      </c>
      <c r="CF539" s="191">
        <v>19008626.109999999</v>
      </c>
      <c r="CG539" s="191">
        <v>5270858.5299999993</v>
      </c>
      <c r="CH539" s="191">
        <v>1156248.3</v>
      </c>
      <c r="CI539" s="191">
        <v>4420524.9399999995</v>
      </c>
      <c r="CJ539" s="191">
        <v>6774711.2299999995</v>
      </c>
      <c r="CK539" s="191">
        <v>11075240.15</v>
      </c>
      <c r="CL539" s="191">
        <v>4835355.8899999997</v>
      </c>
      <c r="CM539" s="191">
        <v>5237423.7600000016</v>
      </c>
    </row>
    <row r="540" spans="1:91" s="117" customFormat="1" ht="25.95" hidden="1" customHeight="1">
      <c r="A540" s="395"/>
      <c r="B540" s="117">
        <v>34</v>
      </c>
      <c r="C540" s="194" t="s">
        <v>712</v>
      </c>
      <c r="D540" s="191">
        <v>0</v>
      </c>
      <c r="E540" s="191">
        <v>0</v>
      </c>
      <c r="F540" s="191">
        <v>0</v>
      </c>
      <c r="G540" s="191">
        <v>0</v>
      </c>
      <c r="H540" s="191">
        <v>0</v>
      </c>
      <c r="I540" s="191">
        <v>0</v>
      </c>
      <c r="J540" s="191">
        <v>0</v>
      </c>
      <c r="K540" s="191">
        <v>0</v>
      </c>
      <c r="L540" s="191">
        <v>0</v>
      </c>
      <c r="M540" s="191">
        <v>0</v>
      </c>
      <c r="N540" s="191">
        <v>0</v>
      </c>
      <c r="O540" s="191">
        <v>0</v>
      </c>
      <c r="P540" s="191">
        <v>363000</v>
      </c>
      <c r="Q540" s="191">
        <v>0</v>
      </c>
      <c r="R540" s="191">
        <v>0</v>
      </c>
      <c r="S540" s="191">
        <v>0</v>
      </c>
      <c r="T540" s="191">
        <v>0</v>
      </c>
      <c r="U540" s="191">
        <v>0</v>
      </c>
      <c r="V540" s="191">
        <v>0</v>
      </c>
      <c r="W540" s="191">
        <v>0</v>
      </c>
      <c r="X540" s="191">
        <v>0</v>
      </c>
      <c r="Y540" s="191">
        <v>0</v>
      </c>
      <c r="Z540" s="191">
        <v>0</v>
      </c>
      <c r="AA540" s="191">
        <v>0</v>
      </c>
      <c r="AB540" s="191">
        <v>0</v>
      </c>
      <c r="AC540" s="191">
        <v>0</v>
      </c>
      <c r="AD540" s="191">
        <v>0</v>
      </c>
      <c r="AE540" s="191">
        <v>0</v>
      </c>
      <c r="AF540" s="191">
        <v>0</v>
      </c>
      <c r="AG540" s="191">
        <v>0</v>
      </c>
      <c r="AH540" s="191">
        <v>0</v>
      </c>
      <c r="AI540" s="191">
        <v>0</v>
      </c>
      <c r="AJ540" s="191">
        <v>0</v>
      </c>
      <c r="AK540" s="191">
        <v>0</v>
      </c>
      <c r="AL540" s="191">
        <v>0</v>
      </c>
      <c r="AM540" s="191">
        <v>175050</v>
      </c>
      <c r="AN540" s="191">
        <v>0</v>
      </c>
      <c r="AO540" s="191">
        <v>0</v>
      </c>
      <c r="AP540" s="191">
        <v>0</v>
      </c>
      <c r="AQ540" s="191">
        <v>0</v>
      </c>
      <c r="AR540" s="191">
        <v>0</v>
      </c>
      <c r="AS540" s="191">
        <v>1806795.48</v>
      </c>
      <c r="AT540" s="191">
        <v>0</v>
      </c>
      <c r="AU540" s="191">
        <v>0</v>
      </c>
      <c r="AV540" s="191">
        <v>0</v>
      </c>
      <c r="AW540" s="191">
        <v>0</v>
      </c>
      <c r="AX540" s="191">
        <v>248430</v>
      </c>
      <c r="AY540" s="191">
        <v>196840</v>
      </c>
      <c r="AZ540" s="191">
        <v>0</v>
      </c>
      <c r="BA540" s="191">
        <v>0</v>
      </c>
      <c r="BB540" s="191">
        <v>0</v>
      </c>
      <c r="BC540" s="191">
        <v>0</v>
      </c>
      <c r="BD540" s="191">
        <v>0</v>
      </c>
      <c r="BE540" s="191">
        <v>160000</v>
      </c>
      <c r="BF540" s="191">
        <v>0</v>
      </c>
      <c r="BG540" s="191">
        <v>0</v>
      </c>
      <c r="BH540" s="191">
        <v>3650000</v>
      </c>
      <c r="BI540" s="191">
        <v>0</v>
      </c>
      <c r="BJ540" s="191">
        <v>502000</v>
      </c>
      <c r="BK540" s="191">
        <v>0</v>
      </c>
      <c r="BL540" s="191">
        <v>0</v>
      </c>
      <c r="BM540" s="191">
        <v>0</v>
      </c>
      <c r="BN540" s="191">
        <v>0</v>
      </c>
      <c r="BO540" s="191">
        <v>0</v>
      </c>
      <c r="BP540" s="191">
        <v>0</v>
      </c>
      <c r="BQ540" s="191">
        <v>0</v>
      </c>
      <c r="BR540" s="191">
        <v>0</v>
      </c>
      <c r="BS540" s="191">
        <v>27195000</v>
      </c>
      <c r="BT540" s="191">
        <v>0</v>
      </c>
      <c r="BU540" s="191">
        <v>0</v>
      </c>
      <c r="BV540" s="191">
        <v>0</v>
      </c>
      <c r="BW540" s="191">
        <v>0</v>
      </c>
      <c r="BX540" s="191">
        <v>0</v>
      </c>
      <c r="BY540" s="191">
        <v>30600</v>
      </c>
      <c r="BZ540" s="191">
        <v>0</v>
      </c>
      <c r="CA540" s="191">
        <v>0</v>
      </c>
      <c r="CB540" s="191">
        <v>0</v>
      </c>
      <c r="CC540" s="191">
        <v>0</v>
      </c>
      <c r="CD540" s="191">
        <v>0</v>
      </c>
      <c r="CE540" s="191">
        <v>0</v>
      </c>
      <c r="CF540" s="191">
        <v>0</v>
      </c>
      <c r="CG540" s="191">
        <v>0</v>
      </c>
      <c r="CH540" s="191">
        <v>6400</v>
      </c>
      <c r="CI540" s="191">
        <v>0</v>
      </c>
      <c r="CJ540" s="191">
        <v>0</v>
      </c>
      <c r="CK540" s="191">
        <v>0</v>
      </c>
      <c r="CL540" s="191">
        <v>0</v>
      </c>
      <c r="CM540" s="191">
        <v>0</v>
      </c>
    </row>
    <row r="541" spans="1:91" s="117" customFormat="1" ht="25.95" hidden="1" customHeight="1">
      <c r="A541" s="395"/>
      <c r="B541" s="117">
        <v>35</v>
      </c>
      <c r="C541" s="195" t="s">
        <v>713</v>
      </c>
      <c r="D541" s="191">
        <v>12910887.949999999</v>
      </c>
      <c r="E541" s="191">
        <v>10164171.42</v>
      </c>
      <c r="F541" s="191">
        <v>7092174.3500000006</v>
      </c>
      <c r="G541" s="191">
        <v>2245586.9300000002</v>
      </c>
      <c r="H541" s="191">
        <v>2526709.84</v>
      </c>
      <c r="I541" s="191">
        <v>7745068.54</v>
      </c>
      <c r="J541" s="191">
        <v>14464371</v>
      </c>
      <c r="K541" s="191">
        <v>4240546.93</v>
      </c>
      <c r="L541" s="191">
        <v>2434089.46</v>
      </c>
      <c r="M541" s="191">
        <v>4209959.24</v>
      </c>
      <c r="N541" s="191">
        <v>2432656.1</v>
      </c>
      <c r="O541" s="191">
        <v>4759610.7</v>
      </c>
      <c r="P541" s="191">
        <v>13494212.01</v>
      </c>
      <c r="Q541" s="191">
        <v>4425451.87</v>
      </c>
      <c r="R541" s="191">
        <v>10198571.699999999</v>
      </c>
      <c r="S541" s="191">
        <v>13662945.059999999</v>
      </c>
      <c r="T541" s="191">
        <v>851281.18</v>
      </c>
      <c r="U541" s="191">
        <v>3128305.16</v>
      </c>
      <c r="V541" s="191">
        <v>5083152.45</v>
      </c>
      <c r="W541" s="191">
        <v>1925895.83</v>
      </c>
      <c r="X541" s="191">
        <v>24077229.23</v>
      </c>
      <c r="Y541" s="191">
        <v>5001065.49</v>
      </c>
      <c r="Z541" s="191">
        <v>7021976.4199999999</v>
      </c>
      <c r="AA541" s="191">
        <v>2870016.73</v>
      </c>
      <c r="AB541" s="191">
        <v>2331222.7800000003</v>
      </c>
      <c r="AC541" s="191">
        <v>3916156.3</v>
      </c>
      <c r="AD541" s="191">
        <v>4988923.5</v>
      </c>
      <c r="AE541" s="191">
        <v>4432409.42</v>
      </c>
      <c r="AF541" s="191">
        <v>2722700.2199999997</v>
      </c>
      <c r="AG541" s="191">
        <v>1664984.84</v>
      </c>
      <c r="AH541" s="191">
        <v>5381137.2999999998</v>
      </c>
      <c r="AI541" s="191">
        <v>4396397.24</v>
      </c>
      <c r="AJ541" s="191">
        <v>3993040.87</v>
      </c>
      <c r="AK541" s="191">
        <v>2350064.41</v>
      </c>
      <c r="AL541" s="191">
        <v>7913574.54</v>
      </c>
      <c r="AM541" s="191">
        <v>702459</v>
      </c>
      <c r="AN541" s="191">
        <v>890626</v>
      </c>
      <c r="AO541" s="191">
        <v>9207889.0800000001</v>
      </c>
      <c r="AP541" s="191">
        <v>2143912.42</v>
      </c>
      <c r="AQ541" s="191">
        <v>1294361</v>
      </c>
      <c r="AR541" s="191">
        <v>570278</v>
      </c>
      <c r="AS541" s="191">
        <v>2075498.3</v>
      </c>
      <c r="AT541" s="191">
        <v>1257620.58</v>
      </c>
      <c r="AU541" s="191">
        <v>4012367</v>
      </c>
      <c r="AV541" s="191">
        <v>915757.99</v>
      </c>
      <c r="AW541" s="191">
        <v>843928.03</v>
      </c>
      <c r="AX541" s="191">
        <v>347305</v>
      </c>
      <c r="AY541" s="191">
        <v>108221</v>
      </c>
      <c r="AZ541" s="191">
        <v>1479548</v>
      </c>
      <c r="BA541" s="191">
        <v>593844</v>
      </c>
      <c r="BB541" s="191">
        <v>2987151.37</v>
      </c>
      <c r="BC541" s="191">
        <v>683814.03</v>
      </c>
      <c r="BD541" s="191">
        <v>7470967.8700000001</v>
      </c>
      <c r="BE541" s="191">
        <v>3772758.2</v>
      </c>
      <c r="BF541" s="191">
        <v>804020.85</v>
      </c>
      <c r="BG541" s="191">
        <v>3303109.25</v>
      </c>
      <c r="BH541" s="191">
        <v>504515.54000000004</v>
      </c>
      <c r="BI541" s="191">
        <v>223413</v>
      </c>
      <c r="BJ541" s="191">
        <v>81500</v>
      </c>
      <c r="BK541" s="191">
        <v>1606493.13</v>
      </c>
      <c r="BL541" s="191">
        <v>303977</v>
      </c>
      <c r="BM541" s="191">
        <v>4076333</v>
      </c>
      <c r="BN541" s="191">
        <v>1128365.52</v>
      </c>
      <c r="BO541" s="191">
        <v>1260096.19</v>
      </c>
      <c r="BP541" s="191">
        <v>1236080</v>
      </c>
      <c r="BQ541" s="191">
        <v>821034.6</v>
      </c>
      <c r="BR541" s="191">
        <v>1646020</v>
      </c>
      <c r="BS541" s="191">
        <v>50071082.590000004</v>
      </c>
      <c r="BT541" s="191">
        <v>2888321.08</v>
      </c>
      <c r="BU541" s="191">
        <v>1764675.29</v>
      </c>
      <c r="BV541" s="191">
        <v>12302875.970000001</v>
      </c>
      <c r="BW541" s="191">
        <v>10200</v>
      </c>
      <c r="BX541" s="191">
        <v>3069344.62</v>
      </c>
      <c r="BY541" s="191">
        <v>6468729.7300000004</v>
      </c>
      <c r="BZ541" s="191">
        <v>831410</v>
      </c>
      <c r="CA541" s="191">
        <v>5155044.4600000009</v>
      </c>
      <c r="CB541" s="191">
        <v>4066132.6100000003</v>
      </c>
      <c r="CC541" s="191">
        <v>5326350.03</v>
      </c>
      <c r="CD541" s="191">
        <v>4603572</v>
      </c>
      <c r="CE541" s="191">
        <v>6628097.8100000005</v>
      </c>
      <c r="CF541" s="191">
        <v>8703716.8200000003</v>
      </c>
      <c r="CG541" s="191">
        <v>1285842</v>
      </c>
      <c r="CH541" s="191">
        <v>1988166.54</v>
      </c>
      <c r="CI541" s="191">
        <v>707278.67</v>
      </c>
      <c r="CJ541" s="191">
        <v>2404141.2599999998</v>
      </c>
      <c r="CK541" s="191">
        <v>1763434.81</v>
      </c>
      <c r="CL541" s="191">
        <v>2699907.71</v>
      </c>
      <c r="CM541" s="191">
        <v>1629384.53</v>
      </c>
    </row>
    <row r="542" spans="1:91" s="117" customFormat="1" ht="25.95" hidden="1" customHeight="1">
      <c r="A542" s="395"/>
      <c r="B542" s="117">
        <v>36</v>
      </c>
      <c r="C542" s="194" t="s">
        <v>714</v>
      </c>
      <c r="D542" s="191">
        <v>558060540.22000003</v>
      </c>
      <c r="E542" s="191">
        <v>0</v>
      </c>
      <c r="F542" s="191">
        <v>0</v>
      </c>
      <c r="G542" s="191">
        <v>0</v>
      </c>
      <c r="H542" s="191">
        <v>0</v>
      </c>
      <c r="I542" s="191">
        <v>0</v>
      </c>
      <c r="J542" s="191">
        <v>828.32</v>
      </c>
      <c r="K542" s="191">
        <v>0</v>
      </c>
      <c r="L542" s="191">
        <v>0</v>
      </c>
      <c r="M542" s="191">
        <v>0</v>
      </c>
      <c r="N542" s="191">
        <v>0</v>
      </c>
      <c r="O542" s="191">
        <v>0</v>
      </c>
      <c r="P542" s="191">
        <v>2463307.16</v>
      </c>
      <c r="Q542" s="191">
        <v>0</v>
      </c>
      <c r="R542" s="191">
        <v>0</v>
      </c>
      <c r="S542" s="191">
        <v>0</v>
      </c>
      <c r="T542" s="191">
        <v>0</v>
      </c>
      <c r="U542" s="191">
        <v>0</v>
      </c>
      <c r="V542" s="191">
        <v>0</v>
      </c>
      <c r="W542" s="191">
        <v>0</v>
      </c>
      <c r="X542" s="191">
        <v>1527316.15</v>
      </c>
      <c r="Y542" s="191">
        <v>0</v>
      </c>
      <c r="Z542" s="191">
        <v>0</v>
      </c>
      <c r="AA542" s="191">
        <v>0</v>
      </c>
      <c r="AB542" s="191">
        <v>0</v>
      </c>
      <c r="AC542" s="191">
        <v>0</v>
      </c>
      <c r="AD542" s="191">
        <v>0</v>
      </c>
      <c r="AE542" s="191">
        <v>0</v>
      </c>
      <c r="AF542" s="191">
        <v>0</v>
      </c>
      <c r="AG542" s="191">
        <v>0</v>
      </c>
      <c r="AH542" s="191">
        <v>0</v>
      </c>
      <c r="AI542" s="191">
        <v>0</v>
      </c>
      <c r="AJ542" s="191">
        <v>0</v>
      </c>
      <c r="AK542" s="191">
        <v>0</v>
      </c>
      <c r="AL542" s="191">
        <v>50345801.799999997</v>
      </c>
      <c r="AM542" s="191">
        <v>0</v>
      </c>
      <c r="AN542" s="191">
        <v>0</v>
      </c>
      <c r="AO542" s="191">
        <v>0</v>
      </c>
      <c r="AP542" s="191">
        <v>0</v>
      </c>
      <c r="AQ542" s="191">
        <v>0</v>
      </c>
      <c r="AR542" s="191">
        <v>0</v>
      </c>
      <c r="AS542" s="191">
        <v>5364923.58</v>
      </c>
      <c r="AT542" s="191">
        <v>0</v>
      </c>
      <c r="AU542" s="191">
        <v>0</v>
      </c>
      <c r="AV542" s="191">
        <v>0</v>
      </c>
      <c r="AW542" s="191">
        <v>0</v>
      </c>
      <c r="AX542" s="191">
        <v>0</v>
      </c>
      <c r="AY542" s="191">
        <v>0</v>
      </c>
      <c r="AZ542" s="191">
        <v>0</v>
      </c>
      <c r="BA542" s="191">
        <v>0</v>
      </c>
      <c r="BB542" s="191">
        <v>79695.27</v>
      </c>
      <c r="BC542" s="191">
        <v>0</v>
      </c>
      <c r="BD542" s="191">
        <v>974821.71</v>
      </c>
      <c r="BE542" s="191">
        <v>0</v>
      </c>
      <c r="BF542" s="191">
        <v>0</v>
      </c>
      <c r="BG542" s="191">
        <v>0</v>
      </c>
      <c r="BH542" s="191">
        <v>7774.74</v>
      </c>
      <c r="BI542" s="191">
        <v>0</v>
      </c>
      <c r="BJ542" s="191">
        <v>0</v>
      </c>
      <c r="BK542" s="191">
        <v>0</v>
      </c>
      <c r="BL542" s="191">
        <v>0</v>
      </c>
      <c r="BM542" s="191">
        <v>433920240.83000004</v>
      </c>
      <c r="BN542" s="191">
        <v>0</v>
      </c>
      <c r="BO542" s="191">
        <v>0</v>
      </c>
      <c r="BP542" s="191">
        <v>0</v>
      </c>
      <c r="BQ542" s="191">
        <v>0</v>
      </c>
      <c r="BR542" s="191">
        <v>0</v>
      </c>
      <c r="BS542" s="191">
        <v>14284942.890000001</v>
      </c>
      <c r="BT542" s="191">
        <v>0</v>
      </c>
      <c r="BU542" s="191">
        <v>0</v>
      </c>
      <c r="BV542" s="191">
        <v>0</v>
      </c>
      <c r="BW542" s="191">
        <v>0</v>
      </c>
      <c r="BX542" s="191">
        <v>0</v>
      </c>
      <c r="BY542" s="191">
        <v>0</v>
      </c>
      <c r="BZ542" s="191">
        <v>0</v>
      </c>
      <c r="CA542" s="191">
        <v>0</v>
      </c>
      <c r="CB542" s="191">
        <v>0</v>
      </c>
      <c r="CC542" s="191">
        <v>0</v>
      </c>
      <c r="CD542" s="191">
        <v>0</v>
      </c>
      <c r="CE542" s="191">
        <v>0</v>
      </c>
      <c r="CF542" s="191">
        <v>0</v>
      </c>
      <c r="CG542" s="191">
        <v>0</v>
      </c>
      <c r="CH542" s="191">
        <v>0</v>
      </c>
      <c r="CI542" s="191">
        <v>0</v>
      </c>
      <c r="CJ542" s="191">
        <v>0</v>
      </c>
      <c r="CK542" s="191">
        <v>0</v>
      </c>
      <c r="CL542" s="191">
        <v>2</v>
      </c>
      <c r="CM542" s="191">
        <v>0</v>
      </c>
    </row>
    <row r="543" spans="1:91" s="117" customFormat="1" ht="25.95" hidden="1" customHeight="1">
      <c r="A543" s="395"/>
      <c r="B543" s="117">
        <v>37</v>
      </c>
      <c r="C543" s="194" t="s">
        <v>715</v>
      </c>
      <c r="D543" s="191">
        <v>2175224.33</v>
      </c>
      <c r="E543" s="191">
        <v>73498.850000000006</v>
      </c>
      <c r="F543" s="191">
        <v>149092.62</v>
      </c>
      <c r="G543" s="191">
        <v>264172.28000000003</v>
      </c>
      <c r="H543" s="191">
        <v>115618.65</v>
      </c>
      <c r="I543" s="191">
        <v>139220.83000000002</v>
      </c>
      <c r="J543" s="191">
        <v>6859.33</v>
      </c>
      <c r="K543" s="191">
        <v>1365230.78</v>
      </c>
      <c r="L543" s="191">
        <v>43218.99</v>
      </c>
      <c r="M543" s="191">
        <v>112295.92</v>
      </c>
      <c r="N543" s="191">
        <v>356438.58</v>
      </c>
      <c r="O543" s="191">
        <v>4173.57</v>
      </c>
      <c r="P543" s="191">
        <v>1165524.76</v>
      </c>
      <c r="Q543" s="191">
        <v>444524.62</v>
      </c>
      <c r="R543" s="191">
        <v>641975.11</v>
      </c>
      <c r="S543" s="191">
        <v>95836.56</v>
      </c>
      <c r="T543" s="191">
        <v>182152.27000000002</v>
      </c>
      <c r="U543" s="191">
        <v>203687.51</v>
      </c>
      <c r="V543" s="191">
        <v>135687.57</v>
      </c>
      <c r="W543" s="191">
        <v>124764</v>
      </c>
      <c r="X543" s="191">
        <v>4763381.04</v>
      </c>
      <c r="Y543" s="191">
        <v>230285.9</v>
      </c>
      <c r="Z543" s="191">
        <v>124195.76</v>
      </c>
      <c r="AA543" s="191">
        <v>86794.79</v>
      </c>
      <c r="AB543" s="191">
        <v>37028.559999999998</v>
      </c>
      <c r="AC543" s="191">
        <v>590400.04</v>
      </c>
      <c r="AD543" s="191">
        <v>140290.29999999999</v>
      </c>
      <c r="AE543" s="191">
        <v>303432.61</v>
      </c>
      <c r="AF543" s="191">
        <v>68195.48000000001</v>
      </c>
      <c r="AG543" s="191">
        <v>267017.32999999996</v>
      </c>
      <c r="AH543" s="191">
        <v>118893.26</v>
      </c>
      <c r="AI543" s="191">
        <v>360139.76</v>
      </c>
      <c r="AJ543" s="191">
        <v>86755.739999999991</v>
      </c>
      <c r="AK543" s="191">
        <v>185781.56000000003</v>
      </c>
      <c r="AL543" s="191">
        <v>2815477.63</v>
      </c>
      <c r="AM543" s="191">
        <v>653704.49</v>
      </c>
      <c r="AN543" s="191">
        <v>60765.990000000005</v>
      </c>
      <c r="AO543" s="191">
        <v>887162.27999999991</v>
      </c>
      <c r="AP543" s="191">
        <v>147684.69</v>
      </c>
      <c r="AQ543" s="191">
        <v>67323.81</v>
      </c>
      <c r="AR543" s="191">
        <v>11089.51</v>
      </c>
      <c r="AS543" s="191">
        <v>1648940.4700000002</v>
      </c>
      <c r="AT543" s="191">
        <v>1323870.6500000001</v>
      </c>
      <c r="AU543" s="191">
        <v>286136.42</v>
      </c>
      <c r="AV543" s="191">
        <v>76762.28</v>
      </c>
      <c r="AW543" s="191">
        <v>54376.479999999996</v>
      </c>
      <c r="AX543" s="191">
        <v>72755.48</v>
      </c>
      <c r="AY543" s="191">
        <v>401823.86</v>
      </c>
      <c r="AZ543" s="191">
        <v>514082.17</v>
      </c>
      <c r="BA543" s="191">
        <v>263779.37</v>
      </c>
      <c r="BB543" s="191">
        <v>2271977.92</v>
      </c>
      <c r="BC543" s="191">
        <v>77566.11</v>
      </c>
      <c r="BD543" s="191">
        <v>1305461.29</v>
      </c>
      <c r="BE543" s="191">
        <v>841709.03</v>
      </c>
      <c r="BF543" s="191">
        <v>570052.91</v>
      </c>
      <c r="BG543" s="191">
        <v>592697.13</v>
      </c>
      <c r="BH543" s="191">
        <v>799942.14</v>
      </c>
      <c r="BI543" s="191">
        <v>86677.57</v>
      </c>
      <c r="BJ543" s="191">
        <v>116965.83</v>
      </c>
      <c r="BK543" s="191">
        <v>693230.38</v>
      </c>
      <c r="BL543" s="191">
        <v>457903.16</v>
      </c>
      <c r="BM543" s="191">
        <v>1754486.5100000002</v>
      </c>
      <c r="BN543" s="191">
        <v>136265.51</v>
      </c>
      <c r="BO543" s="191">
        <v>35483.160000000003</v>
      </c>
      <c r="BP543" s="191">
        <v>128545.64</v>
      </c>
      <c r="BQ543" s="191">
        <v>153981.04</v>
      </c>
      <c r="BR543" s="191">
        <v>743606.67999999993</v>
      </c>
      <c r="BS543" s="191">
        <v>5312555.3099999996</v>
      </c>
      <c r="BT543" s="191">
        <v>414539.14999999997</v>
      </c>
      <c r="BU543" s="191">
        <v>123755.98</v>
      </c>
      <c r="BV543" s="191">
        <v>2543451.59</v>
      </c>
      <c r="BW543" s="191">
        <v>15039.55</v>
      </c>
      <c r="BX543" s="191">
        <v>206624.54</v>
      </c>
      <c r="BY543" s="191">
        <v>499234.93000000005</v>
      </c>
      <c r="BZ543" s="191">
        <v>68713.39</v>
      </c>
      <c r="CA543" s="191">
        <v>299778.76</v>
      </c>
      <c r="CB543" s="191">
        <v>185239.66</v>
      </c>
      <c r="CC543" s="191">
        <v>1770627.75</v>
      </c>
      <c r="CD543" s="191">
        <v>677480.62</v>
      </c>
      <c r="CE543" s="191">
        <v>331335.23</v>
      </c>
      <c r="CF543" s="191">
        <v>311633.49</v>
      </c>
      <c r="CG543" s="191">
        <v>48171.020000000004</v>
      </c>
      <c r="CH543" s="191">
        <v>70335.350000000006</v>
      </c>
      <c r="CI543" s="191">
        <v>65412.86</v>
      </c>
      <c r="CJ543" s="191">
        <v>230712.71</v>
      </c>
      <c r="CK543" s="191">
        <v>439899.23</v>
      </c>
      <c r="CL543" s="191">
        <v>130466.57</v>
      </c>
      <c r="CM543" s="191">
        <v>425490.37</v>
      </c>
    </row>
    <row r="544" spans="1:91" s="117" customFormat="1" ht="25.95" hidden="1" customHeight="1">
      <c r="A544" s="395"/>
      <c r="B544" s="117">
        <v>38</v>
      </c>
      <c r="C544" s="194" t="s">
        <v>716</v>
      </c>
      <c r="D544" s="191">
        <v>77704575.570000008</v>
      </c>
      <c r="E544" s="191">
        <v>9186124.3799999971</v>
      </c>
      <c r="F544" s="191">
        <v>4971243.37</v>
      </c>
      <c r="G544" s="191">
        <v>8526905.1899999995</v>
      </c>
      <c r="H544" s="191">
        <v>6747502.6000000006</v>
      </c>
      <c r="I544" s="191">
        <v>6404823.8500000024</v>
      </c>
      <c r="J544" s="191">
        <v>7697266.2700000005</v>
      </c>
      <c r="K544" s="191">
        <v>16589995.890000001</v>
      </c>
      <c r="L544" s="191">
        <v>10788506.92</v>
      </c>
      <c r="M544" s="191">
        <v>13348471.029999999</v>
      </c>
      <c r="N544" s="191">
        <v>38130236.359999999</v>
      </c>
      <c r="O544" s="191">
        <v>6819092.3999999994</v>
      </c>
      <c r="P544" s="191">
        <v>56652905.150000006</v>
      </c>
      <c r="Q544" s="191">
        <v>7981809.8400000008</v>
      </c>
      <c r="R544" s="191">
        <v>12801592.120000003</v>
      </c>
      <c r="S544" s="191">
        <v>29134411.139999997</v>
      </c>
      <c r="T544" s="191">
        <v>9126258.2000000011</v>
      </c>
      <c r="U544" s="191">
        <v>10473526.179999998</v>
      </c>
      <c r="V544" s="191">
        <v>5226461.5000000009</v>
      </c>
      <c r="W544" s="191">
        <v>4889069.68</v>
      </c>
      <c r="X544" s="191">
        <v>139793287.18000001</v>
      </c>
      <c r="Y544" s="191">
        <v>11130671.600000003</v>
      </c>
      <c r="Z544" s="191">
        <v>16635448.709999999</v>
      </c>
      <c r="AA544" s="191">
        <v>11757720.27</v>
      </c>
      <c r="AB544" s="191">
        <v>5195895.95</v>
      </c>
      <c r="AC544" s="191">
        <v>5536347.4299999997</v>
      </c>
      <c r="AD544" s="191">
        <v>8224616.0899999989</v>
      </c>
      <c r="AE544" s="191">
        <v>26849735.650000002</v>
      </c>
      <c r="AF544" s="191">
        <v>11746691.029999997</v>
      </c>
      <c r="AG544" s="191">
        <v>7654161.3099999996</v>
      </c>
      <c r="AH544" s="191">
        <v>10927533.459999999</v>
      </c>
      <c r="AI544" s="191">
        <v>12506418.85</v>
      </c>
      <c r="AJ544" s="191">
        <v>9955815.4500000011</v>
      </c>
      <c r="AK544" s="191">
        <v>20023131.139999993</v>
      </c>
      <c r="AL544" s="191">
        <v>178031953.62</v>
      </c>
      <c r="AM544" s="191">
        <v>7978348.9799999995</v>
      </c>
      <c r="AN544" s="191">
        <v>8015510.3100000015</v>
      </c>
      <c r="AO544" s="191">
        <v>18563523.73</v>
      </c>
      <c r="AP544" s="191">
        <v>14478358.810000001</v>
      </c>
      <c r="AQ544" s="191">
        <v>10723074.849999998</v>
      </c>
      <c r="AR544" s="191">
        <v>4953240.6100000003</v>
      </c>
      <c r="AS544" s="191">
        <v>163579664.19999996</v>
      </c>
      <c r="AT544" s="191">
        <v>12299307.180000002</v>
      </c>
      <c r="AU544" s="191">
        <v>17573561.670000006</v>
      </c>
      <c r="AV544" s="191">
        <v>12028141.560000001</v>
      </c>
      <c r="AW544" s="191">
        <v>9459627.9600000009</v>
      </c>
      <c r="AX544" s="191">
        <v>6230553.1200000001</v>
      </c>
      <c r="AY544" s="191">
        <v>8196668.129999999</v>
      </c>
      <c r="AZ544" s="191">
        <v>10359049.089999998</v>
      </c>
      <c r="BA544" s="191">
        <v>11067955.74</v>
      </c>
      <c r="BB544" s="191">
        <v>78934512.419999987</v>
      </c>
      <c r="BC544" s="191">
        <v>11139634.779999999</v>
      </c>
      <c r="BD544" s="191">
        <v>110760572.49999999</v>
      </c>
      <c r="BE544" s="191">
        <v>26471867.050000001</v>
      </c>
      <c r="BF544" s="191">
        <v>4638363.34</v>
      </c>
      <c r="BG544" s="191">
        <v>18603699.030000005</v>
      </c>
      <c r="BH544" s="191">
        <v>86344747.440000027</v>
      </c>
      <c r="BI544" s="191">
        <v>32969901.919999994</v>
      </c>
      <c r="BJ544" s="191">
        <v>8859733.5999999996</v>
      </c>
      <c r="BK544" s="191">
        <v>6757325.0800000001</v>
      </c>
      <c r="BL544" s="191">
        <v>9397745.8200000022</v>
      </c>
      <c r="BM544" s="191">
        <v>47239910.049999997</v>
      </c>
      <c r="BN544" s="191">
        <v>15912171.119999995</v>
      </c>
      <c r="BO544" s="191">
        <v>12977205.850000001</v>
      </c>
      <c r="BP544" s="191">
        <v>18692547.700000003</v>
      </c>
      <c r="BQ544" s="191">
        <v>13858144.33</v>
      </c>
      <c r="BR544" s="191">
        <v>9822330.2000000011</v>
      </c>
      <c r="BS544" s="191">
        <v>260338976.76999998</v>
      </c>
      <c r="BT544" s="191">
        <v>11164757.540000001</v>
      </c>
      <c r="BU544" s="191">
        <v>6857254.4799999995</v>
      </c>
      <c r="BV544" s="191">
        <v>71190629.080000013</v>
      </c>
      <c r="BW544" s="191">
        <v>8504484.5800000001</v>
      </c>
      <c r="BX544" s="191">
        <v>11573187.229999999</v>
      </c>
      <c r="BY544" s="191">
        <v>40223282.670000002</v>
      </c>
      <c r="BZ544" s="191">
        <v>6964198.1500000004</v>
      </c>
      <c r="CA544" s="191">
        <v>6003618.6300000008</v>
      </c>
      <c r="CB544" s="191">
        <v>11436182.639999999</v>
      </c>
      <c r="CC544" s="191">
        <v>10954085.850000001</v>
      </c>
      <c r="CD544" s="191">
        <v>32312618.689999994</v>
      </c>
      <c r="CE544" s="191">
        <v>9624341.8099999987</v>
      </c>
      <c r="CF544" s="191">
        <v>30272169.66</v>
      </c>
      <c r="CG544" s="191">
        <v>7230026.8699999992</v>
      </c>
      <c r="CH544" s="191">
        <v>4770058.04</v>
      </c>
      <c r="CI544" s="191">
        <v>6591566.04</v>
      </c>
      <c r="CJ544" s="191">
        <v>3831888.1599999997</v>
      </c>
      <c r="CK544" s="191">
        <v>34179189.130000003</v>
      </c>
      <c r="CL544" s="191">
        <v>7719243.8499999987</v>
      </c>
      <c r="CM544" s="191">
        <v>6555019.0599999996</v>
      </c>
    </row>
    <row r="545" spans="1:91" s="197" customFormat="1" ht="25.95" hidden="1" customHeight="1">
      <c r="A545" s="395"/>
      <c r="C545" s="198" t="s">
        <v>717</v>
      </c>
      <c r="D545" s="196">
        <v>1673782552.3500001</v>
      </c>
      <c r="E545" s="196">
        <v>143193518.78999999</v>
      </c>
      <c r="F545" s="196">
        <v>138190548.22</v>
      </c>
      <c r="G545" s="196">
        <v>133710288</v>
      </c>
      <c r="H545" s="196">
        <v>96189858.50999999</v>
      </c>
      <c r="I545" s="196">
        <v>160568529.43999997</v>
      </c>
      <c r="J545" s="196">
        <v>185689253.16</v>
      </c>
      <c r="K545" s="196">
        <v>280441046.56999993</v>
      </c>
      <c r="L545" s="196">
        <v>143712873.19999996</v>
      </c>
      <c r="M545" s="196">
        <v>158812779.73000002</v>
      </c>
      <c r="N545" s="196">
        <v>386632307.53999996</v>
      </c>
      <c r="O545" s="196">
        <v>60863960.329999998</v>
      </c>
      <c r="P545" s="196">
        <v>810338905.24000001</v>
      </c>
      <c r="Q545" s="196">
        <v>151428159.22</v>
      </c>
      <c r="R545" s="196">
        <v>207522360.09000003</v>
      </c>
      <c r="S545" s="196">
        <v>289685682.18000001</v>
      </c>
      <c r="T545" s="196">
        <v>138862394.44</v>
      </c>
      <c r="U545" s="196">
        <v>143307606.35000002</v>
      </c>
      <c r="V545" s="196">
        <v>127852868.17999999</v>
      </c>
      <c r="W545" s="196">
        <v>73046089.340000004</v>
      </c>
      <c r="X545" s="196">
        <v>1471058030.47</v>
      </c>
      <c r="Y545" s="196">
        <v>108987683.37000002</v>
      </c>
      <c r="Z545" s="196">
        <v>184483697.41</v>
      </c>
      <c r="AA545" s="196">
        <v>146885565</v>
      </c>
      <c r="AB545" s="196">
        <v>74262213.570000008</v>
      </c>
      <c r="AC545" s="196">
        <v>94890913.680000007</v>
      </c>
      <c r="AD545" s="196">
        <v>114700841.63000001</v>
      </c>
      <c r="AE545" s="196">
        <v>367448952.71000004</v>
      </c>
      <c r="AF545" s="196">
        <v>110981905.69</v>
      </c>
      <c r="AG545" s="196">
        <v>108338563.16000001</v>
      </c>
      <c r="AH545" s="196">
        <v>141207762.17999998</v>
      </c>
      <c r="AI545" s="196">
        <v>219573231.81999996</v>
      </c>
      <c r="AJ545" s="196">
        <v>121630625.14000002</v>
      </c>
      <c r="AK545" s="196">
        <v>119636917.69999999</v>
      </c>
      <c r="AL545" s="196">
        <v>3014369206.5999999</v>
      </c>
      <c r="AM545" s="196">
        <v>140132227.54999998</v>
      </c>
      <c r="AN545" s="196">
        <v>104970556.02999999</v>
      </c>
      <c r="AO545" s="196">
        <v>280590092.68000001</v>
      </c>
      <c r="AP545" s="196">
        <v>254212547.13999999</v>
      </c>
      <c r="AQ545" s="196">
        <v>142814417.5</v>
      </c>
      <c r="AR545" s="196">
        <v>62822695.870000005</v>
      </c>
      <c r="AS545" s="196">
        <v>780535261.73000002</v>
      </c>
      <c r="AT545" s="196">
        <v>146193551.57000002</v>
      </c>
      <c r="AU545" s="196">
        <v>243795132.5</v>
      </c>
      <c r="AV545" s="196">
        <v>237922440.74000004</v>
      </c>
      <c r="AW545" s="196">
        <v>122159532.73000002</v>
      </c>
      <c r="AX545" s="196">
        <v>82131804.319999993</v>
      </c>
      <c r="AY545" s="196">
        <v>142253858.48000002</v>
      </c>
      <c r="AZ545" s="196">
        <v>130866841.44000001</v>
      </c>
      <c r="BA545" s="196">
        <v>118797276.54000001</v>
      </c>
      <c r="BB545" s="196">
        <v>732341528.9799999</v>
      </c>
      <c r="BC545" s="196">
        <v>115554729.79000002</v>
      </c>
      <c r="BD545" s="196">
        <v>1510069541.1199999</v>
      </c>
      <c r="BE545" s="196">
        <v>342880513.02999997</v>
      </c>
      <c r="BF545" s="196">
        <v>103208469.80000001</v>
      </c>
      <c r="BG545" s="196">
        <v>136312594.31999999</v>
      </c>
      <c r="BH545" s="196">
        <v>796238468.71000016</v>
      </c>
      <c r="BI545" s="196">
        <v>116324750.97000003</v>
      </c>
      <c r="BJ545" s="196">
        <v>67568495.400000006</v>
      </c>
      <c r="BK545" s="196">
        <v>98114900</v>
      </c>
      <c r="BL545" s="196">
        <v>91342284.579999998</v>
      </c>
      <c r="BM545" s="196">
        <v>1400527293.4200001</v>
      </c>
      <c r="BN545" s="196">
        <v>214475722.97000003</v>
      </c>
      <c r="BO545" s="196">
        <v>167555075.33999997</v>
      </c>
      <c r="BP545" s="196">
        <v>253665044.59000003</v>
      </c>
      <c r="BQ545" s="196">
        <v>167989773.25999999</v>
      </c>
      <c r="BR545" s="196">
        <v>130052632.28</v>
      </c>
      <c r="BS545" s="196">
        <v>4566125549.460001</v>
      </c>
      <c r="BT545" s="196">
        <v>185320413.18000001</v>
      </c>
      <c r="BU545" s="196">
        <v>149796156.80999994</v>
      </c>
      <c r="BV545" s="196">
        <v>738452644.1400001</v>
      </c>
      <c r="BW545" s="196">
        <v>52593243.330000006</v>
      </c>
      <c r="BX545" s="196">
        <v>139875446.71000001</v>
      </c>
      <c r="BY545" s="196">
        <v>446392916.17999995</v>
      </c>
      <c r="BZ545" s="196">
        <v>104084397.38</v>
      </c>
      <c r="CA545" s="196">
        <v>102822142.79000001</v>
      </c>
      <c r="CB545" s="196">
        <v>140496273.49000001</v>
      </c>
      <c r="CC545" s="196">
        <v>199196230.10999995</v>
      </c>
      <c r="CD545" s="196">
        <v>376054567.82999998</v>
      </c>
      <c r="CE545" s="196">
        <v>184652831.92999998</v>
      </c>
      <c r="CF545" s="196">
        <v>328800140.48000002</v>
      </c>
      <c r="CG545" s="196">
        <v>96720520.480000019</v>
      </c>
      <c r="CH545" s="196">
        <v>85221153.470000014</v>
      </c>
      <c r="CI545" s="196">
        <v>100786095.72</v>
      </c>
      <c r="CJ545" s="196">
        <v>93023491.150000006</v>
      </c>
      <c r="CK545" s="196">
        <v>429434167.15999997</v>
      </c>
      <c r="CL545" s="196">
        <v>79109096.529999986</v>
      </c>
      <c r="CM545" s="196">
        <v>71838979.809999987</v>
      </c>
    </row>
    <row r="546" spans="1:91" s="117" customFormat="1" ht="25.95" customHeight="1"/>
  </sheetData>
  <autoFilter ref="A3:CM471"/>
  <mergeCells count="1">
    <mergeCell ref="A497:A54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"/>
  <sheetViews>
    <sheetView zoomScale="70" zoomScaleNormal="70" workbookViewId="0">
      <pane xSplit="6" ySplit="2" topLeftCell="G24" activePane="bottomRight" state="frozen"/>
      <selection pane="topRight" activeCell="G1" sqref="G1"/>
      <selection pane="bottomLeft" activeCell="A3" sqref="A3"/>
      <selection pane="bottomRight" activeCell="H19" sqref="H19"/>
    </sheetView>
  </sheetViews>
  <sheetFormatPr defaultColWidth="8.6640625" defaultRowHeight="21"/>
  <cols>
    <col min="1" max="1" width="8.6640625" style="170"/>
    <col min="2" max="2" width="11.6640625" style="279" customWidth="1"/>
    <col min="3" max="3" width="7.6640625" style="279" customWidth="1"/>
    <col min="4" max="5" width="15.44140625" style="170" customWidth="1"/>
    <col min="6" max="6" width="30" style="170" customWidth="1"/>
    <col min="7" max="26" width="23.88671875" style="170" customWidth="1"/>
    <col min="27" max="16384" width="8.6640625" style="170"/>
  </cols>
  <sheetData>
    <row r="1" spans="1:26">
      <c r="B1" s="280"/>
      <c r="C1" s="280"/>
      <c r="D1" s="244"/>
      <c r="E1" s="244"/>
      <c r="F1" s="245"/>
      <c r="G1" s="396" t="s">
        <v>678</v>
      </c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153"/>
      <c r="W1" s="154"/>
      <c r="X1" s="155"/>
      <c r="Y1" s="155"/>
      <c r="Z1" s="156" t="s">
        <v>679</v>
      </c>
    </row>
    <row r="2" spans="1:26" s="281" customFormat="1" ht="76.2" customHeight="1">
      <c r="B2" s="260"/>
      <c r="C2" s="260"/>
      <c r="D2" s="260"/>
      <c r="E2" s="260"/>
      <c r="F2" s="261"/>
      <c r="G2" s="397" t="s">
        <v>270</v>
      </c>
      <c r="H2" s="397"/>
      <c r="I2" s="397"/>
      <c r="J2" s="397"/>
      <c r="K2" s="291" t="s">
        <v>274</v>
      </c>
      <c r="L2" s="291" t="s">
        <v>273</v>
      </c>
      <c r="M2" s="291" t="s">
        <v>680</v>
      </c>
      <c r="N2" s="291" t="s">
        <v>681</v>
      </c>
      <c r="O2" s="291" t="s">
        <v>682</v>
      </c>
      <c r="P2" s="291" t="s">
        <v>683</v>
      </c>
      <c r="Q2" s="291" t="s">
        <v>142</v>
      </c>
      <c r="R2" s="291" t="s">
        <v>684</v>
      </c>
      <c r="S2" s="291" t="s">
        <v>685</v>
      </c>
      <c r="T2" s="291" t="s">
        <v>686</v>
      </c>
      <c r="U2" s="291" t="s">
        <v>687</v>
      </c>
      <c r="V2" s="262" t="s">
        <v>688</v>
      </c>
      <c r="W2" s="263" t="s">
        <v>689</v>
      </c>
      <c r="X2" s="259" t="s">
        <v>690</v>
      </c>
      <c r="Y2" s="259" t="s">
        <v>691</v>
      </c>
      <c r="Z2" s="259" t="s">
        <v>1325</v>
      </c>
    </row>
    <row r="3" spans="1:26" s="282" customFormat="1" ht="70.5" customHeight="1">
      <c r="A3" s="273" t="s">
        <v>1332</v>
      </c>
      <c r="B3" s="273" t="s">
        <v>1331</v>
      </c>
      <c r="C3" s="274" t="s">
        <v>247</v>
      </c>
      <c r="D3" s="274" t="s">
        <v>42</v>
      </c>
      <c r="E3" s="274" t="s">
        <v>164</v>
      </c>
      <c r="F3" s="274" t="s">
        <v>1330</v>
      </c>
      <c r="G3" s="297" t="s">
        <v>692</v>
      </c>
      <c r="H3" s="297" t="s">
        <v>693</v>
      </c>
      <c r="I3" s="297" t="s">
        <v>694</v>
      </c>
      <c r="J3" s="297" t="s">
        <v>695</v>
      </c>
      <c r="K3" s="246">
        <v>5</v>
      </c>
      <c r="L3" s="246">
        <v>6</v>
      </c>
      <c r="M3" s="246">
        <v>7</v>
      </c>
      <c r="N3" s="246">
        <v>8</v>
      </c>
      <c r="O3" s="246">
        <v>9</v>
      </c>
      <c r="P3" s="246">
        <v>10</v>
      </c>
      <c r="Q3" s="246">
        <v>11</v>
      </c>
      <c r="R3" s="246">
        <v>12</v>
      </c>
      <c r="S3" s="246">
        <v>13</v>
      </c>
      <c r="T3" s="246">
        <v>14</v>
      </c>
      <c r="U3" s="246">
        <v>15</v>
      </c>
      <c r="V3" s="159">
        <v>16</v>
      </c>
      <c r="W3" s="160">
        <v>17</v>
      </c>
      <c r="X3" s="158">
        <v>18</v>
      </c>
      <c r="Y3" s="158">
        <v>19</v>
      </c>
      <c r="Z3" s="258"/>
    </row>
    <row r="4" spans="1:26" ht="24.6">
      <c r="A4" s="275">
        <v>72</v>
      </c>
      <c r="B4" s="276">
        <v>1</v>
      </c>
      <c r="C4" s="276">
        <v>1</v>
      </c>
      <c r="D4" s="277" t="s">
        <v>45</v>
      </c>
      <c r="E4" s="277" t="s">
        <v>159</v>
      </c>
      <c r="F4" s="278" t="s">
        <v>313</v>
      </c>
      <c r="G4" s="192">
        <v>8025230.9799999977</v>
      </c>
      <c r="H4" s="191">
        <v>1653712.8499999996</v>
      </c>
      <c r="I4" s="192">
        <v>496678.85</v>
      </c>
      <c r="J4" s="191">
        <v>0</v>
      </c>
      <c r="K4" s="191">
        <v>460257.56000000006</v>
      </c>
      <c r="L4" s="192">
        <v>13063988.690000001</v>
      </c>
      <c r="M4" s="191">
        <v>102001</v>
      </c>
      <c r="N4" s="192">
        <v>0</v>
      </c>
      <c r="O4" s="191">
        <v>1518673.1</v>
      </c>
      <c r="P4" s="192">
        <v>3851</v>
      </c>
      <c r="Q4" s="191">
        <v>705379</v>
      </c>
      <c r="R4" s="192">
        <v>18059.14</v>
      </c>
      <c r="S4" s="191">
        <v>92400</v>
      </c>
      <c r="T4" s="192">
        <v>2078382.32</v>
      </c>
      <c r="U4" s="191">
        <v>2156870</v>
      </c>
      <c r="V4" s="192">
        <v>15089893.560000001</v>
      </c>
      <c r="W4" s="191">
        <v>832015.21000000008</v>
      </c>
      <c r="X4" s="192">
        <v>0</v>
      </c>
      <c r="Y4" s="191">
        <v>5770698.8599999994</v>
      </c>
      <c r="Z4" s="64">
        <f t="shared" ref="Z4:Z35" si="0">SUM(G4:Y4)</f>
        <v>52068092.120000005</v>
      </c>
    </row>
    <row r="5" spans="1:26" ht="24.6">
      <c r="A5" s="275">
        <v>25</v>
      </c>
      <c r="B5" s="276">
        <v>2</v>
      </c>
      <c r="C5" s="276">
        <v>1</v>
      </c>
      <c r="D5" s="277" t="s">
        <v>53</v>
      </c>
      <c r="E5" s="277" t="s">
        <v>160</v>
      </c>
      <c r="F5" s="278" t="s">
        <v>334</v>
      </c>
      <c r="G5" s="192">
        <v>10242755.9</v>
      </c>
      <c r="H5" s="191">
        <v>342385.75</v>
      </c>
      <c r="I5" s="192">
        <v>7105602.9800000004</v>
      </c>
      <c r="J5" s="191">
        <v>220200</v>
      </c>
      <c r="K5" s="191">
        <v>667593.6</v>
      </c>
      <c r="L5" s="192">
        <v>3701390.71</v>
      </c>
      <c r="M5" s="191">
        <v>289443</v>
      </c>
      <c r="N5" s="192">
        <v>21119.75</v>
      </c>
      <c r="O5" s="191">
        <v>712336.9</v>
      </c>
      <c r="P5" s="192">
        <v>5658</v>
      </c>
      <c r="Q5" s="191">
        <v>1262319</v>
      </c>
      <c r="R5" s="192">
        <v>188717.29</v>
      </c>
      <c r="S5" s="191">
        <v>802000</v>
      </c>
      <c r="T5" s="192">
        <v>3482280</v>
      </c>
      <c r="U5" s="191">
        <v>0</v>
      </c>
      <c r="V5" s="192">
        <v>25854334.52</v>
      </c>
      <c r="W5" s="191">
        <v>1006640.72</v>
      </c>
      <c r="X5" s="192">
        <v>0</v>
      </c>
      <c r="Y5" s="191">
        <v>15373748.739999998</v>
      </c>
      <c r="Z5" s="64">
        <f t="shared" si="0"/>
        <v>71278526.859999999</v>
      </c>
    </row>
    <row r="6" spans="1:26" ht="24.6">
      <c r="A6" s="275">
        <v>20</v>
      </c>
      <c r="B6" s="276">
        <v>3</v>
      </c>
      <c r="C6" s="276">
        <v>1</v>
      </c>
      <c r="D6" s="277" t="s">
        <v>55</v>
      </c>
      <c r="E6" s="277" t="s">
        <v>158</v>
      </c>
      <c r="F6" s="278" t="s">
        <v>302</v>
      </c>
      <c r="G6" s="192">
        <v>13266917.500000002</v>
      </c>
      <c r="H6" s="191">
        <v>1602154.95</v>
      </c>
      <c r="I6" s="192">
        <v>6059902.5700000003</v>
      </c>
      <c r="J6" s="191">
        <v>109200</v>
      </c>
      <c r="K6" s="191">
        <v>605722.65999999992</v>
      </c>
      <c r="L6" s="192">
        <v>4623240.01</v>
      </c>
      <c r="M6" s="191">
        <v>123900.5</v>
      </c>
      <c r="N6" s="192">
        <v>0</v>
      </c>
      <c r="O6" s="191">
        <v>852231.09000000008</v>
      </c>
      <c r="P6" s="192">
        <v>32500</v>
      </c>
      <c r="Q6" s="191">
        <v>1841328</v>
      </c>
      <c r="R6" s="192">
        <v>146942.62</v>
      </c>
      <c r="S6" s="191">
        <v>1184197.98</v>
      </c>
      <c r="T6" s="192">
        <v>2761366.6</v>
      </c>
      <c r="U6" s="191">
        <v>54870</v>
      </c>
      <c r="V6" s="192">
        <v>25526770.66</v>
      </c>
      <c r="W6" s="191">
        <v>963139.37</v>
      </c>
      <c r="X6" s="192">
        <v>0</v>
      </c>
      <c r="Y6" s="191">
        <v>7441439.5099999998</v>
      </c>
      <c r="Z6" s="64">
        <f t="shared" si="0"/>
        <v>67195824.020000011</v>
      </c>
    </row>
    <row r="7" spans="1:26" ht="24.6">
      <c r="A7" s="275">
        <v>41</v>
      </c>
      <c r="B7" s="276">
        <v>4</v>
      </c>
      <c r="C7" s="276">
        <v>1</v>
      </c>
      <c r="D7" s="277" t="s">
        <v>49</v>
      </c>
      <c r="E7" s="277" t="s">
        <v>162</v>
      </c>
      <c r="F7" s="278" t="s">
        <v>359</v>
      </c>
      <c r="G7" s="192">
        <v>10910775.689999998</v>
      </c>
      <c r="H7" s="191">
        <v>800898.14999999991</v>
      </c>
      <c r="I7" s="192">
        <v>4772825.5199999996</v>
      </c>
      <c r="J7" s="191">
        <v>179200</v>
      </c>
      <c r="K7" s="191">
        <v>730797.05999999994</v>
      </c>
      <c r="L7" s="192">
        <v>4750204.6100000003</v>
      </c>
      <c r="M7" s="191">
        <v>261173</v>
      </c>
      <c r="N7" s="192">
        <v>16304</v>
      </c>
      <c r="O7" s="191">
        <v>1180621.8600000001</v>
      </c>
      <c r="P7" s="192">
        <v>7746</v>
      </c>
      <c r="Q7" s="191">
        <v>666897</v>
      </c>
      <c r="R7" s="192">
        <v>1900.58</v>
      </c>
      <c r="S7" s="191">
        <v>437703.42</v>
      </c>
      <c r="T7" s="192">
        <v>2842832.77</v>
      </c>
      <c r="U7" s="191">
        <v>31200</v>
      </c>
      <c r="V7" s="192">
        <v>21515360.27</v>
      </c>
      <c r="W7" s="191">
        <v>925703.58</v>
      </c>
      <c r="X7" s="192">
        <v>0</v>
      </c>
      <c r="Y7" s="191">
        <v>6213908.9800000004</v>
      </c>
      <c r="Z7" s="64">
        <f t="shared" si="0"/>
        <v>56246052.489999995</v>
      </c>
    </row>
    <row r="8" spans="1:26" ht="24.6">
      <c r="A8" s="275">
        <v>88</v>
      </c>
      <c r="B8" s="276">
        <v>5</v>
      </c>
      <c r="C8" s="276">
        <v>1</v>
      </c>
      <c r="D8" s="277" t="s">
        <v>45</v>
      </c>
      <c r="E8" s="277" t="s">
        <v>166</v>
      </c>
      <c r="F8" s="278" t="s">
        <v>329</v>
      </c>
      <c r="G8" s="192">
        <v>27094314.480000004</v>
      </c>
      <c r="H8" s="191">
        <v>3656198.11</v>
      </c>
      <c r="I8" s="192">
        <v>3505809.13</v>
      </c>
      <c r="J8" s="191">
        <v>68050</v>
      </c>
      <c r="K8" s="191">
        <v>1050356.1600000001</v>
      </c>
      <c r="L8" s="192">
        <v>4155921.93</v>
      </c>
      <c r="M8" s="191">
        <v>336101.6</v>
      </c>
      <c r="N8" s="192">
        <v>0</v>
      </c>
      <c r="O8" s="191">
        <v>818660.88</v>
      </c>
      <c r="P8" s="192">
        <v>8559.5299999999988</v>
      </c>
      <c r="Q8" s="191">
        <v>1330031.8</v>
      </c>
      <c r="R8" s="192">
        <v>5500.4</v>
      </c>
      <c r="S8" s="191">
        <v>1437720.26</v>
      </c>
      <c r="T8" s="192">
        <v>0</v>
      </c>
      <c r="U8" s="191">
        <v>0</v>
      </c>
      <c r="V8" s="192">
        <v>17429101.77</v>
      </c>
      <c r="W8" s="191">
        <v>737162.60000000009</v>
      </c>
      <c r="X8" s="192">
        <v>0</v>
      </c>
      <c r="Y8" s="191">
        <v>5428156.1899999995</v>
      </c>
      <c r="Z8" s="64">
        <f t="shared" si="0"/>
        <v>67061644.840000011</v>
      </c>
    </row>
    <row r="9" spans="1:26" ht="24.6">
      <c r="A9" s="275">
        <v>59</v>
      </c>
      <c r="B9" s="276">
        <v>6</v>
      </c>
      <c r="C9" s="276">
        <v>1</v>
      </c>
      <c r="D9" s="277" t="s">
        <v>47</v>
      </c>
      <c r="E9" s="277" t="s">
        <v>161</v>
      </c>
      <c r="F9" s="278" t="s">
        <v>350</v>
      </c>
      <c r="G9" s="192">
        <v>17656641.509999994</v>
      </c>
      <c r="H9" s="191">
        <v>2121971.5</v>
      </c>
      <c r="I9" s="192">
        <v>1332232.6600000001</v>
      </c>
      <c r="J9" s="191">
        <v>10250</v>
      </c>
      <c r="K9" s="191">
        <v>337790.82000000007</v>
      </c>
      <c r="L9" s="192">
        <v>3397118.13</v>
      </c>
      <c r="M9" s="191">
        <v>562320</v>
      </c>
      <c r="N9" s="192">
        <v>0</v>
      </c>
      <c r="O9" s="191">
        <v>442004.68</v>
      </c>
      <c r="P9" s="192">
        <v>0</v>
      </c>
      <c r="Q9" s="191">
        <v>1307792</v>
      </c>
      <c r="R9" s="192">
        <v>50046.95</v>
      </c>
      <c r="S9" s="191">
        <v>1042703.82</v>
      </c>
      <c r="T9" s="192">
        <v>3201250</v>
      </c>
      <c r="U9" s="191">
        <v>89050</v>
      </c>
      <c r="V9" s="192">
        <v>17808288.629999999</v>
      </c>
      <c r="W9" s="191">
        <v>742884.36</v>
      </c>
      <c r="X9" s="192">
        <v>0</v>
      </c>
      <c r="Y9" s="191">
        <v>11318820.23</v>
      </c>
      <c r="Z9" s="64">
        <f t="shared" si="0"/>
        <v>61421165.289999992</v>
      </c>
    </row>
    <row r="10" spans="1:26" ht="24.6">
      <c r="A10" s="275">
        <v>12</v>
      </c>
      <c r="B10" s="276">
        <v>7</v>
      </c>
      <c r="C10" s="276">
        <v>1</v>
      </c>
      <c r="D10" s="277" t="s">
        <v>51</v>
      </c>
      <c r="E10" s="277" t="s">
        <v>163</v>
      </c>
      <c r="F10" s="278" t="s">
        <v>382</v>
      </c>
      <c r="G10" s="192">
        <v>16692695.26</v>
      </c>
      <c r="H10" s="191">
        <v>766016.41999999993</v>
      </c>
      <c r="I10" s="192">
        <v>1774148.03</v>
      </c>
      <c r="J10" s="191">
        <v>40500</v>
      </c>
      <c r="K10" s="191">
        <v>297148.09000000014</v>
      </c>
      <c r="L10" s="192">
        <v>2836499.0100000002</v>
      </c>
      <c r="M10" s="191">
        <v>194991</v>
      </c>
      <c r="N10" s="192">
        <v>0</v>
      </c>
      <c r="O10" s="191">
        <v>578793.08000000007</v>
      </c>
      <c r="P10" s="192">
        <v>2000</v>
      </c>
      <c r="Q10" s="191">
        <v>501716</v>
      </c>
      <c r="R10" s="192">
        <v>0</v>
      </c>
      <c r="S10" s="191">
        <v>2717102.54</v>
      </c>
      <c r="T10" s="192">
        <v>2584769.71</v>
      </c>
      <c r="U10" s="191">
        <v>0</v>
      </c>
      <c r="V10" s="192">
        <v>16292172.859999999</v>
      </c>
      <c r="W10" s="191">
        <v>698892.93</v>
      </c>
      <c r="X10" s="192">
        <v>0</v>
      </c>
      <c r="Y10" s="191">
        <v>9938635.3500000015</v>
      </c>
      <c r="Z10" s="64">
        <f t="shared" si="0"/>
        <v>55916080.280000001</v>
      </c>
    </row>
    <row r="11" spans="1:26" ht="24.6">
      <c r="A11" s="275">
        <v>83</v>
      </c>
      <c r="B11" s="276">
        <v>8</v>
      </c>
      <c r="C11" s="276">
        <v>2</v>
      </c>
      <c r="D11" s="277" t="s">
        <v>45</v>
      </c>
      <c r="E11" s="277" t="s">
        <v>197</v>
      </c>
      <c r="F11" s="278" t="s">
        <v>324</v>
      </c>
      <c r="G11" s="192">
        <v>28772805.469999991</v>
      </c>
      <c r="H11" s="191">
        <v>1850950.51</v>
      </c>
      <c r="I11" s="192">
        <v>5116223.49</v>
      </c>
      <c r="J11" s="191">
        <v>44800</v>
      </c>
      <c r="K11" s="191">
        <v>902901.00000000012</v>
      </c>
      <c r="L11" s="192">
        <v>6286665.8200000003</v>
      </c>
      <c r="M11" s="191">
        <v>454714.5</v>
      </c>
      <c r="N11" s="192">
        <v>0</v>
      </c>
      <c r="O11" s="191">
        <v>644806.64999999991</v>
      </c>
      <c r="P11" s="192">
        <v>7407</v>
      </c>
      <c r="Q11" s="191">
        <v>1633886.5</v>
      </c>
      <c r="R11" s="192">
        <v>0</v>
      </c>
      <c r="S11" s="191">
        <v>886660.42</v>
      </c>
      <c r="T11" s="192">
        <v>1208642.8700000001</v>
      </c>
      <c r="U11" s="191">
        <v>44740</v>
      </c>
      <c r="V11" s="192">
        <v>30030114.510000002</v>
      </c>
      <c r="W11" s="191">
        <v>1143473.97</v>
      </c>
      <c r="X11" s="192">
        <v>0</v>
      </c>
      <c r="Y11" s="191">
        <v>6394281.9700000007</v>
      </c>
      <c r="Z11" s="64">
        <f t="shared" si="0"/>
        <v>85423074.679999992</v>
      </c>
    </row>
    <row r="12" spans="1:26" ht="24.6">
      <c r="A12" s="275">
        <v>84</v>
      </c>
      <c r="B12" s="276">
        <v>9</v>
      </c>
      <c r="C12" s="276">
        <v>2</v>
      </c>
      <c r="D12" s="277" t="s">
        <v>45</v>
      </c>
      <c r="E12" s="277" t="s">
        <v>198</v>
      </c>
      <c r="F12" s="278" t="s">
        <v>325</v>
      </c>
      <c r="G12" s="192">
        <v>32704822.160000011</v>
      </c>
      <c r="H12" s="191">
        <v>604641.17000000004</v>
      </c>
      <c r="I12" s="192">
        <v>10436455.02</v>
      </c>
      <c r="J12" s="191">
        <v>164800</v>
      </c>
      <c r="K12" s="191">
        <v>929095.75</v>
      </c>
      <c r="L12" s="192">
        <v>3849157.3399999994</v>
      </c>
      <c r="M12" s="191">
        <v>579727</v>
      </c>
      <c r="N12" s="192">
        <v>0</v>
      </c>
      <c r="O12" s="191">
        <v>671215.92</v>
      </c>
      <c r="P12" s="192">
        <v>17143</v>
      </c>
      <c r="Q12" s="191">
        <v>1243530.1099999999</v>
      </c>
      <c r="R12" s="192">
        <v>97645.43</v>
      </c>
      <c r="S12" s="191">
        <v>658435.38</v>
      </c>
      <c r="T12" s="192">
        <v>3859972.44</v>
      </c>
      <c r="U12" s="191">
        <v>0</v>
      </c>
      <c r="V12" s="192">
        <v>24723957.390000001</v>
      </c>
      <c r="W12" s="191">
        <v>1033979.17</v>
      </c>
      <c r="X12" s="192">
        <v>0</v>
      </c>
      <c r="Y12" s="191">
        <v>8007020.0199999996</v>
      </c>
      <c r="Z12" s="64">
        <f t="shared" si="0"/>
        <v>89581597.300000012</v>
      </c>
    </row>
    <row r="13" spans="1:26" ht="24.6">
      <c r="A13" s="275">
        <v>55</v>
      </c>
      <c r="B13" s="276">
        <v>10</v>
      </c>
      <c r="C13" s="276">
        <v>2</v>
      </c>
      <c r="D13" s="277" t="s">
        <v>47</v>
      </c>
      <c r="E13" s="277" t="s">
        <v>216</v>
      </c>
      <c r="F13" s="278" t="s">
        <v>346</v>
      </c>
      <c r="G13" s="192">
        <v>29732382.280000001</v>
      </c>
      <c r="H13" s="191">
        <v>-2491262.64</v>
      </c>
      <c r="I13" s="192">
        <v>3377962.0200000005</v>
      </c>
      <c r="J13" s="191">
        <v>129600</v>
      </c>
      <c r="K13" s="191">
        <v>1058856.4600000002</v>
      </c>
      <c r="L13" s="192">
        <v>7272109.8300000001</v>
      </c>
      <c r="M13" s="191">
        <v>898495</v>
      </c>
      <c r="N13" s="192">
        <v>0</v>
      </c>
      <c r="O13" s="191">
        <v>1171684.3800000001</v>
      </c>
      <c r="P13" s="192">
        <v>114126</v>
      </c>
      <c r="Q13" s="191">
        <v>3063272.25</v>
      </c>
      <c r="R13" s="192">
        <v>986724.90999999992</v>
      </c>
      <c r="S13" s="191">
        <v>3379112.04</v>
      </c>
      <c r="T13" s="192">
        <v>4064920</v>
      </c>
      <c r="U13" s="191">
        <v>126000</v>
      </c>
      <c r="V13" s="192">
        <v>36564552.719999999</v>
      </c>
      <c r="W13" s="191">
        <v>1416995.8900000001</v>
      </c>
      <c r="X13" s="192">
        <v>0</v>
      </c>
      <c r="Y13" s="191">
        <v>15360801.949999999</v>
      </c>
      <c r="Z13" s="64">
        <f t="shared" si="0"/>
        <v>106226333.09</v>
      </c>
    </row>
    <row r="14" spans="1:26" ht="24.6">
      <c r="A14" s="275">
        <v>47</v>
      </c>
      <c r="B14" s="276">
        <v>11</v>
      </c>
      <c r="C14" s="276">
        <v>2</v>
      </c>
      <c r="D14" s="277" t="s">
        <v>49</v>
      </c>
      <c r="E14" s="277" t="s">
        <v>168</v>
      </c>
      <c r="F14" s="278" t="s">
        <v>365</v>
      </c>
      <c r="G14" s="192">
        <v>20230167.730000012</v>
      </c>
      <c r="H14" s="191">
        <v>3652904.0500000003</v>
      </c>
      <c r="I14" s="192">
        <v>3370090.36</v>
      </c>
      <c r="J14" s="191">
        <v>75950</v>
      </c>
      <c r="K14" s="191">
        <v>1373615.11</v>
      </c>
      <c r="L14" s="192">
        <v>4251131.13</v>
      </c>
      <c r="M14" s="191">
        <v>400662.5</v>
      </c>
      <c r="N14" s="192">
        <v>37737</v>
      </c>
      <c r="O14" s="191">
        <v>549455.29</v>
      </c>
      <c r="P14" s="192">
        <v>1317.5</v>
      </c>
      <c r="Q14" s="191">
        <v>1702341.5</v>
      </c>
      <c r="R14" s="192">
        <v>950.29</v>
      </c>
      <c r="S14" s="191">
        <v>1298441.3899999999</v>
      </c>
      <c r="T14" s="192">
        <v>1236273.81</v>
      </c>
      <c r="U14" s="191">
        <v>56145</v>
      </c>
      <c r="V14" s="192">
        <v>28513172.890000001</v>
      </c>
      <c r="W14" s="191">
        <v>1087734.3899999999</v>
      </c>
      <c r="X14" s="192">
        <v>0</v>
      </c>
      <c r="Y14" s="191">
        <v>6012909.2299999995</v>
      </c>
      <c r="Z14" s="64">
        <f t="shared" si="0"/>
        <v>73850999.170000017</v>
      </c>
    </row>
    <row r="15" spans="1:26" ht="24.6">
      <c r="A15" s="275">
        <v>5</v>
      </c>
      <c r="B15" s="276">
        <v>12</v>
      </c>
      <c r="C15" s="276">
        <v>2</v>
      </c>
      <c r="D15" s="277" t="s">
        <v>51</v>
      </c>
      <c r="E15" s="277" t="s">
        <v>169</v>
      </c>
      <c r="F15" s="278" t="s">
        <v>375</v>
      </c>
      <c r="G15" s="192">
        <v>24175820.940000001</v>
      </c>
      <c r="H15" s="191">
        <v>2235704.08</v>
      </c>
      <c r="I15" s="192">
        <v>7176837.4100000001</v>
      </c>
      <c r="J15" s="191">
        <v>110700</v>
      </c>
      <c r="K15" s="191">
        <v>438008.03999999992</v>
      </c>
      <c r="L15" s="192">
        <v>3734272.3699999996</v>
      </c>
      <c r="M15" s="191">
        <v>252735.5</v>
      </c>
      <c r="N15" s="192">
        <v>0</v>
      </c>
      <c r="O15" s="191">
        <v>644444.1</v>
      </c>
      <c r="P15" s="192">
        <v>34830.550000000003</v>
      </c>
      <c r="Q15" s="191">
        <v>879733.5</v>
      </c>
      <c r="R15" s="192">
        <v>9504.81</v>
      </c>
      <c r="S15" s="191">
        <v>2197321.89</v>
      </c>
      <c r="T15" s="192">
        <v>1715302.33</v>
      </c>
      <c r="U15" s="191">
        <v>358303</v>
      </c>
      <c r="V15" s="192">
        <v>35919270.740000002</v>
      </c>
      <c r="W15" s="191">
        <v>1557677.5299999998</v>
      </c>
      <c r="X15" s="192">
        <v>0</v>
      </c>
      <c r="Y15" s="191">
        <v>3732435.06</v>
      </c>
      <c r="Z15" s="64">
        <f t="shared" si="0"/>
        <v>85172901.850000009</v>
      </c>
    </row>
    <row r="16" spans="1:26" ht="24.6">
      <c r="A16" s="275">
        <v>58</v>
      </c>
      <c r="B16" s="276">
        <v>13</v>
      </c>
      <c r="C16" s="276">
        <v>2</v>
      </c>
      <c r="D16" s="277" t="s">
        <v>47</v>
      </c>
      <c r="E16" s="277" t="s">
        <v>167</v>
      </c>
      <c r="F16" s="278" t="s">
        <v>349</v>
      </c>
      <c r="G16" s="192">
        <v>31129870.25999999</v>
      </c>
      <c r="H16" s="191">
        <v>871742.05</v>
      </c>
      <c r="I16" s="192">
        <v>5225211.5600000005</v>
      </c>
      <c r="J16" s="191">
        <v>65650</v>
      </c>
      <c r="K16" s="191">
        <v>943119.68000000017</v>
      </c>
      <c r="L16" s="192">
        <v>3276902.0800000005</v>
      </c>
      <c r="M16" s="191">
        <v>473380.5</v>
      </c>
      <c r="N16" s="192">
        <v>0</v>
      </c>
      <c r="O16" s="191">
        <v>457251.13999999996</v>
      </c>
      <c r="P16" s="192">
        <v>792</v>
      </c>
      <c r="Q16" s="191">
        <v>1529378</v>
      </c>
      <c r="R16" s="192">
        <v>21010.22</v>
      </c>
      <c r="S16" s="191">
        <v>1456406.46</v>
      </c>
      <c r="T16" s="192">
        <v>2984500</v>
      </c>
      <c r="U16" s="191">
        <v>76680</v>
      </c>
      <c r="V16" s="192">
        <v>28715402.07</v>
      </c>
      <c r="W16" s="191">
        <v>1202949.3800000001</v>
      </c>
      <c r="X16" s="192">
        <v>0</v>
      </c>
      <c r="Y16" s="191">
        <v>11025674.93</v>
      </c>
      <c r="Z16" s="64">
        <f t="shared" si="0"/>
        <v>89455920.329999983</v>
      </c>
    </row>
    <row r="17" spans="1:26" ht="24.6">
      <c r="A17" s="275">
        <v>87</v>
      </c>
      <c r="B17" s="276">
        <v>14</v>
      </c>
      <c r="C17" s="276">
        <v>2</v>
      </c>
      <c r="D17" s="277" t="s">
        <v>45</v>
      </c>
      <c r="E17" s="277" t="s">
        <v>165</v>
      </c>
      <c r="F17" s="278" t="s">
        <v>328</v>
      </c>
      <c r="G17" s="192">
        <v>29168286.680000007</v>
      </c>
      <c r="H17" s="191">
        <v>1713015.53</v>
      </c>
      <c r="I17" s="192">
        <v>7228398.29</v>
      </c>
      <c r="J17" s="191">
        <v>56700</v>
      </c>
      <c r="K17" s="191">
        <v>1063948.3700000001</v>
      </c>
      <c r="L17" s="192">
        <v>3377976.54</v>
      </c>
      <c r="M17" s="191">
        <v>359357.12</v>
      </c>
      <c r="N17" s="192">
        <v>0</v>
      </c>
      <c r="O17" s="191">
        <v>704179.04999999993</v>
      </c>
      <c r="P17" s="192">
        <v>1142</v>
      </c>
      <c r="Q17" s="191">
        <v>1029473.9</v>
      </c>
      <c r="R17" s="192">
        <v>0</v>
      </c>
      <c r="S17" s="191">
        <v>1426990.35</v>
      </c>
      <c r="T17" s="192">
        <v>1177660.82</v>
      </c>
      <c r="U17" s="191">
        <v>0</v>
      </c>
      <c r="V17" s="192">
        <v>20457574.16</v>
      </c>
      <c r="W17" s="191">
        <v>865287.89999999991</v>
      </c>
      <c r="X17" s="192">
        <v>0</v>
      </c>
      <c r="Y17" s="191">
        <v>7815122.3399999999</v>
      </c>
      <c r="Z17" s="64">
        <f t="shared" si="0"/>
        <v>76445113.050000012</v>
      </c>
    </row>
    <row r="18" spans="1:26" ht="24.6">
      <c r="A18" s="275">
        <v>60</v>
      </c>
      <c r="B18" s="276">
        <v>15</v>
      </c>
      <c r="C18" s="276">
        <v>2</v>
      </c>
      <c r="D18" s="277" t="s">
        <v>47</v>
      </c>
      <c r="E18" s="277" t="s">
        <v>219</v>
      </c>
      <c r="F18" s="278" t="s">
        <v>351</v>
      </c>
      <c r="G18" s="192">
        <v>47402489.589999996</v>
      </c>
      <c r="H18" s="191">
        <v>2016446.3600000006</v>
      </c>
      <c r="I18" s="192">
        <v>6093084.75</v>
      </c>
      <c r="J18" s="191">
        <v>167450</v>
      </c>
      <c r="K18" s="191">
        <v>493033.16999999993</v>
      </c>
      <c r="L18" s="192">
        <v>3738137.93</v>
      </c>
      <c r="M18" s="191">
        <v>990522</v>
      </c>
      <c r="N18" s="192">
        <v>0</v>
      </c>
      <c r="O18" s="191">
        <v>794265.09</v>
      </c>
      <c r="P18" s="192">
        <v>0</v>
      </c>
      <c r="Q18" s="191">
        <v>2525950</v>
      </c>
      <c r="R18" s="192">
        <v>1710.87</v>
      </c>
      <c r="S18" s="191">
        <v>500000</v>
      </c>
      <c r="T18" s="192">
        <v>2000000</v>
      </c>
      <c r="U18" s="191">
        <v>218364</v>
      </c>
      <c r="V18" s="192">
        <v>22303006.879999999</v>
      </c>
      <c r="W18" s="191">
        <v>1011999.26</v>
      </c>
      <c r="X18" s="192">
        <v>0</v>
      </c>
      <c r="Y18" s="191">
        <v>9284454.9400000013</v>
      </c>
      <c r="Z18" s="64">
        <f t="shared" si="0"/>
        <v>99540914.840000004</v>
      </c>
    </row>
    <row r="19" spans="1:26" ht="24.6">
      <c r="A19" s="275">
        <v>61</v>
      </c>
      <c r="B19" s="276">
        <v>16</v>
      </c>
      <c r="C19" s="276">
        <v>2</v>
      </c>
      <c r="D19" s="277" t="s">
        <v>47</v>
      </c>
      <c r="E19" s="277" t="s">
        <v>220</v>
      </c>
      <c r="F19" s="278" t="s">
        <v>352</v>
      </c>
      <c r="G19" s="192">
        <v>43207992.030000001</v>
      </c>
      <c r="H19" s="191">
        <v>-3728606.76</v>
      </c>
      <c r="I19" s="192">
        <v>3524822.58</v>
      </c>
      <c r="J19" s="191">
        <v>107800</v>
      </c>
      <c r="K19" s="191">
        <v>786202.19</v>
      </c>
      <c r="L19" s="192">
        <v>5649838.6100000003</v>
      </c>
      <c r="M19" s="191">
        <v>845120</v>
      </c>
      <c r="N19" s="192">
        <v>63059</v>
      </c>
      <c r="O19" s="191">
        <v>1253608.01</v>
      </c>
      <c r="P19" s="192">
        <v>31999.120000000003</v>
      </c>
      <c r="Q19" s="191">
        <v>1920310.75</v>
      </c>
      <c r="R19" s="192">
        <v>258.5</v>
      </c>
      <c r="S19" s="191">
        <v>844168.6</v>
      </c>
      <c r="T19" s="192">
        <v>2000000</v>
      </c>
      <c r="U19" s="191">
        <v>58280</v>
      </c>
      <c r="V19" s="192">
        <v>20226654.82</v>
      </c>
      <c r="W19" s="191">
        <v>868527.35</v>
      </c>
      <c r="X19" s="192">
        <v>0</v>
      </c>
      <c r="Y19" s="191">
        <v>6332464.3399999999</v>
      </c>
      <c r="Z19" s="64">
        <f t="shared" si="0"/>
        <v>83992499.139999986</v>
      </c>
    </row>
    <row r="20" spans="1:26" ht="24.6">
      <c r="A20" s="275">
        <v>34</v>
      </c>
      <c r="B20" s="276">
        <v>17</v>
      </c>
      <c r="C20" s="276">
        <v>2</v>
      </c>
      <c r="D20" s="277" t="s">
        <v>53</v>
      </c>
      <c r="E20" s="277" t="s">
        <v>213</v>
      </c>
      <c r="F20" s="278" t="s">
        <v>343</v>
      </c>
      <c r="G20" s="192">
        <v>39461070.760000005</v>
      </c>
      <c r="H20" s="191">
        <v>5100159.95</v>
      </c>
      <c r="I20" s="192">
        <v>2823654.17</v>
      </c>
      <c r="J20" s="191">
        <v>726350</v>
      </c>
      <c r="K20" s="191">
        <v>1116442</v>
      </c>
      <c r="L20" s="192">
        <v>7208939.2499999991</v>
      </c>
      <c r="M20" s="191">
        <v>556687</v>
      </c>
      <c r="N20" s="192">
        <v>6038</v>
      </c>
      <c r="O20" s="191">
        <v>1593127.17</v>
      </c>
      <c r="P20" s="192">
        <v>20035</v>
      </c>
      <c r="Q20" s="191">
        <v>2342850.5</v>
      </c>
      <c r="R20" s="192">
        <v>3426.58</v>
      </c>
      <c r="S20" s="191">
        <v>1655400</v>
      </c>
      <c r="T20" s="192">
        <v>2361122</v>
      </c>
      <c r="U20" s="191">
        <v>69520</v>
      </c>
      <c r="V20" s="192">
        <v>25508569.34</v>
      </c>
      <c r="W20" s="191">
        <v>926476.78</v>
      </c>
      <c r="X20" s="192">
        <v>0</v>
      </c>
      <c r="Y20" s="191">
        <v>20475128.859999999</v>
      </c>
      <c r="Z20" s="64">
        <f t="shared" si="0"/>
        <v>111954997.36000001</v>
      </c>
    </row>
    <row r="21" spans="1:26" ht="24.6">
      <c r="A21" s="275">
        <v>75</v>
      </c>
      <c r="B21" s="276">
        <v>18</v>
      </c>
      <c r="C21" s="276">
        <v>3</v>
      </c>
      <c r="D21" s="277" t="s">
        <v>45</v>
      </c>
      <c r="E21" s="277" t="s">
        <v>189</v>
      </c>
      <c r="F21" s="278" t="s">
        <v>316</v>
      </c>
      <c r="G21" s="192">
        <v>32133248.66</v>
      </c>
      <c r="H21" s="191">
        <v>1018699.6199999999</v>
      </c>
      <c r="I21" s="192">
        <v>4704211.12</v>
      </c>
      <c r="J21" s="191">
        <v>218350</v>
      </c>
      <c r="K21" s="191">
        <v>1045668.3999999999</v>
      </c>
      <c r="L21" s="192">
        <v>4859364.78</v>
      </c>
      <c r="M21" s="191">
        <v>261164</v>
      </c>
      <c r="N21" s="192">
        <v>18780</v>
      </c>
      <c r="O21" s="191">
        <v>964214.05999999994</v>
      </c>
      <c r="P21" s="192">
        <v>6306</v>
      </c>
      <c r="Q21" s="191">
        <v>1195049</v>
      </c>
      <c r="R21" s="192">
        <v>3113.97</v>
      </c>
      <c r="S21" s="191">
        <v>1041632</v>
      </c>
      <c r="T21" s="192">
        <v>1357080.73</v>
      </c>
      <c r="U21" s="191">
        <v>18870</v>
      </c>
      <c r="V21" s="192">
        <v>31197978.829999998</v>
      </c>
      <c r="W21" s="191">
        <v>1421067.32</v>
      </c>
      <c r="X21" s="192">
        <v>0</v>
      </c>
      <c r="Y21" s="191">
        <v>7020031.79</v>
      </c>
      <c r="Z21" s="64">
        <f t="shared" si="0"/>
        <v>88484830.279999986</v>
      </c>
    </row>
    <row r="22" spans="1:26" ht="24.6">
      <c r="A22" s="275">
        <v>76</v>
      </c>
      <c r="B22" s="276">
        <v>19</v>
      </c>
      <c r="C22" s="276">
        <v>3</v>
      </c>
      <c r="D22" s="277" t="s">
        <v>45</v>
      </c>
      <c r="E22" s="277" t="s">
        <v>190</v>
      </c>
      <c r="F22" s="278" t="s">
        <v>317</v>
      </c>
      <c r="G22" s="192">
        <v>45480398.200000003</v>
      </c>
      <c r="H22" s="191">
        <v>1119007.93</v>
      </c>
      <c r="I22" s="192">
        <v>4983439.83</v>
      </c>
      <c r="J22" s="191">
        <v>177850</v>
      </c>
      <c r="K22" s="191">
        <v>1038828</v>
      </c>
      <c r="L22" s="192">
        <v>3847118.52</v>
      </c>
      <c r="M22" s="191">
        <v>267917</v>
      </c>
      <c r="N22" s="192">
        <v>0</v>
      </c>
      <c r="O22" s="191">
        <v>804645.1</v>
      </c>
      <c r="P22" s="192">
        <v>2828</v>
      </c>
      <c r="Q22" s="191">
        <v>1963141.92</v>
      </c>
      <c r="R22" s="192">
        <v>6653.37</v>
      </c>
      <c r="S22" s="191">
        <v>2076454.64</v>
      </c>
      <c r="T22" s="192">
        <v>1825300.78</v>
      </c>
      <c r="U22" s="191">
        <v>0</v>
      </c>
      <c r="V22" s="192">
        <v>31910434.989999998</v>
      </c>
      <c r="W22" s="191">
        <v>1414850.26</v>
      </c>
      <c r="X22" s="192">
        <v>0</v>
      </c>
      <c r="Y22" s="191">
        <v>11856811.720000001</v>
      </c>
      <c r="Z22" s="64">
        <f t="shared" si="0"/>
        <v>108775680.26000001</v>
      </c>
    </row>
    <row r="23" spans="1:26" ht="24.6">
      <c r="A23" s="275">
        <v>82</v>
      </c>
      <c r="B23" s="276">
        <v>20</v>
      </c>
      <c r="C23" s="276">
        <v>3</v>
      </c>
      <c r="D23" s="277" t="s">
        <v>45</v>
      </c>
      <c r="E23" s="277" t="s">
        <v>196</v>
      </c>
      <c r="F23" s="278" t="s">
        <v>323</v>
      </c>
      <c r="G23" s="192">
        <v>34764048.339999996</v>
      </c>
      <c r="H23" s="191">
        <v>3227606.8200000008</v>
      </c>
      <c r="I23" s="192">
        <v>3930023.98</v>
      </c>
      <c r="J23" s="191">
        <v>261450</v>
      </c>
      <c r="K23" s="191">
        <v>938103.32000000007</v>
      </c>
      <c r="L23" s="192">
        <v>7995590.6000000006</v>
      </c>
      <c r="M23" s="191">
        <v>185634</v>
      </c>
      <c r="N23" s="192">
        <v>38844</v>
      </c>
      <c r="O23" s="191">
        <v>1241019.4000000001</v>
      </c>
      <c r="P23" s="192">
        <v>0</v>
      </c>
      <c r="Q23" s="191">
        <v>1390976.3</v>
      </c>
      <c r="R23" s="192">
        <v>3361.79</v>
      </c>
      <c r="S23" s="191">
        <v>649036.67000000004</v>
      </c>
      <c r="T23" s="192">
        <v>1494304.45</v>
      </c>
      <c r="U23" s="191">
        <v>0</v>
      </c>
      <c r="V23" s="192">
        <v>25367522.25</v>
      </c>
      <c r="W23" s="191">
        <v>1036776.78</v>
      </c>
      <c r="X23" s="192">
        <v>0</v>
      </c>
      <c r="Y23" s="191">
        <v>11130842.23</v>
      </c>
      <c r="Z23" s="64">
        <f t="shared" si="0"/>
        <v>93655140.929999992</v>
      </c>
    </row>
    <row r="24" spans="1:26" ht="24.6">
      <c r="A24" s="275">
        <v>85</v>
      </c>
      <c r="B24" s="276">
        <v>21</v>
      </c>
      <c r="C24" s="276">
        <v>3</v>
      </c>
      <c r="D24" s="277" t="s">
        <v>45</v>
      </c>
      <c r="E24" s="277" t="s">
        <v>199</v>
      </c>
      <c r="F24" s="278" t="s">
        <v>326</v>
      </c>
      <c r="G24" s="192">
        <v>27623822.659999993</v>
      </c>
      <c r="H24" s="191">
        <v>6170678.8799999999</v>
      </c>
      <c r="I24" s="192">
        <v>3710995.09</v>
      </c>
      <c r="J24" s="191">
        <v>59700</v>
      </c>
      <c r="K24" s="191">
        <v>1540715.8</v>
      </c>
      <c r="L24" s="192">
        <v>6483440.5500000007</v>
      </c>
      <c r="M24" s="191">
        <v>327093</v>
      </c>
      <c r="N24" s="192">
        <v>4502</v>
      </c>
      <c r="O24" s="191">
        <v>1124195.58</v>
      </c>
      <c r="P24" s="192">
        <v>1037</v>
      </c>
      <c r="Q24" s="191">
        <v>1266035</v>
      </c>
      <c r="R24" s="192">
        <v>759</v>
      </c>
      <c r="S24" s="191">
        <v>787885.12</v>
      </c>
      <c r="T24" s="192">
        <v>1179187.79</v>
      </c>
      <c r="U24" s="191">
        <v>0</v>
      </c>
      <c r="V24" s="192">
        <v>30424242.899999999</v>
      </c>
      <c r="W24" s="191">
        <v>1260918.0999999999</v>
      </c>
      <c r="X24" s="192">
        <v>0</v>
      </c>
      <c r="Y24" s="191">
        <v>5225393.1899999995</v>
      </c>
      <c r="Z24" s="64">
        <f t="shared" si="0"/>
        <v>87190601.659999967</v>
      </c>
    </row>
    <row r="25" spans="1:26" ht="24.6">
      <c r="A25" s="275">
        <v>22</v>
      </c>
      <c r="B25" s="276">
        <v>22</v>
      </c>
      <c r="C25" s="276">
        <v>3</v>
      </c>
      <c r="D25" s="277" t="s">
        <v>53</v>
      </c>
      <c r="E25" s="277" t="s">
        <v>202</v>
      </c>
      <c r="F25" s="278" t="s">
        <v>331</v>
      </c>
      <c r="G25" s="192">
        <v>40735668.590000004</v>
      </c>
      <c r="H25" s="191">
        <v>785324.52000000025</v>
      </c>
      <c r="I25" s="192">
        <v>4096767.8099999996</v>
      </c>
      <c r="J25" s="191">
        <v>329000</v>
      </c>
      <c r="K25" s="191">
        <v>1554511.79</v>
      </c>
      <c r="L25" s="192">
        <v>5228386.7700000005</v>
      </c>
      <c r="M25" s="191">
        <v>399480.5</v>
      </c>
      <c r="N25" s="192">
        <v>21782.5</v>
      </c>
      <c r="O25" s="191">
        <v>1103219.6700000002</v>
      </c>
      <c r="P25" s="192">
        <v>29132</v>
      </c>
      <c r="Q25" s="191">
        <v>2332136.9699999997</v>
      </c>
      <c r="R25" s="192">
        <v>204642.84000000003</v>
      </c>
      <c r="S25" s="191">
        <v>1572900</v>
      </c>
      <c r="T25" s="192">
        <v>2323592.46</v>
      </c>
      <c r="U25" s="191">
        <v>129380</v>
      </c>
      <c r="V25" s="192">
        <v>28826526.850000001</v>
      </c>
      <c r="W25" s="191">
        <v>1196331.42</v>
      </c>
      <c r="X25" s="192">
        <v>0</v>
      </c>
      <c r="Y25" s="191">
        <v>9982135.6600000001</v>
      </c>
      <c r="Z25" s="64">
        <f t="shared" si="0"/>
        <v>100850920.35000001</v>
      </c>
    </row>
    <row r="26" spans="1:26" ht="24.6">
      <c r="A26" s="275">
        <v>26</v>
      </c>
      <c r="B26" s="276">
        <v>23</v>
      </c>
      <c r="C26" s="276">
        <v>3</v>
      </c>
      <c r="D26" s="277" t="s">
        <v>53</v>
      </c>
      <c r="E26" s="277" t="s">
        <v>205</v>
      </c>
      <c r="F26" s="278" t="s">
        <v>335</v>
      </c>
      <c r="G26" s="192">
        <v>22029579.57</v>
      </c>
      <c r="H26" s="191">
        <v>2307813.5</v>
      </c>
      <c r="I26" s="192">
        <v>4408086.92</v>
      </c>
      <c r="J26" s="191">
        <v>159550</v>
      </c>
      <c r="K26" s="191">
        <v>1604649.3499999999</v>
      </c>
      <c r="L26" s="192">
        <v>5367414.0000000009</v>
      </c>
      <c r="M26" s="191">
        <v>375127</v>
      </c>
      <c r="N26" s="192">
        <v>29881</v>
      </c>
      <c r="O26" s="191">
        <v>1548085.02</v>
      </c>
      <c r="P26" s="192">
        <v>48394</v>
      </c>
      <c r="Q26" s="191">
        <v>2255455</v>
      </c>
      <c r="R26" s="192">
        <v>235532.06999999998</v>
      </c>
      <c r="S26" s="191">
        <v>2787200</v>
      </c>
      <c r="T26" s="192">
        <v>3090181.96</v>
      </c>
      <c r="U26" s="191">
        <v>50840</v>
      </c>
      <c r="V26" s="192">
        <v>30554218.989999998</v>
      </c>
      <c r="W26" s="191">
        <v>1021904.89</v>
      </c>
      <c r="X26" s="192">
        <v>0</v>
      </c>
      <c r="Y26" s="191">
        <v>9170515.9100000001</v>
      </c>
      <c r="Z26" s="64">
        <f t="shared" si="0"/>
        <v>87044429.180000007</v>
      </c>
    </row>
    <row r="27" spans="1:26" ht="24.6">
      <c r="A27" s="275">
        <v>37</v>
      </c>
      <c r="B27" s="276">
        <v>24</v>
      </c>
      <c r="C27" s="276">
        <v>3</v>
      </c>
      <c r="D27" s="277" t="s">
        <v>49</v>
      </c>
      <c r="E27" s="277" t="s">
        <v>223</v>
      </c>
      <c r="F27" s="278" t="s">
        <v>355</v>
      </c>
      <c r="G27" s="192">
        <v>24505491.07</v>
      </c>
      <c r="H27" s="191">
        <v>5084026.8499999996</v>
      </c>
      <c r="I27" s="192">
        <v>2455428.0699999998</v>
      </c>
      <c r="J27" s="191">
        <v>127900</v>
      </c>
      <c r="K27" s="191">
        <v>792106.63</v>
      </c>
      <c r="L27" s="192">
        <v>9219383.9600000009</v>
      </c>
      <c r="M27" s="191">
        <v>457762.2</v>
      </c>
      <c r="N27" s="192">
        <v>5941</v>
      </c>
      <c r="O27" s="191">
        <v>3369613.69</v>
      </c>
      <c r="P27" s="192">
        <v>14786</v>
      </c>
      <c r="Q27" s="191">
        <v>1227625.23</v>
      </c>
      <c r="R27" s="192">
        <v>950.29</v>
      </c>
      <c r="S27" s="191">
        <v>1530000</v>
      </c>
      <c r="T27" s="192">
        <v>1869682.01</v>
      </c>
      <c r="U27" s="191">
        <v>53360</v>
      </c>
      <c r="V27" s="192">
        <v>34000905.380000003</v>
      </c>
      <c r="W27" s="191">
        <v>1516128.11</v>
      </c>
      <c r="X27" s="192">
        <v>0</v>
      </c>
      <c r="Y27" s="191">
        <v>3038429.6399999997</v>
      </c>
      <c r="Z27" s="64">
        <f t="shared" si="0"/>
        <v>89269520.129999995</v>
      </c>
    </row>
    <row r="28" spans="1:26" ht="24.6">
      <c r="A28" s="275">
        <v>46</v>
      </c>
      <c r="B28" s="276">
        <v>25</v>
      </c>
      <c r="C28" s="276">
        <v>3</v>
      </c>
      <c r="D28" s="277" t="s">
        <v>49</v>
      </c>
      <c r="E28" s="277" t="s">
        <v>231</v>
      </c>
      <c r="F28" s="278" t="s">
        <v>1352</v>
      </c>
      <c r="G28" s="192">
        <v>36067727.309999995</v>
      </c>
      <c r="H28" s="191">
        <v>2468930.21</v>
      </c>
      <c r="I28" s="192">
        <v>5925628.8100000005</v>
      </c>
      <c r="J28" s="191">
        <v>548800</v>
      </c>
      <c r="K28" s="191">
        <v>799698.57</v>
      </c>
      <c r="L28" s="192">
        <v>6668491.5699999994</v>
      </c>
      <c r="M28" s="191">
        <v>432752.5</v>
      </c>
      <c r="N28" s="192">
        <v>0</v>
      </c>
      <c r="O28" s="191">
        <v>1204751.1299999999</v>
      </c>
      <c r="P28" s="192">
        <v>27177.38</v>
      </c>
      <c r="Q28" s="191">
        <v>2890329.15</v>
      </c>
      <c r="R28" s="192">
        <v>0</v>
      </c>
      <c r="S28" s="191">
        <v>4152060.51</v>
      </c>
      <c r="T28" s="192">
        <v>2110843.15</v>
      </c>
      <c r="U28" s="191">
        <v>42020</v>
      </c>
      <c r="V28" s="192">
        <v>39310464.060000002</v>
      </c>
      <c r="W28" s="191">
        <v>1507773.16</v>
      </c>
      <c r="X28" s="192">
        <v>0</v>
      </c>
      <c r="Y28" s="191">
        <v>18182297.43</v>
      </c>
      <c r="Z28" s="64">
        <f t="shared" si="0"/>
        <v>122339744.94</v>
      </c>
    </row>
    <row r="29" spans="1:26" ht="24.6">
      <c r="A29" s="275">
        <v>49</v>
      </c>
      <c r="B29" s="276">
        <v>26</v>
      </c>
      <c r="C29" s="276">
        <v>3</v>
      </c>
      <c r="D29" s="277" t="s">
        <v>49</v>
      </c>
      <c r="E29" s="277" t="s">
        <v>233</v>
      </c>
      <c r="F29" s="278" t="s">
        <v>367</v>
      </c>
      <c r="G29" s="192">
        <v>42666873.339999996</v>
      </c>
      <c r="H29" s="191">
        <v>2186648.46</v>
      </c>
      <c r="I29" s="192">
        <v>5581562.8200000003</v>
      </c>
      <c r="J29" s="191">
        <v>154750</v>
      </c>
      <c r="K29" s="191">
        <v>535061.65000000026</v>
      </c>
      <c r="L29" s="192">
        <v>13705369.809999999</v>
      </c>
      <c r="M29" s="191">
        <v>672229</v>
      </c>
      <c r="N29" s="192">
        <v>2940</v>
      </c>
      <c r="O29" s="191">
        <v>3548100.3699999996</v>
      </c>
      <c r="P29" s="192">
        <v>10337</v>
      </c>
      <c r="Q29" s="191">
        <v>1579448.6</v>
      </c>
      <c r="R29" s="192">
        <v>3670.01</v>
      </c>
      <c r="S29" s="191">
        <v>2256756.12</v>
      </c>
      <c r="T29" s="192">
        <v>2112134.59</v>
      </c>
      <c r="U29" s="191">
        <v>4250</v>
      </c>
      <c r="V29" s="192">
        <v>38048634.719999999</v>
      </c>
      <c r="W29" s="191">
        <v>1559377.71</v>
      </c>
      <c r="X29" s="192">
        <v>0</v>
      </c>
      <c r="Y29" s="191">
        <v>7400248.9099999992</v>
      </c>
      <c r="Z29" s="64">
        <f t="shared" si="0"/>
        <v>122028393.11</v>
      </c>
    </row>
    <row r="30" spans="1:26" ht="24.6">
      <c r="A30" s="275">
        <v>50</v>
      </c>
      <c r="B30" s="276">
        <v>27</v>
      </c>
      <c r="C30" s="276">
        <v>3</v>
      </c>
      <c r="D30" s="277" t="s">
        <v>49</v>
      </c>
      <c r="E30" s="277" t="s">
        <v>234</v>
      </c>
      <c r="F30" s="278" t="s">
        <v>368</v>
      </c>
      <c r="G30" s="192">
        <v>34821997.75</v>
      </c>
      <c r="H30" s="191">
        <v>3897130.3500000006</v>
      </c>
      <c r="I30" s="192">
        <v>3524770.29</v>
      </c>
      <c r="J30" s="191">
        <v>80200</v>
      </c>
      <c r="K30" s="191">
        <v>1373942.0499999998</v>
      </c>
      <c r="L30" s="192">
        <v>5650399.6899999995</v>
      </c>
      <c r="M30" s="191">
        <v>411498</v>
      </c>
      <c r="N30" s="192">
        <v>28383</v>
      </c>
      <c r="O30" s="191">
        <v>1395846.2000000002</v>
      </c>
      <c r="P30" s="192">
        <v>18726</v>
      </c>
      <c r="Q30" s="191">
        <v>1546428.5</v>
      </c>
      <c r="R30" s="192">
        <v>4750.4400000000005</v>
      </c>
      <c r="S30" s="191">
        <v>3024924.88</v>
      </c>
      <c r="T30" s="192">
        <v>1638883.45</v>
      </c>
      <c r="U30" s="191">
        <v>6567.75</v>
      </c>
      <c r="V30" s="192">
        <v>31633609.190000001</v>
      </c>
      <c r="W30" s="191">
        <v>1459020.99</v>
      </c>
      <c r="X30" s="192">
        <v>0</v>
      </c>
      <c r="Y30" s="191">
        <v>9645773.7200000007</v>
      </c>
      <c r="Z30" s="64">
        <f t="shared" si="0"/>
        <v>100162852.25</v>
      </c>
    </row>
    <row r="31" spans="1:26" s="283" customFormat="1" ht="24.6">
      <c r="A31" s="275">
        <v>2</v>
      </c>
      <c r="B31" s="276">
        <v>28</v>
      </c>
      <c r="C31" s="276">
        <v>3</v>
      </c>
      <c r="D31" s="277" t="s">
        <v>51</v>
      </c>
      <c r="E31" s="277" t="s">
        <v>238</v>
      </c>
      <c r="F31" s="278" t="s">
        <v>372</v>
      </c>
      <c r="G31" s="192">
        <v>38211060.789999992</v>
      </c>
      <c r="H31" s="191">
        <v>8882952.7799999993</v>
      </c>
      <c r="I31" s="192">
        <v>5525668.1799999997</v>
      </c>
      <c r="J31" s="191">
        <v>157300</v>
      </c>
      <c r="K31" s="191">
        <v>1388364.4799999997</v>
      </c>
      <c r="L31" s="192">
        <v>9305667.7800000012</v>
      </c>
      <c r="M31" s="191">
        <v>216543</v>
      </c>
      <c r="N31" s="192">
        <v>0</v>
      </c>
      <c r="O31" s="191">
        <v>1689666.8199999998</v>
      </c>
      <c r="P31" s="192">
        <v>95120</v>
      </c>
      <c r="Q31" s="191">
        <v>1327382</v>
      </c>
      <c r="R31" s="192">
        <v>19960.099999999999</v>
      </c>
      <c r="S31" s="191">
        <v>2027657.18</v>
      </c>
      <c r="T31" s="192">
        <v>3189291.79</v>
      </c>
      <c r="U31" s="191">
        <v>14500</v>
      </c>
      <c r="V31" s="192">
        <v>38987612.460000001</v>
      </c>
      <c r="W31" s="191">
        <v>1551162.49</v>
      </c>
      <c r="X31" s="192">
        <v>0</v>
      </c>
      <c r="Y31" s="191">
        <v>12747506.390000001</v>
      </c>
      <c r="Z31" s="64">
        <f t="shared" si="0"/>
        <v>125337416.24000001</v>
      </c>
    </row>
    <row r="32" spans="1:26" ht="24.6">
      <c r="A32" s="275">
        <v>3</v>
      </c>
      <c r="B32" s="276">
        <v>29</v>
      </c>
      <c r="C32" s="276">
        <v>3</v>
      </c>
      <c r="D32" s="277" t="s">
        <v>51</v>
      </c>
      <c r="E32" s="277" t="s">
        <v>239</v>
      </c>
      <c r="F32" s="278" t="s">
        <v>373</v>
      </c>
      <c r="G32" s="192">
        <v>39608803.649999999</v>
      </c>
      <c r="H32" s="191">
        <v>1677629.4400000002</v>
      </c>
      <c r="I32" s="192">
        <v>6873207.9000000004</v>
      </c>
      <c r="J32" s="191">
        <v>226050</v>
      </c>
      <c r="K32" s="191">
        <v>1021841.0499999998</v>
      </c>
      <c r="L32" s="192">
        <v>7732398.3499999996</v>
      </c>
      <c r="M32" s="191">
        <v>111964</v>
      </c>
      <c r="N32" s="192">
        <v>0</v>
      </c>
      <c r="O32" s="191">
        <v>1195064.3399999999</v>
      </c>
      <c r="P32" s="192">
        <v>500574.80000000005</v>
      </c>
      <c r="Q32" s="191">
        <v>2311694</v>
      </c>
      <c r="R32" s="192">
        <v>509681.73</v>
      </c>
      <c r="S32" s="191">
        <v>1696000</v>
      </c>
      <c r="T32" s="192">
        <v>3241475.61</v>
      </c>
      <c r="U32" s="191">
        <v>38920</v>
      </c>
      <c r="V32" s="192">
        <v>40473258.560000002</v>
      </c>
      <c r="W32" s="191">
        <v>1737255.9300000002</v>
      </c>
      <c r="X32" s="192">
        <v>0</v>
      </c>
      <c r="Y32" s="191">
        <v>4479089.9000000004</v>
      </c>
      <c r="Z32" s="64">
        <f t="shared" si="0"/>
        <v>113434909.25999999</v>
      </c>
    </row>
    <row r="33" spans="1:26" ht="24.6">
      <c r="A33" s="275">
        <v>52</v>
      </c>
      <c r="B33" s="276">
        <v>30</v>
      </c>
      <c r="C33" s="276">
        <v>3</v>
      </c>
      <c r="D33" s="277" t="s">
        <v>49</v>
      </c>
      <c r="E33" s="277" t="s">
        <v>236</v>
      </c>
      <c r="F33" s="278" t="s">
        <v>370</v>
      </c>
      <c r="G33" s="192">
        <v>34493650.550000004</v>
      </c>
      <c r="H33" s="191">
        <v>4439234.6400000006</v>
      </c>
      <c r="I33" s="192">
        <v>4249002.1100000003</v>
      </c>
      <c r="J33" s="191">
        <v>194000</v>
      </c>
      <c r="K33" s="191">
        <v>1116710.7499999998</v>
      </c>
      <c r="L33" s="192">
        <v>5521302.6300000008</v>
      </c>
      <c r="M33" s="191">
        <v>275913</v>
      </c>
      <c r="N33" s="192">
        <v>45715.519999999997</v>
      </c>
      <c r="O33" s="191">
        <v>1148595.3899999999</v>
      </c>
      <c r="P33" s="192">
        <v>8985</v>
      </c>
      <c r="Q33" s="191">
        <v>1910550</v>
      </c>
      <c r="R33" s="192">
        <v>10030.25</v>
      </c>
      <c r="S33" s="191">
        <v>2146293.9900000002</v>
      </c>
      <c r="T33" s="192">
        <v>2614726.81</v>
      </c>
      <c r="U33" s="191">
        <v>86730</v>
      </c>
      <c r="V33" s="192">
        <v>31824821.41</v>
      </c>
      <c r="W33" s="191">
        <v>1502681.8499999999</v>
      </c>
      <c r="X33" s="192">
        <v>0</v>
      </c>
      <c r="Y33" s="191">
        <v>9771251.6699999999</v>
      </c>
      <c r="Z33" s="64">
        <f t="shared" si="0"/>
        <v>101360195.57000001</v>
      </c>
    </row>
    <row r="34" spans="1:26" ht="24.6">
      <c r="A34" s="275">
        <v>27</v>
      </c>
      <c r="B34" s="276">
        <v>31</v>
      </c>
      <c r="C34" s="276">
        <v>4</v>
      </c>
      <c r="D34" s="277" t="s">
        <v>53</v>
      </c>
      <c r="E34" s="277" t="s">
        <v>206</v>
      </c>
      <c r="F34" s="278" t="s">
        <v>336</v>
      </c>
      <c r="G34" s="192">
        <v>19601261.230000004</v>
      </c>
      <c r="H34" s="191">
        <v>865848.97</v>
      </c>
      <c r="I34" s="192">
        <v>5194976.5299999993</v>
      </c>
      <c r="J34" s="191">
        <v>797350</v>
      </c>
      <c r="K34" s="191">
        <v>897168.8</v>
      </c>
      <c r="L34" s="192">
        <v>7034242.1199999992</v>
      </c>
      <c r="M34" s="191">
        <v>285867</v>
      </c>
      <c r="N34" s="192">
        <v>52659</v>
      </c>
      <c r="O34" s="191">
        <v>1515164.4499999997</v>
      </c>
      <c r="P34" s="192">
        <v>19983</v>
      </c>
      <c r="Q34" s="191">
        <v>9604968</v>
      </c>
      <c r="R34" s="192">
        <v>1948082.4600000004</v>
      </c>
      <c r="S34" s="191">
        <v>1429800</v>
      </c>
      <c r="T34" s="192">
        <v>2000000</v>
      </c>
      <c r="U34" s="191">
        <v>32721</v>
      </c>
      <c r="V34" s="192">
        <v>36115550.859999999</v>
      </c>
      <c r="W34" s="191">
        <v>1293211.18</v>
      </c>
      <c r="X34" s="192">
        <v>0</v>
      </c>
      <c r="Y34" s="191">
        <v>9395549.0999999996</v>
      </c>
      <c r="Z34" s="64">
        <f t="shared" si="0"/>
        <v>98084403.700000018</v>
      </c>
    </row>
    <row r="35" spans="1:26" ht="24.6">
      <c r="A35" s="275">
        <v>29</v>
      </c>
      <c r="B35" s="276">
        <v>32</v>
      </c>
      <c r="C35" s="276">
        <v>4</v>
      </c>
      <c r="D35" s="277" t="s">
        <v>53</v>
      </c>
      <c r="E35" s="277" t="s">
        <v>208</v>
      </c>
      <c r="F35" s="278" t="s">
        <v>338</v>
      </c>
      <c r="G35" s="192">
        <v>39779476.850000001</v>
      </c>
      <c r="H35" s="191">
        <v>1681053.23</v>
      </c>
      <c r="I35" s="192">
        <v>3293063.34</v>
      </c>
      <c r="J35" s="191">
        <v>381450</v>
      </c>
      <c r="K35" s="191">
        <v>1228088.2200000002</v>
      </c>
      <c r="L35" s="192">
        <v>4772066.4799999995</v>
      </c>
      <c r="M35" s="191">
        <v>405977</v>
      </c>
      <c r="N35" s="192">
        <v>85612.5</v>
      </c>
      <c r="O35" s="191">
        <v>899165.65</v>
      </c>
      <c r="P35" s="192">
        <v>11140</v>
      </c>
      <c r="Q35" s="191">
        <v>1956095</v>
      </c>
      <c r="R35" s="192">
        <v>3421.73</v>
      </c>
      <c r="S35" s="191">
        <v>1520000</v>
      </c>
      <c r="T35" s="192">
        <v>184500</v>
      </c>
      <c r="U35" s="191">
        <v>42428</v>
      </c>
      <c r="V35" s="192">
        <v>37129148.5</v>
      </c>
      <c r="W35" s="191">
        <v>1391660.49</v>
      </c>
      <c r="X35" s="192">
        <v>0</v>
      </c>
      <c r="Y35" s="191">
        <v>9093928.2400000002</v>
      </c>
      <c r="Z35" s="64">
        <f t="shared" si="0"/>
        <v>103858275.22999999</v>
      </c>
    </row>
    <row r="36" spans="1:26" ht="24.6">
      <c r="A36" s="275">
        <v>30</v>
      </c>
      <c r="B36" s="276">
        <v>33</v>
      </c>
      <c r="C36" s="276">
        <v>4</v>
      </c>
      <c r="D36" s="277" t="s">
        <v>53</v>
      </c>
      <c r="E36" s="277" t="s">
        <v>209</v>
      </c>
      <c r="F36" s="278" t="s">
        <v>339</v>
      </c>
      <c r="G36" s="192">
        <v>40793357.910000004</v>
      </c>
      <c r="H36" s="191">
        <v>985598.3899999999</v>
      </c>
      <c r="I36" s="192">
        <v>6641549.5</v>
      </c>
      <c r="J36" s="191">
        <v>135200</v>
      </c>
      <c r="K36" s="191">
        <v>1721414.0899999996</v>
      </c>
      <c r="L36" s="192">
        <v>5784532.3399999999</v>
      </c>
      <c r="M36" s="191">
        <v>410219</v>
      </c>
      <c r="N36" s="192">
        <v>64008</v>
      </c>
      <c r="O36" s="191">
        <v>1864564.2200000002</v>
      </c>
      <c r="P36" s="192">
        <v>8515</v>
      </c>
      <c r="Q36" s="191">
        <v>2611871.0499999998</v>
      </c>
      <c r="R36" s="192">
        <v>7677.49</v>
      </c>
      <c r="S36" s="191">
        <v>1540000</v>
      </c>
      <c r="T36" s="192">
        <v>184500</v>
      </c>
      <c r="U36" s="191">
        <v>50200</v>
      </c>
      <c r="V36" s="192">
        <v>31497417.420000002</v>
      </c>
      <c r="W36" s="191">
        <v>1290831.3</v>
      </c>
      <c r="X36" s="192">
        <v>0</v>
      </c>
      <c r="Y36" s="191">
        <v>5301091.63</v>
      </c>
      <c r="Z36" s="64">
        <f t="shared" ref="Z36:Z67" si="1">SUM(G36:Y36)</f>
        <v>100892547.33999999</v>
      </c>
    </row>
    <row r="37" spans="1:26" ht="24.6">
      <c r="A37" s="275">
        <v>56</v>
      </c>
      <c r="B37" s="276">
        <v>34</v>
      </c>
      <c r="C37" s="276">
        <v>4</v>
      </c>
      <c r="D37" s="277" t="s">
        <v>47</v>
      </c>
      <c r="E37" s="277" t="s">
        <v>217</v>
      </c>
      <c r="F37" s="278" t="s">
        <v>347</v>
      </c>
      <c r="G37" s="192">
        <v>33863679.439999998</v>
      </c>
      <c r="H37" s="191">
        <v>13765730.07</v>
      </c>
      <c r="I37" s="192">
        <v>7722708.4500000002</v>
      </c>
      <c r="J37" s="191">
        <v>20350</v>
      </c>
      <c r="K37" s="191">
        <v>1673756.4800000002</v>
      </c>
      <c r="L37" s="192">
        <v>7958167.96</v>
      </c>
      <c r="M37" s="191">
        <v>599494.5</v>
      </c>
      <c r="N37" s="192">
        <v>92054.67</v>
      </c>
      <c r="O37" s="191">
        <v>1934233.6800000002</v>
      </c>
      <c r="P37" s="192">
        <v>28555.510000000009</v>
      </c>
      <c r="Q37" s="191">
        <v>2347055</v>
      </c>
      <c r="R37" s="192">
        <v>277113.39</v>
      </c>
      <c r="S37" s="191">
        <v>1563344.81</v>
      </c>
      <c r="T37" s="192">
        <v>2755000</v>
      </c>
      <c r="U37" s="191">
        <v>145241.5</v>
      </c>
      <c r="V37" s="192">
        <v>35968263.310000002</v>
      </c>
      <c r="W37" s="191">
        <v>1539086.59</v>
      </c>
      <c r="X37" s="192">
        <v>0</v>
      </c>
      <c r="Y37" s="191">
        <v>18206908.66</v>
      </c>
      <c r="Z37" s="64">
        <f t="shared" si="1"/>
        <v>130460744.02000001</v>
      </c>
    </row>
    <row r="38" spans="1:26" ht="24.6">
      <c r="A38" s="275">
        <v>19</v>
      </c>
      <c r="B38" s="276">
        <v>35</v>
      </c>
      <c r="C38" s="276">
        <v>4</v>
      </c>
      <c r="D38" s="277" t="s">
        <v>55</v>
      </c>
      <c r="E38" s="277" t="s">
        <v>176</v>
      </c>
      <c r="F38" s="278" t="s">
        <v>301</v>
      </c>
      <c r="G38" s="192">
        <v>36413782.289999999</v>
      </c>
      <c r="H38" s="191">
        <v>4230114.0299999993</v>
      </c>
      <c r="I38" s="192">
        <v>3785947.57</v>
      </c>
      <c r="J38" s="191">
        <v>251900</v>
      </c>
      <c r="K38" s="191">
        <v>1921138.36</v>
      </c>
      <c r="L38" s="192">
        <v>9008644.5700000003</v>
      </c>
      <c r="M38" s="191">
        <v>546596</v>
      </c>
      <c r="N38" s="192">
        <v>386</v>
      </c>
      <c r="O38" s="191">
        <v>1867132.1099999999</v>
      </c>
      <c r="P38" s="192">
        <v>88038.7</v>
      </c>
      <c r="Q38" s="191">
        <v>2591151.9</v>
      </c>
      <c r="R38" s="192">
        <v>0</v>
      </c>
      <c r="S38" s="191">
        <v>2171635.41</v>
      </c>
      <c r="T38" s="192">
        <v>7588239</v>
      </c>
      <c r="U38" s="191">
        <v>107330</v>
      </c>
      <c r="V38" s="192">
        <v>39546060.25</v>
      </c>
      <c r="W38" s="191">
        <v>1549749.8</v>
      </c>
      <c r="X38" s="192">
        <v>0</v>
      </c>
      <c r="Y38" s="191">
        <v>10314336.02</v>
      </c>
      <c r="Z38" s="64">
        <f t="shared" si="1"/>
        <v>121982182.00999999</v>
      </c>
    </row>
    <row r="39" spans="1:26" ht="24.6">
      <c r="A39" s="275">
        <v>36</v>
      </c>
      <c r="B39" s="276">
        <v>36</v>
      </c>
      <c r="C39" s="276">
        <v>4</v>
      </c>
      <c r="D39" s="277" t="s">
        <v>49</v>
      </c>
      <c r="E39" s="277" t="s">
        <v>222</v>
      </c>
      <c r="F39" s="278" t="s">
        <v>354</v>
      </c>
      <c r="G39" s="192">
        <v>46497838.380000018</v>
      </c>
      <c r="H39" s="191">
        <v>2426661.56</v>
      </c>
      <c r="I39" s="192">
        <v>4190878.0100000002</v>
      </c>
      <c r="J39" s="191">
        <v>127650</v>
      </c>
      <c r="K39" s="191">
        <v>1301595.9500000002</v>
      </c>
      <c r="L39" s="192">
        <v>5148167.13</v>
      </c>
      <c r="M39" s="191">
        <v>432793</v>
      </c>
      <c r="N39" s="192">
        <v>0</v>
      </c>
      <c r="O39" s="191">
        <v>1151792.95</v>
      </c>
      <c r="P39" s="192">
        <v>18622</v>
      </c>
      <c r="Q39" s="191">
        <v>1185861</v>
      </c>
      <c r="R39" s="192">
        <v>0</v>
      </c>
      <c r="S39" s="191">
        <v>5410000</v>
      </c>
      <c r="T39" s="192">
        <v>5905618.1500000004</v>
      </c>
      <c r="U39" s="191">
        <v>125980</v>
      </c>
      <c r="V39" s="192">
        <v>40833866.359999999</v>
      </c>
      <c r="W39" s="191">
        <v>1872220.27</v>
      </c>
      <c r="X39" s="192">
        <v>0</v>
      </c>
      <c r="Y39" s="191">
        <v>10771440.530000001</v>
      </c>
      <c r="Z39" s="64">
        <f t="shared" si="1"/>
        <v>127400985.29000002</v>
      </c>
    </row>
    <row r="40" spans="1:26" ht="24.6">
      <c r="A40" s="275">
        <v>40</v>
      </c>
      <c r="B40" s="276">
        <v>37</v>
      </c>
      <c r="C40" s="276">
        <v>4</v>
      </c>
      <c r="D40" s="277" t="s">
        <v>49</v>
      </c>
      <c r="E40" s="277" t="s">
        <v>226</v>
      </c>
      <c r="F40" s="278" t="s">
        <v>358</v>
      </c>
      <c r="G40" s="192">
        <v>39424605.390000001</v>
      </c>
      <c r="H40" s="191">
        <v>3021860.22</v>
      </c>
      <c r="I40" s="192">
        <v>8549966.4600000009</v>
      </c>
      <c r="J40" s="191">
        <v>530850</v>
      </c>
      <c r="K40" s="191">
        <v>965293.59000000008</v>
      </c>
      <c r="L40" s="192">
        <v>13636487.279999999</v>
      </c>
      <c r="M40" s="191">
        <v>1328789</v>
      </c>
      <c r="N40" s="192">
        <v>4926</v>
      </c>
      <c r="O40" s="191">
        <v>2943648.69</v>
      </c>
      <c r="P40" s="192">
        <v>32182</v>
      </c>
      <c r="Q40" s="191">
        <v>2984079.75</v>
      </c>
      <c r="R40" s="192">
        <v>10451.18</v>
      </c>
      <c r="S40" s="191">
        <v>3654239.42</v>
      </c>
      <c r="T40" s="192">
        <v>2536924.0299999998</v>
      </c>
      <c r="U40" s="191">
        <v>52930</v>
      </c>
      <c r="V40" s="192">
        <v>41851552.439999998</v>
      </c>
      <c r="W40" s="191">
        <v>1799594.51</v>
      </c>
      <c r="X40" s="192">
        <v>0</v>
      </c>
      <c r="Y40" s="191">
        <v>8814826.0399999991</v>
      </c>
      <c r="Z40" s="64">
        <f t="shared" si="1"/>
        <v>132143206</v>
      </c>
    </row>
    <row r="41" spans="1:26" ht="24.6">
      <c r="A41" s="275">
        <v>43</v>
      </c>
      <c r="B41" s="276">
        <v>38</v>
      </c>
      <c r="C41" s="276">
        <v>4</v>
      </c>
      <c r="D41" s="277" t="s">
        <v>49</v>
      </c>
      <c r="E41" s="277" t="s">
        <v>228</v>
      </c>
      <c r="F41" s="278" t="s">
        <v>361</v>
      </c>
      <c r="G41" s="192">
        <v>49063752.899999969</v>
      </c>
      <c r="H41" s="191">
        <v>3911956.7499999995</v>
      </c>
      <c r="I41" s="192">
        <v>3466644.6100000003</v>
      </c>
      <c r="J41" s="191">
        <v>290800</v>
      </c>
      <c r="K41" s="191">
        <v>1805990.8100000003</v>
      </c>
      <c r="L41" s="192">
        <v>9340057.3900000006</v>
      </c>
      <c r="M41" s="191">
        <v>944660.75</v>
      </c>
      <c r="N41" s="192">
        <v>65312.25</v>
      </c>
      <c r="O41" s="191">
        <v>2962815.92</v>
      </c>
      <c r="P41" s="192">
        <v>19603</v>
      </c>
      <c r="Q41" s="191">
        <v>2979881</v>
      </c>
      <c r="R41" s="192">
        <v>5700.73</v>
      </c>
      <c r="S41" s="191">
        <v>1858748.45</v>
      </c>
      <c r="T41" s="192">
        <v>2029108.23</v>
      </c>
      <c r="U41" s="191">
        <v>0</v>
      </c>
      <c r="V41" s="192">
        <v>40673874.700000003</v>
      </c>
      <c r="W41" s="191">
        <v>1679609.23</v>
      </c>
      <c r="X41" s="192">
        <v>0</v>
      </c>
      <c r="Y41" s="191">
        <v>5577823.2800000003</v>
      </c>
      <c r="Z41" s="64">
        <f t="shared" si="1"/>
        <v>126676340</v>
      </c>
    </row>
    <row r="42" spans="1:26" ht="24.6">
      <c r="A42" s="275">
        <v>4</v>
      </c>
      <c r="B42" s="276">
        <v>39</v>
      </c>
      <c r="C42" s="276">
        <v>4</v>
      </c>
      <c r="D42" s="277" t="s">
        <v>51</v>
      </c>
      <c r="E42" s="277" t="s">
        <v>240</v>
      </c>
      <c r="F42" s="278" t="s">
        <v>374</v>
      </c>
      <c r="G42" s="192">
        <v>32229226.719999988</v>
      </c>
      <c r="H42" s="191">
        <v>1887665.19</v>
      </c>
      <c r="I42" s="192">
        <v>7478281.2600000007</v>
      </c>
      <c r="J42" s="191">
        <v>72200</v>
      </c>
      <c r="K42" s="191">
        <v>806653.7000000003</v>
      </c>
      <c r="L42" s="192">
        <v>7613716.7300000014</v>
      </c>
      <c r="M42" s="191">
        <v>188757</v>
      </c>
      <c r="N42" s="192">
        <v>102204</v>
      </c>
      <c r="O42" s="191">
        <v>1317412.51</v>
      </c>
      <c r="P42" s="192">
        <v>161087.79999999999</v>
      </c>
      <c r="Q42" s="191">
        <v>6759533.75</v>
      </c>
      <c r="R42" s="192">
        <v>285077.49</v>
      </c>
      <c r="S42" s="191">
        <v>1960463.4</v>
      </c>
      <c r="T42" s="192">
        <v>1015663.91</v>
      </c>
      <c r="U42" s="191">
        <v>2960</v>
      </c>
      <c r="V42" s="192">
        <v>46209608.810000002</v>
      </c>
      <c r="W42" s="191">
        <v>2148610.6</v>
      </c>
      <c r="X42" s="192">
        <v>0</v>
      </c>
      <c r="Y42" s="191">
        <v>8765006.0399999991</v>
      </c>
      <c r="Z42" s="64">
        <f t="shared" si="1"/>
        <v>119004128.90999997</v>
      </c>
    </row>
    <row r="43" spans="1:26" ht="24.6">
      <c r="A43" s="275">
        <v>9</v>
      </c>
      <c r="B43" s="276">
        <v>40</v>
      </c>
      <c r="C43" s="276">
        <v>4</v>
      </c>
      <c r="D43" s="277" t="s">
        <v>51</v>
      </c>
      <c r="E43" s="277" t="s">
        <v>244</v>
      </c>
      <c r="F43" s="278" t="s">
        <v>379</v>
      </c>
      <c r="G43" s="192">
        <v>45482766.100000009</v>
      </c>
      <c r="H43" s="191">
        <v>2425585.16</v>
      </c>
      <c r="I43" s="192">
        <v>5566447.8700000001</v>
      </c>
      <c r="J43" s="191">
        <v>188150</v>
      </c>
      <c r="K43" s="191">
        <v>614061.64000000013</v>
      </c>
      <c r="L43" s="192">
        <v>6489047.0899999999</v>
      </c>
      <c r="M43" s="191">
        <v>347568.82</v>
      </c>
      <c r="N43" s="192">
        <v>4469</v>
      </c>
      <c r="O43" s="191">
        <v>1217138.7500000002</v>
      </c>
      <c r="P43" s="192">
        <v>22553.659999999996</v>
      </c>
      <c r="Q43" s="191">
        <v>1864442</v>
      </c>
      <c r="R43" s="192">
        <v>16923.16</v>
      </c>
      <c r="S43" s="191">
        <v>1704500</v>
      </c>
      <c r="T43" s="192">
        <v>2240327.14</v>
      </c>
      <c r="U43" s="191">
        <v>63684.5</v>
      </c>
      <c r="V43" s="192">
        <v>43205299.189999998</v>
      </c>
      <c r="W43" s="191">
        <v>1799001.64</v>
      </c>
      <c r="X43" s="192">
        <v>0</v>
      </c>
      <c r="Y43" s="191">
        <v>12246192.75</v>
      </c>
      <c r="Z43" s="64">
        <f t="shared" si="1"/>
        <v>125498158.46999998</v>
      </c>
    </row>
    <row r="44" spans="1:26" ht="24.6">
      <c r="A44" s="275">
        <v>33</v>
      </c>
      <c r="B44" s="276">
        <v>41</v>
      </c>
      <c r="C44" s="276">
        <v>4</v>
      </c>
      <c r="D44" s="277" t="s">
        <v>53</v>
      </c>
      <c r="E44" s="277" t="s">
        <v>212</v>
      </c>
      <c r="F44" s="278" t="s">
        <v>342</v>
      </c>
      <c r="G44" s="192">
        <v>41364529.489999995</v>
      </c>
      <c r="H44" s="191">
        <v>2617891.38</v>
      </c>
      <c r="I44" s="192">
        <v>2107098.3600000003</v>
      </c>
      <c r="J44" s="191">
        <v>205800</v>
      </c>
      <c r="K44" s="191">
        <v>1314581.51</v>
      </c>
      <c r="L44" s="192">
        <v>5541523.8600000003</v>
      </c>
      <c r="M44" s="191">
        <v>415851</v>
      </c>
      <c r="N44" s="192">
        <v>46387</v>
      </c>
      <c r="O44" s="191">
        <v>1074622.4499999997</v>
      </c>
      <c r="P44" s="192">
        <v>54061.64</v>
      </c>
      <c r="Q44" s="191">
        <v>2213487</v>
      </c>
      <c r="R44" s="192">
        <v>15612.8</v>
      </c>
      <c r="S44" s="191">
        <v>1763000</v>
      </c>
      <c r="T44" s="192">
        <v>250000</v>
      </c>
      <c r="U44" s="191">
        <v>53450</v>
      </c>
      <c r="V44" s="192">
        <v>32999525.699999999</v>
      </c>
      <c r="W44" s="191">
        <v>1269910.26</v>
      </c>
      <c r="X44" s="192">
        <v>0</v>
      </c>
      <c r="Y44" s="191">
        <v>18864665.75</v>
      </c>
      <c r="Z44" s="64">
        <f t="shared" si="1"/>
        <v>112171998.2</v>
      </c>
    </row>
    <row r="45" spans="1:26" ht="24.6">
      <c r="A45" s="275">
        <v>67</v>
      </c>
      <c r="B45" s="276">
        <v>42</v>
      </c>
      <c r="C45" s="276">
        <v>4</v>
      </c>
      <c r="D45" s="277" t="s">
        <v>88</v>
      </c>
      <c r="E45" s="277" t="s">
        <v>182</v>
      </c>
      <c r="F45" s="278" t="s">
        <v>308</v>
      </c>
      <c r="G45" s="192">
        <v>49291333.910000011</v>
      </c>
      <c r="H45" s="191">
        <v>4817315.97</v>
      </c>
      <c r="I45" s="192">
        <v>4428372.0200000005</v>
      </c>
      <c r="J45" s="191">
        <v>108950</v>
      </c>
      <c r="K45" s="191">
        <v>927232.80000000016</v>
      </c>
      <c r="L45" s="192">
        <v>6132882.6699999999</v>
      </c>
      <c r="M45" s="191">
        <v>263182.5</v>
      </c>
      <c r="N45" s="192">
        <v>0</v>
      </c>
      <c r="O45" s="191">
        <v>1494668.0399999998</v>
      </c>
      <c r="P45" s="192">
        <v>24557</v>
      </c>
      <c r="Q45" s="191">
        <v>3013422.1100000003</v>
      </c>
      <c r="R45" s="192">
        <v>26850.78</v>
      </c>
      <c r="S45" s="191">
        <v>1343180.63</v>
      </c>
      <c r="T45" s="192">
        <v>3483167.03</v>
      </c>
      <c r="U45" s="191">
        <v>33870</v>
      </c>
      <c r="V45" s="192">
        <v>32503200.43</v>
      </c>
      <c r="W45" s="191">
        <v>1474040.03</v>
      </c>
      <c r="X45" s="192">
        <v>0</v>
      </c>
      <c r="Y45" s="191">
        <v>6441599.96</v>
      </c>
      <c r="Z45" s="64">
        <f t="shared" si="1"/>
        <v>115807825.88000001</v>
      </c>
    </row>
    <row r="46" spans="1:26" ht="24.6">
      <c r="A46" s="275">
        <v>77</v>
      </c>
      <c r="B46" s="276">
        <v>43</v>
      </c>
      <c r="C46" s="276">
        <v>5</v>
      </c>
      <c r="D46" s="277" t="s">
        <v>45</v>
      </c>
      <c r="E46" s="277" t="s">
        <v>191</v>
      </c>
      <c r="F46" s="278" t="s">
        <v>318</v>
      </c>
      <c r="G46" s="192">
        <v>37216625.599999994</v>
      </c>
      <c r="H46" s="191">
        <v>7782757.6299999999</v>
      </c>
      <c r="I46" s="192">
        <v>6683735.3799999999</v>
      </c>
      <c r="J46" s="191">
        <v>67300</v>
      </c>
      <c r="K46" s="191">
        <v>1254304.1000000003</v>
      </c>
      <c r="L46" s="192">
        <v>10582476.709999999</v>
      </c>
      <c r="M46" s="191">
        <v>455526.5</v>
      </c>
      <c r="N46" s="192">
        <v>23900</v>
      </c>
      <c r="O46" s="191">
        <v>1421596.45</v>
      </c>
      <c r="P46" s="192">
        <v>16968</v>
      </c>
      <c r="Q46" s="191">
        <v>1385345</v>
      </c>
      <c r="R46" s="192">
        <v>9200</v>
      </c>
      <c r="S46" s="191">
        <v>1461000</v>
      </c>
      <c r="T46" s="192">
        <v>3056716.96</v>
      </c>
      <c r="U46" s="191">
        <v>0</v>
      </c>
      <c r="V46" s="192">
        <v>42815654.899999999</v>
      </c>
      <c r="W46" s="191">
        <v>4786079.21</v>
      </c>
      <c r="X46" s="192">
        <v>0</v>
      </c>
      <c r="Y46" s="191">
        <v>16028494.84</v>
      </c>
      <c r="Z46" s="64">
        <f t="shared" si="1"/>
        <v>135047681.27999997</v>
      </c>
    </row>
    <row r="47" spans="1:26" ht="24.6">
      <c r="A47" s="275">
        <v>17</v>
      </c>
      <c r="B47" s="276">
        <v>44</v>
      </c>
      <c r="C47" s="276">
        <v>5</v>
      </c>
      <c r="D47" s="277" t="s">
        <v>55</v>
      </c>
      <c r="E47" s="277" t="s">
        <v>174</v>
      </c>
      <c r="F47" s="278" t="s">
        <v>299</v>
      </c>
      <c r="G47" s="192">
        <v>42619292.090000011</v>
      </c>
      <c r="H47" s="191">
        <v>8295300.129999999</v>
      </c>
      <c r="I47" s="192">
        <v>6320731.4400000004</v>
      </c>
      <c r="J47" s="191">
        <v>110700</v>
      </c>
      <c r="K47" s="191">
        <v>1622625.2300000002</v>
      </c>
      <c r="L47" s="192">
        <v>9052185.6699999999</v>
      </c>
      <c r="M47" s="191">
        <v>702782</v>
      </c>
      <c r="N47" s="192">
        <v>34235.25</v>
      </c>
      <c r="O47" s="191">
        <v>1188385.4800000002</v>
      </c>
      <c r="P47" s="192">
        <v>56061.3</v>
      </c>
      <c r="Q47" s="191">
        <v>3293943</v>
      </c>
      <c r="R47" s="192">
        <v>86285.119999999995</v>
      </c>
      <c r="S47" s="191">
        <v>3162961.02</v>
      </c>
      <c r="T47" s="192">
        <v>2016848</v>
      </c>
      <c r="U47" s="191">
        <v>74850</v>
      </c>
      <c r="V47" s="192">
        <v>40977492.32</v>
      </c>
      <c r="W47" s="191">
        <v>1780923.26</v>
      </c>
      <c r="X47" s="192">
        <v>0</v>
      </c>
      <c r="Y47" s="191">
        <v>5837309.3399999999</v>
      </c>
      <c r="Z47" s="64">
        <f t="shared" si="1"/>
        <v>127232910.65000002</v>
      </c>
    </row>
    <row r="48" spans="1:26" ht="24.6">
      <c r="A48" s="275">
        <v>18</v>
      </c>
      <c r="B48" s="276">
        <v>45</v>
      </c>
      <c r="C48" s="276">
        <v>5</v>
      </c>
      <c r="D48" s="277" t="s">
        <v>55</v>
      </c>
      <c r="E48" s="277" t="s">
        <v>175</v>
      </c>
      <c r="F48" s="278" t="s">
        <v>300</v>
      </c>
      <c r="G48" s="192">
        <v>43151406.180000007</v>
      </c>
      <c r="H48" s="191">
        <v>1160051.5900000001</v>
      </c>
      <c r="I48" s="192">
        <v>8822511.5599999987</v>
      </c>
      <c r="J48" s="191">
        <v>126650</v>
      </c>
      <c r="K48" s="191">
        <v>1635708.8099999998</v>
      </c>
      <c r="L48" s="192">
        <v>9918539.5200000014</v>
      </c>
      <c r="M48" s="191">
        <v>613925.58000000007</v>
      </c>
      <c r="N48" s="192">
        <v>154151</v>
      </c>
      <c r="O48" s="191">
        <v>1765208.6100000003</v>
      </c>
      <c r="P48" s="192">
        <v>69310</v>
      </c>
      <c r="Q48" s="191">
        <v>7522356.4800000004</v>
      </c>
      <c r="R48" s="192">
        <v>69991.77</v>
      </c>
      <c r="S48" s="191">
        <v>3015229.26</v>
      </c>
      <c r="T48" s="192">
        <v>120834</v>
      </c>
      <c r="U48" s="191">
        <v>85982</v>
      </c>
      <c r="V48" s="192">
        <v>38181493.109999999</v>
      </c>
      <c r="W48" s="191">
        <v>1536354.18</v>
      </c>
      <c r="X48" s="192">
        <v>0</v>
      </c>
      <c r="Y48" s="191">
        <v>14232199.27</v>
      </c>
      <c r="Z48" s="64">
        <f t="shared" si="1"/>
        <v>132181902.92000003</v>
      </c>
    </row>
    <row r="49" spans="1:26" ht="24.6">
      <c r="A49" s="275">
        <v>48</v>
      </c>
      <c r="B49" s="276">
        <v>46</v>
      </c>
      <c r="C49" s="276">
        <v>5</v>
      </c>
      <c r="D49" s="277" t="s">
        <v>49</v>
      </c>
      <c r="E49" s="277" t="s">
        <v>232</v>
      </c>
      <c r="F49" s="278" t="s">
        <v>366</v>
      </c>
      <c r="G49" s="192">
        <v>30077654.829999998</v>
      </c>
      <c r="H49" s="191">
        <v>16496436.379999999</v>
      </c>
      <c r="I49" s="192">
        <v>2112428.23</v>
      </c>
      <c r="J49" s="191">
        <v>72650</v>
      </c>
      <c r="K49" s="191">
        <v>1911546.6500000004</v>
      </c>
      <c r="L49" s="192">
        <v>12777817.189999999</v>
      </c>
      <c r="M49" s="191">
        <v>470065.45</v>
      </c>
      <c r="N49" s="192">
        <v>48331.25</v>
      </c>
      <c r="O49" s="191">
        <v>2089834.5199999998</v>
      </c>
      <c r="P49" s="192">
        <v>29238</v>
      </c>
      <c r="Q49" s="191">
        <v>2441434.2999999998</v>
      </c>
      <c r="R49" s="192">
        <v>950.29</v>
      </c>
      <c r="S49" s="191">
        <v>2675821.4700000002</v>
      </c>
      <c r="T49" s="192">
        <v>1706953.1</v>
      </c>
      <c r="U49" s="191">
        <v>108250</v>
      </c>
      <c r="V49" s="192">
        <v>48577923.350000001</v>
      </c>
      <c r="W49" s="191">
        <v>2367774.0100000002</v>
      </c>
      <c r="X49" s="192">
        <v>0</v>
      </c>
      <c r="Y49" s="191">
        <v>9295777.9600000009</v>
      </c>
      <c r="Z49" s="64">
        <f t="shared" si="1"/>
        <v>133260886.97999999</v>
      </c>
    </row>
    <row r="50" spans="1:26" ht="24.6">
      <c r="A50" s="275">
        <v>6</v>
      </c>
      <c r="B50" s="276">
        <v>47</v>
      </c>
      <c r="C50" s="276">
        <v>5</v>
      </c>
      <c r="D50" s="277" t="s">
        <v>51</v>
      </c>
      <c r="E50" s="277" t="s">
        <v>241</v>
      </c>
      <c r="F50" s="278" t="s">
        <v>376</v>
      </c>
      <c r="G50" s="192">
        <v>27911174.95999999</v>
      </c>
      <c r="H50" s="191">
        <v>11385300.729999999</v>
      </c>
      <c r="I50" s="192">
        <v>5386016.3900000006</v>
      </c>
      <c r="J50" s="191">
        <v>142450</v>
      </c>
      <c r="K50" s="191">
        <v>2374462.0600000005</v>
      </c>
      <c r="L50" s="192">
        <v>20400965.66</v>
      </c>
      <c r="M50" s="191">
        <v>448390.75</v>
      </c>
      <c r="N50" s="192">
        <v>42282</v>
      </c>
      <c r="O50" s="191">
        <v>1834400.59</v>
      </c>
      <c r="P50" s="192">
        <v>161905</v>
      </c>
      <c r="Q50" s="191">
        <v>2107118.58</v>
      </c>
      <c r="R50" s="192">
        <v>28092.5</v>
      </c>
      <c r="S50" s="191">
        <v>3915945.79</v>
      </c>
      <c r="T50" s="192">
        <v>6962602.71</v>
      </c>
      <c r="U50" s="191">
        <v>223604.75</v>
      </c>
      <c r="V50" s="192">
        <v>49242520.090000004</v>
      </c>
      <c r="W50" s="191">
        <v>2109293.64</v>
      </c>
      <c r="X50" s="192">
        <v>0</v>
      </c>
      <c r="Y50" s="191">
        <v>11839787.5</v>
      </c>
      <c r="Z50" s="64">
        <f t="shared" si="1"/>
        <v>146516313.69999999</v>
      </c>
    </row>
    <row r="51" spans="1:26" ht="24.6">
      <c r="A51" s="275">
        <v>10</v>
      </c>
      <c r="B51" s="276">
        <v>48</v>
      </c>
      <c r="C51" s="276">
        <v>5</v>
      </c>
      <c r="D51" s="277" t="s">
        <v>51</v>
      </c>
      <c r="E51" s="277" t="s">
        <v>245</v>
      </c>
      <c r="F51" s="278" t="s">
        <v>380</v>
      </c>
      <c r="G51" s="192">
        <v>55603513.36999999</v>
      </c>
      <c r="H51" s="191">
        <v>1062675.3399999999</v>
      </c>
      <c r="I51" s="192">
        <v>7996675.6099999994</v>
      </c>
      <c r="J51" s="191">
        <v>236950</v>
      </c>
      <c r="K51" s="191">
        <v>1054976.06</v>
      </c>
      <c r="L51" s="192">
        <v>6983346.0700000003</v>
      </c>
      <c r="M51" s="191">
        <v>838093</v>
      </c>
      <c r="N51" s="192">
        <v>0</v>
      </c>
      <c r="O51" s="191">
        <v>832975.34999999986</v>
      </c>
      <c r="P51" s="192">
        <v>25710</v>
      </c>
      <c r="Q51" s="191">
        <v>1699050.1</v>
      </c>
      <c r="R51" s="192">
        <v>19410.21</v>
      </c>
      <c r="S51" s="191">
        <v>3244186.08</v>
      </c>
      <c r="T51" s="192">
        <v>5687571.7400000002</v>
      </c>
      <c r="U51" s="191">
        <v>83847</v>
      </c>
      <c r="V51" s="192">
        <v>43485109.840000004</v>
      </c>
      <c r="W51" s="191">
        <v>1911610.4</v>
      </c>
      <c r="X51" s="192">
        <v>0</v>
      </c>
      <c r="Y51" s="191">
        <v>7454288.3900000006</v>
      </c>
      <c r="Z51" s="64">
        <f t="shared" si="1"/>
        <v>138219988.55999997</v>
      </c>
    </row>
    <row r="52" spans="1:26" ht="24.6">
      <c r="A52" s="275">
        <v>64</v>
      </c>
      <c r="B52" s="276">
        <v>49</v>
      </c>
      <c r="C52" s="276">
        <v>6</v>
      </c>
      <c r="D52" s="277" t="s">
        <v>88</v>
      </c>
      <c r="E52" s="277" t="s">
        <v>179</v>
      </c>
      <c r="F52" s="278" t="s">
        <v>305</v>
      </c>
      <c r="G52" s="192">
        <v>53205925.729999989</v>
      </c>
      <c r="H52" s="191">
        <v>12039285.630000001</v>
      </c>
      <c r="I52" s="192">
        <v>3931311.9</v>
      </c>
      <c r="J52" s="191">
        <v>299850</v>
      </c>
      <c r="K52" s="191">
        <v>2392359.0500000003</v>
      </c>
      <c r="L52" s="192">
        <v>8740563.3800000008</v>
      </c>
      <c r="M52" s="191">
        <v>223213.75</v>
      </c>
      <c r="N52" s="192">
        <v>0</v>
      </c>
      <c r="O52" s="191">
        <v>1891042.24</v>
      </c>
      <c r="P52" s="192">
        <v>25001</v>
      </c>
      <c r="Q52" s="191">
        <v>2290395.5499999998</v>
      </c>
      <c r="R52" s="192">
        <v>10928.13</v>
      </c>
      <c r="S52" s="191">
        <v>2126565.61</v>
      </c>
      <c r="T52" s="192">
        <v>3845896.78</v>
      </c>
      <c r="U52" s="191">
        <v>94273.5</v>
      </c>
      <c r="V52" s="192">
        <v>48477283.530000001</v>
      </c>
      <c r="W52" s="191">
        <v>2068197.3699999999</v>
      </c>
      <c r="X52" s="192">
        <v>0</v>
      </c>
      <c r="Y52" s="191">
        <v>8971618.8699999992</v>
      </c>
      <c r="Z52" s="64">
        <f t="shared" si="1"/>
        <v>150633712.01999998</v>
      </c>
    </row>
    <row r="53" spans="1:26" ht="24.6">
      <c r="A53" s="275">
        <v>66</v>
      </c>
      <c r="B53" s="276">
        <v>50</v>
      </c>
      <c r="C53" s="276">
        <v>6</v>
      </c>
      <c r="D53" s="277" t="s">
        <v>88</v>
      </c>
      <c r="E53" s="277" t="s">
        <v>181</v>
      </c>
      <c r="F53" s="278" t="s">
        <v>307</v>
      </c>
      <c r="G53" s="192">
        <v>63214074.560000032</v>
      </c>
      <c r="H53" s="191">
        <v>1205695.5900000003</v>
      </c>
      <c r="I53" s="192">
        <v>14217150.950000001</v>
      </c>
      <c r="J53" s="191">
        <v>199800</v>
      </c>
      <c r="K53" s="191">
        <v>1125196.69</v>
      </c>
      <c r="L53" s="192">
        <v>7487748.2700000005</v>
      </c>
      <c r="M53" s="191">
        <v>398527</v>
      </c>
      <c r="N53" s="192">
        <v>4415</v>
      </c>
      <c r="O53" s="191">
        <v>1647863.3100000003</v>
      </c>
      <c r="P53" s="192">
        <v>57813.000000000015</v>
      </c>
      <c r="Q53" s="191">
        <v>1937590.45</v>
      </c>
      <c r="R53" s="192">
        <v>18727.849999999999</v>
      </c>
      <c r="S53" s="191">
        <v>3221733.76</v>
      </c>
      <c r="T53" s="192">
        <v>5136805.07</v>
      </c>
      <c r="U53" s="191">
        <v>129110</v>
      </c>
      <c r="V53" s="192">
        <v>46630178.689999998</v>
      </c>
      <c r="W53" s="191">
        <v>1947004.83</v>
      </c>
      <c r="X53" s="192">
        <v>0</v>
      </c>
      <c r="Y53" s="191">
        <v>14112038.550000001</v>
      </c>
      <c r="Z53" s="64">
        <f t="shared" si="1"/>
        <v>162691473.57000005</v>
      </c>
    </row>
    <row r="54" spans="1:26" ht="24.6">
      <c r="A54" s="275">
        <v>73</v>
      </c>
      <c r="B54" s="276">
        <v>51</v>
      </c>
      <c r="C54" s="276">
        <v>6</v>
      </c>
      <c r="D54" s="277" t="s">
        <v>45</v>
      </c>
      <c r="E54" s="277" t="s">
        <v>187</v>
      </c>
      <c r="F54" s="278" t="s">
        <v>314</v>
      </c>
      <c r="G54" s="192">
        <v>42899990.57</v>
      </c>
      <c r="H54" s="191">
        <v>3414663.9</v>
      </c>
      <c r="I54" s="192">
        <v>6662770.8600000003</v>
      </c>
      <c r="J54" s="191">
        <v>145600</v>
      </c>
      <c r="K54" s="191">
        <v>1501551.6</v>
      </c>
      <c r="L54" s="192">
        <v>7951660.3200000003</v>
      </c>
      <c r="M54" s="191">
        <v>545426.5</v>
      </c>
      <c r="N54" s="192">
        <v>11616.5</v>
      </c>
      <c r="O54" s="191">
        <v>1289628.8</v>
      </c>
      <c r="P54" s="192">
        <v>20143</v>
      </c>
      <c r="Q54" s="191">
        <v>2454677.4500000002</v>
      </c>
      <c r="R54" s="192">
        <v>15285.8</v>
      </c>
      <c r="S54" s="191">
        <v>1737231.77</v>
      </c>
      <c r="T54" s="192">
        <v>10926360.35</v>
      </c>
      <c r="U54" s="191">
        <v>70300</v>
      </c>
      <c r="V54" s="192">
        <v>44194551.840000004</v>
      </c>
      <c r="W54" s="191">
        <v>1910522.71</v>
      </c>
      <c r="X54" s="192">
        <v>0</v>
      </c>
      <c r="Y54" s="191">
        <v>8514822.0099999998</v>
      </c>
      <c r="Z54" s="64">
        <f t="shared" si="1"/>
        <v>134266803.97999999</v>
      </c>
    </row>
    <row r="55" spans="1:26" ht="24.6">
      <c r="A55" s="275">
        <v>24</v>
      </c>
      <c r="B55" s="276">
        <v>52</v>
      </c>
      <c r="C55" s="276">
        <v>6</v>
      </c>
      <c r="D55" s="277" t="s">
        <v>53</v>
      </c>
      <c r="E55" s="277" t="s">
        <v>204</v>
      </c>
      <c r="F55" s="278" t="s">
        <v>333</v>
      </c>
      <c r="G55" s="192">
        <v>50199246.129999995</v>
      </c>
      <c r="H55" s="191">
        <v>2572313.2599999998</v>
      </c>
      <c r="I55" s="192">
        <v>8974202.8100000005</v>
      </c>
      <c r="J55" s="191">
        <v>558650</v>
      </c>
      <c r="K55" s="191">
        <v>1326039.3900000001</v>
      </c>
      <c r="L55" s="192">
        <v>8902947.3000000026</v>
      </c>
      <c r="M55" s="191">
        <v>381875</v>
      </c>
      <c r="N55" s="192">
        <v>349230.13</v>
      </c>
      <c r="O55" s="191">
        <v>1270822.94</v>
      </c>
      <c r="P55" s="192">
        <v>387593.8</v>
      </c>
      <c r="Q55" s="191">
        <v>6187700</v>
      </c>
      <c r="R55" s="192">
        <v>684190.19000000018</v>
      </c>
      <c r="S55" s="191">
        <v>3765000</v>
      </c>
      <c r="T55" s="192">
        <v>2158066.75</v>
      </c>
      <c r="U55" s="191">
        <v>61197</v>
      </c>
      <c r="V55" s="192">
        <v>36494412.049999997</v>
      </c>
      <c r="W55" s="191">
        <v>1583966.36</v>
      </c>
      <c r="X55" s="192">
        <v>0</v>
      </c>
      <c r="Y55" s="191">
        <v>15585356.289999999</v>
      </c>
      <c r="Z55" s="64">
        <f t="shared" si="1"/>
        <v>141442809.39999998</v>
      </c>
    </row>
    <row r="56" spans="1:26" ht="24.6">
      <c r="A56" s="275">
        <v>14</v>
      </c>
      <c r="B56" s="276">
        <v>53</v>
      </c>
      <c r="C56" s="276">
        <v>6</v>
      </c>
      <c r="D56" s="277" t="s">
        <v>55</v>
      </c>
      <c r="E56" s="277" t="s">
        <v>171</v>
      </c>
      <c r="F56" s="278" t="s">
        <v>296</v>
      </c>
      <c r="G56" s="192">
        <v>48104738.899999991</v>
      </c>
      <c r="H56" s="191">
        <v>2716186.99</v>
      </c>
      <c r="I56" s="192">
        <v>7902774.7600000007</v>
      </c>
      <c r="J56" s="191">
        <v>283450</v>
      </c>
      <c r="K56" s="191">
        <v>1587875.0100000002</v>
      </c>
      <c r="L56" s="192">
        <v>9907997.8100000005</v>
      </c>
      <c r="M56" s="191">
        <v>1012972.3600000001</v>
      </c>
      <c r="N56" s="192">
        <v>0</v>
      </c>
      <c r="O56" s="191">
        <v>3157808</v>
      </c>
      <c r="P56" s="192">
        <v>55286</v>
      </c>
      <c r="Q56" s="191">
        <v>3500821.42</v>
      </c>
      <c r="R56" s="192">
        <v>8554.33</v>
      </c>
      <c r="S56" s="191">
        <v>3061136.16</v>
      </c>
      <c r="T56" s="192">
        <v>2640388</v>
      </c>
      <c r="U56" s="191">
        <v>77610</v>
      </c>
      <c r="V56" s="192">
        <v>40239074.329999998</v>
      </c>
      <c r="W56" s="191">
        <v>1676065.03</v>
      </c>
      <c r="X56" s="192">
        <v>0</v>
      </c>
      <c r="Y56" s="191">
        <v>10818641.960000001</v>
      </c>
      <c r="Z56" s="64">
        <f t="shared" si="1"/>
        <v>136751381.05999997</v>
      </c>
    </row>
    <row r="57" spans="1:26" ht="24.6">
      <c r="A57" s="275">
        <v>7</v>
      </c>
      <c r="B57" s="276">
        <v>54</v>
      </c>
      <c r="C57" s="276">
        <v>6</v>
      </c>
      <c r="D57" s="277" t="s">
        <v>51</v>
      </c>
      <c r="E57" s="277" t="s">
        <v>242</v>
      </c>
      <c r="F57" s="278" t="s">
        <v>377</v>
      </c>
      <c r="G57" s="192">
        <v>50375501.250000007</v>
      </c>
      <c r="H57" s="191">
        <v>1811843.4500000007</v>
      </c>
      <c r="I57" s="192">
        <v>9875982.0700000003</v>
      </c>
      <c r="J57" s="191">
        <v>237450</v>
      </c>
      <c r="K57" s="191">
        <v>997552.76</v>
      </c>
      <c r="L57" s="192">
        <v>8520342.0600000005</v>
      </c>
      <c r="M57" s="191">
        <v>977815.75</v>
      </c>
      <c r="N57" s="192">
        <v>65961.25</v>
      </c>
      <c r="O57" s="191">
        <v>1336768.8900000001</v>
      </c>
      <c r="P57" s="192">
        <v>107032.67</v>
      </c>
      <c r="Q57" s="191">
        <v>2588801.4</v>
      </c>
      <c r="R57" s="192">
        <v>42090.259999999995</v>
      </c>
      <c r="S57" s="191">
        <v>4446698.8099999996</v>
      </c>
      <c r="T57" s="192">
        <v>6428216.2999999998</v>
      </c>
      <c r="U57" s="191">
        <v>0</v>
      </c>
      <c r="V57" s="192">
        <v>64965146.780000001</v>
      </c>
      <c r="W57" s="191">
        <v>2830142.14</v>
      </c>
      <c r="X57" s="192">
        <v>0</v>
      </c>
      <c r="Y57" s="191">
        <v>11448340.85</v>
      </c>
      <c r="Z57" s="64">
        <f t="shared" si="1"/>
        <v>167055686.69</v>
      </c>
    </row>
    <row r="58" spans="1:26" ht="24.6">
      <c r="A58" s="275">
        <v>69</v>
      </c>
      <c r="B58" s="276">
        <v>55</v>
      </c>
      <c r="C58" s="276">
        <v>7</v>
      </c>
      <c r="D58" s="277" t="s">
        <v>45</v>
      </c>
      <c r="E58" s="277" t="s">
        <v>184</v>
      </c>
      <c r="F58" s="278" t="s">
        <v>310</v>
      </c>
      <c r="G58" s="192">
        <v>58840496.250000007</v>
      </c>
      <c r="H58" s="191">
        <v>15077286.079999998</v>
      </c>
      <c r="I58" s="192">
        <v>7002544.2300000004</v>
      </c>
      <c r="J58" s="191">
        <v>201300</v>
      </c>
      <c r="K58" s="191">
        <v>3689379.6500000004</v>
      </c>
      <c r="L58" s="192">
        <v>10534647.98</v>
      </c>
      <c r="M58" s="191">
        <v>1287704.27</v>
      </c>
      <c r="N58" s="192">
        <v>0</v>
      </c>
      <c r="O58" s="191">
        <v>1901996.12</v>
      </c>
      <c r="P58" s="192">
        <v>34323</v>
      </c>
      <c r="Q58" s="191">
        <v>2722721.1799999997</v>
      </c>
      <c r="R58" s="192">
        <v>0</v>
      </c>
      <c r="S58" s="191">
        <v>3200660.96</v>
      </c>
      <c r="T58" s="192">
        <v>4033121.75</v>
      </c>
      <c r="U58" s="191">
        <v>91340</v>
      </c>
      <c r="V58" s="192">
        <v>49958138.170000002</v>
      </c>
      <c r="W58" s="191">
        <v>2246033.71</v>
      </c>
      <c r="X58" s="192">
        <v>0</v>
      </c>
      <c r="Y58" s="191">
        <v>22200295.939999998</v>
      </c>
      <c r="Z58" s="64">
        <f t="shared" si="1"/>
        <v>183021989.29000002</v>
      </c>
    </row>
    <row r="59" spans="1:26" ht="24.6">
      <c r="A59" s="275">
        <v>70</v>
      </c>
      <c r="B59" s="276">
        <v>56</v>
      </c>
      <c r="C59" s="276">
        <v>7</v>
      </c>
      <c r="D59" s="277" t="s">
        <v>45</v>
      </c>
      <c r="E59" s="277" t="s">
        <v>185</v>
      </c>
      <c r="F59" s="278" t="s">
        <v>311</v>
      </c>
      <c r="G59" s="192">
        <v>49722536.410000004</v>
      </c>
      <c r="H59" s="191">
        <v>2689227.9099999997</v>
      </c>
      <c r="I59" s="192">
        <v>13642275.48</v>
      </c>
      <c r="J59" s="191">
        <v>187000</v>
      </c>
      <c r="K59" s="191">
        <v>3031553.870000001</v>
      </c>
      <c r="L59" s="192">
        <v>6311494.8600000003</v>
      </c>
      <c r="M59" s="191">
        <v>348018</v>
      </c>
      <c r="N59" s="192">
        <v>95145.02</v>
      </c>
      <c r="O59" s="191">
        <v>1344303.9600000002</v>
      </c>
      <c r="P59" s="192">
        <v>0</v>
      </c>
      <c r="Q59" s="191">
        <v>2610398.4699999997</v>
      </c>
      <c r="R59" s="192">
        <v>12356.25</v>
      </c>
      <c r="S59" s="191">
        <v>2650974.29</v>
      </c>
      <c r="T59" s="192">
        <v>2800548.92</v>
      </c>
      <c r="U59" s="191">
        <v>0</v>
      </c>
      <c r="V59" s="192">
        <v>50720819.079999998</v>
      </c>
      <c r="W59" s="191">
        <v>2312900.4</v>
      </c>
      <c r="X59" s="192">
        <v>0</v>
      </c>
      <c r="Y59" s="191">
        <v>13257995.25</v>
      </c>
      <c r="Z59" s="64">
        <f t="shared" si="1"/>
        <v>151737548.16999999</v>
      </c>
    </row>
    <row r="60" spans="1:26" ht="24.6">
      <c r="A60" s="275">
        <v>78</v>
      </c>
      <c r="B60" s="276">
        <v>57</v>
      </c>
      <c r="C60" s="276">
        <v>7</v>
      </c>
      <c r="D60" s="277" t="s">
        <v>45</v>
      </c>
      <c r="E60" s="277" t="s">
        <v>192</v>
      </c>
      <c r="F60" s="278" t="s">
        <v>319</v>
      </c>
      <c r="G60" s="192">
        <v>66252585.660000004</v>
      </c>
      <c r="H60" s="191">
        <v>20791979.68</v>
      </c>
      <c r="I60" s="192">
        <v>16442848.92</v>
      </c>
      <c r="J60" s="191">
        <v>110800</v>
      </c>
      <c r="K60" s="191">
        <v>1668371.69</v>
      </c>
      <c r="L60" s="192">
        <v>17628962.159999996</v>
      </c>
      <c r="M60" s="191">
        <v>799195</v>
      </c>
      <c r="N60" s="192">
        <v>99502</v>
      </c>
      <c r="O60" s="191">
        <v>6043196.1699999999</v>
      </c>
      <c r="P60" s="192">
        <v>5100</v>
      </c>
      <c r="Q60" s="191">
        <v>3918124.49</v>
      </c>
      <c r="R60" s="192">
        <v>6823</v>
      </c>
      <c r="S60" s="191">
        <v>0</v>
      </c>
      <c r="T60" s="192">
        <v>2607928.5499999998</v>
      </c>
      <c r="U60" s="191">
        <v>17000</v>
      </c>
      <c r="V60" s="192">
        <v>48968067.060000002</v>
      </c>
      <c r="W60" s="191">
        <v>2306425.19</v>
      </c>
      <c r="X60" s="192">
        <v>0</v>
      </c>
      <c r="Y60" s="191">
        <v>22474282.349999998</v>
      </c>
      <c r="Z60" s="64">
        <f t="shared" si="1"/>
        <v>210141191.91999999</v>
      </c>
    </row>
    <row r="61" spans="1:26" ht="24.6">
      <c r="A61" s="275">
        <v>80</v>
      </c>
      <c r="B61" s="276">
        <v>58</v>
      </c>
      <c r="C61" s="276">
        <v>7</v>
      </c>
      <c r="D61" s="277" t="s">
        <v>45</v>
      </c>
      <c r="E61" s="277" t="s">
        <v>194</v>
      </c>
      <c r="F61" s="278" t="s">
        <v>321</v>
      </c>
      <c r="G61" s="192">
        <v>58184075.789999992</v>
      </c>
      <c r="H61" s="191">
        <v>1369812.5100000002</v>
      </c>
      <c r="I61" s="192">
        <v>15406709.449999999</v>
      </c>
      <c r="J61" s="191">
        <v>88800</v>
      </c>
      <c r="K61" s="191">
        <v>2822727.9199999995</v>
      </c>
      <c r="L61" s="192">
        <v>8093462.3299999991</v>
      </c>
      <c r="M61" s="191">
        <v>638676</v>
      </c>
      <c r="N61" s="192">
        <v>25312</v>
      </c>
      <c r="O61" s="191">
        <v>1554672.58</v>
      </c>
      <c r="P61" s="192">
        <v>19796</v>
      </c>
      <c r="Q61" s="191">
        <v>3850197.9000000004</v>
      </c>
      <c r="R61" s="192">
        <v>7689.57</v>
      </c>
      <c r="S61" s="191">
        <v>2578776.8199999998</v>
      </c>
      <c r="T61" s="192">
        <v>2998431.71</v>
      </c>
      <c r="U61" s="191">
        <v>307725</v>
      </c>
      <c r="V61" s="192">
        <v>51445323.450000003</v>
      </c>
      <c r="W61" s="191">
        <v>2225839.6500000004</v>
      </c>
      <c r="X61" s="192">
        <v>0</v>
      </c>
      <c r="Y61" s="191">
        <v>11475825.530000001</v>
      </c>
      <c r="Z61" s="64">
        <f t="shared" si="1"/>
        <v>163093854.20999998</v>
      </c>
    </row>
    <row r="62" spans="1:26" ht="24.6">
      <c r="A62" s="275">
        <v>31</v>
      </c>
      <c r="B62" s="276">
        <v>59</v>
      </c>
      <c r="C62" s="276">
        <v>7</v>
      </c>
      <c r="D62" s="277" t="s">
        <v>53</v>
      </c>
      <c r="E62" s="277" t="s">
        <v>210</v>
      </c>
      <c r="F62" s="278" t="s">
        <v>340</v>
      </c>
      <c r="G62" s="192">
        <v>59976696.950000003</v>
      </c>
      <c r="H62" s="191">
        <v>2522120.0499999998</v>
      </c>
      <c r="I62" s="192">
        <v>8777474.0399999991</v>
      </c>
      <c r="J62" s="191">
        <v>460100</v>
      </c>
      <c r="K62" s="191">
        <v>1544877.34</v>
      </c>
      <c r="L62" s="192">
        <v>5738836.6500000004</v>
      </c>
      <c r="M62" s="191">
        <v>541784</v>
      </c>
      <c r="N62" s="192">
        <v>8888.16</v>
      </c>
      <c r="O62" s="191">
        <v>949473.8899999999</v>
      </c>
      <c r="P62" s="192">
        <v>37641.160000000003</v>
      </c>
      <c r="Q62" s="191">
        <v>2107307.73</v>
      </c>
      <c r="R62" s="192">
        <v>114465.59</v>
      </c>
      <c r="S62" s="191">
        <v>3569400</v>
      </c>
      <c r="T62" s="192">
        <v>0</v>
      </c>
      <c r="U62" s="191">
        <v>54289.48</v>
      </c>
      <c r="V62" s="192">
        <v>36648490.100000001</v>
      </c>
      <c r="W62" s="191">
        <v>1623336.82</v>
      </c>
      <c r="X62" s="192">
        <v>0</v>
      </c>
      <c r="Y62" s="191">
        <v>9235838.0199999996</v>
      </c>
      <c r="Z62" s="64">
        <f t="shared" si="1"/>
        <v>133911019.98</v>
      </c>
    </row>
    <row r="63" spans="1:26" ht="24.6">
      <c r="A63" s="275">
        <v>63</v>
      </c>
      <c r="B63" s="276">
        <v>60</v>
      </c>
      <c r="C63" s="276">
        <v>8</v>
      </c>
      <c r="D63" s="277" t="s">
        <v>88</v>
      </c>
      <c r="E63" s="277" t="s">
        <v>178</v>
      </c>
      <c r="F63" s="278" t="s">
        <v>304</v>
      </c>
      <c r="G63" s="192">
        <v>76382138.960000008</v>
      </c>
      <c r="H63" s="191">
        <v>2267230.2100000004</v>
      </c>
      <c r="I63" s="192">
        <v>13099352.09</v>
      </c>
      <c r="J63" s="191">
        <v>477450</v>
      </c>
      <c r="K63" s="191">
        <v>2642945.5000000005</v>
      </c>
      <c r="L63" s="192">
        <v>11574765.15</v>
      </c>
      <c r="M63" s="191">
        <v>415242.57</v>
      </c>
      <c r="N63" s="192">
        <v>2200</v>
      </c>
      <c r="O63" s="191">
        <v>2113742.29</v>
      </c>
      <c r="P63" s="192">
        <v>112162.5</v>
      </c>
      <c r="Q63" s="191">
        <v>5653492.5</v>
      </c>
      <c r="R63" s="192">
        <v>18726.310000000001</v>
      </c>
      <c r="S63" s="191">
        <v>2831417.11</v>
      </c>
      <c r="T63" s="192">
        <v>4666827.09</v>
      </c>
      <c r="U63" s="191">
        <v>89285</v>
      </c>
      <c r="V63" s="192">
        <v>61337427.979999997</v>
      </c>
      <c r="W63" s="191">
        <v>2716155.67</v>
      </c>
      <c r="X63" s="192">
        <v>0</v>
      </c>
      <c r="Y63" s="191">
        <v>12520261.16</v>
      </c>
      <c r="Z63" s="64">
        <f t="shared" si="1"/>
        <v>198920822.09</v>
      </c>
    </row>
    <row r="64" spans="1:26" ht="24.6">
      <c r="A64" s="275">
        <v>23</v>
      </c>
      <c r="B64" s="276">
        <v>61</v>
      </c>
      <c r="C64" s="276">
        <v>8</v>
      </c>
      <c r="D64" s="277" t="s">
        <v>53</v>
      </c>
      <c r="E64" s="277" t="s">
        <v>203</v>
      </c>
      <c r="F64" s="278" t="s">
        <v>332</v>
      </c>
      <c r="G64" s="192">
        <v>67132837.530000016</v>
      </c>
      <c r="H64" s="191">
        <v>3455051.3899999997</v>
      </c>
      <c r="I64" s="192">
        <v>5839941.5500000007</v>
      </c>
      <c r="J64" s="191">
        <v>944520</v>
      </c>
      <c r="K64" s="191">
        <v>2440506.04</v>
      </c>
      <c r="L64" s="192">
        <v>11174312.970000003</v>
      </c>
      <c r="M64" s="191">
        <v>1829288.25</v>
      </c>
      <c r="N64" s="192">
        <v>47709</v>
      </c>
      <c r="O64" s="191">
        <v>2237024.46</v>
      </c>
      <c r="P64" s="192">
        <v>293541</v>
      </c>
      <c r="Q64" s="191">
        <v>10144325</v>
      </c>
      <c r="R64" s="192">
        <v>1410557.7599999998</v>
      </c>
      <c r="S64" s="191">
        <v>4035000</v>
      </c>
      <c r="T64" s="192">
        <v>2529500</v>
      </c>
      <c r="U64" s="191">
        <v>82020</v>
      </c>
      <c r="V64" s="192">
        <v>43466532.530000001</v>
      </c>
      <c r="W64" s="191">
        <v>1843555.28</v>
      </c>
      <c r="X64" s="192">
        <v>0</v>
      </c>
      <c r="Y64" s="191">
        <v>21708392.100000001</v>
      </c>
      <c r="Z64" s="64">
        <f t="shared" si="1"/>
        <v>180614614.86000001</v>
      </c>
    </row>
    <row r="65" spans="1:26" ht="24.6">
      <c r="A65" s="275">
        <v>15</v>
      </c>
      <c r="B65" s="276">
        <v>62</v>
      </c>
      <c r="C65" s="276">
        <v>8</v>
      </c>
      <c r="D65" s="277" t="s">
        <v>55</v>
      </c>
      <c r="E65" s="277" t="s">
        <v>172</v>
      </c>
      <c r="F65" s="278" t="s">
        <v>297</v>
      </c>
      <c r="G65" s="192">
        <v>83931915.230000004</v>
      </c>
      <c r="H65" s="191">
        <v>15675949.109999999</v>
      </c>
      <c r="I65" s="192">
        <v>7815231.8500000006</v>
      </c>
      <c r="J65" s="191">
        <v>213300</v>
      </c>
      <c r="K65" s="191">
        <v>3819528.3</v>
      </c>
      <c r="L65" s="192">
        <v>22156975.689999998</v>
      </c>
      <c r="M65" s="191">
        <v>1468923.75</v>
      </c>
      <c r="N65" s="192">
        <v>36272</v>
      </c>
      <c r="O65" s="191">
        <v>3195734.41</v>
      </c>
      <c r="P65" s="192">
        <v>23567</v>
      </c>
      <c r="Q65" s="191">
        <v>3269968.87</v>
      </c>
      <c r="R65" s="192">
        <v>7603.85</v>
      </c>
      <c r="S65" s="191">
        <v>3923079.91</v>
      </c>
      <c r="T65" s="192">
        <v>9321765.9800000004</v>
      </c>
      <c r="U65" s="191">
        <v>159450</v>
      </c>
      <c r="V65" s="192">
        <v>41064115</v>
      </c>
      <c r="W65" s="191">
        <v>1657246.14</v>
      </c>
      <c r="X65" s="192">
        <v>0</v>
      </c>
      <c r="Y65" s="191">
        <v>19434124.560000002</v>
      </c>
      <c r="Z65" s="64">
        <f t="shared" si="1"/>
        <v>217174751.64999998</v>
      </c>
    </row>
    <row r="66" spans="1:26" ht="26.4" customHeight="1">
      <c r="A66" s="275">
        <v>38</v>
      </c>
      <c r="B66" s="276">
        <v>63</v>
      </c>
      <c r="C66" s="276">
        <v>8</v>
      </c>
      <c r="D66" s="277" t="s">
        <v>49</v>
      </c>
      <c r="E66" s="277" t="s">
        <v>224</v>
      </c>
      <c r="F66" s="278" t="s">
        <v>356</v>
      </c>
      <c r="G66" s="192">
        <v>44872336.089999996</v>
      </c>
      <c r="H66" s="191">
        <v>45370538.960000008</v>
      </c>
      <c r="I66" s="192">
        <v>12935437.870000001</v>
      </c>
      <c r="J66" s="191">
        <v>237000</v>
      </c>
      <c r="K66" s="191">
        <v>2269886.7699999996</v>
      </c>
      <c r="L66" s="192">
        <v>34973580.319999993</v>
      </c>
      <c r="M66" s="191">
        <v>1127021.3399999999</v>
      </c>
      <c r="N66" s="192">
        <v>159762.75</v>
      </c>
      <c r="O66" s="191">
        <v>7641858.3699999992</v>
      </c>
      <c r="P66" s="192">
        <v>29117</v>
      </c>
      <c r="Q66" s="191">
        <v>4288384.24</v>
      </c>
      <c r="R66" s="192">
        <v>28502.66</v>
      </c>
      <c r="S66" s="191">
        <v>7725778.4100000001</v>
      </c>
      <c r="T66" s="192">
        <v>4618847.5199999996</v>
      </c>
      <c r="U66" s="191">
        <v>23008897</v>
      </c>
      <c r="V66" s="192">
        <v>69196193.969999999</v>
      </c>
      <c r="W66" s="191">
        <v>2747831.55</v>
      </c>
      <c r="X66" s="192">
        <v>0</v>
      </c>
      <c r="Y66" s="191">
        <v>17045690.84</v>
      </c>
      <c r="Z66" s="64">
        <f t="shared" si="1"/>
        <v>278276665.66000003</v>
      </c>
    </row>
    <row r="67" spans="1:26" ht="24.6">
      <c r="A67" s="275">
        <v>44</v>
      </c>
      <c r="B67" s="276">
        <v>64</v>
      </c>
      <c r="C67" s="276">
        <v>8</v>
      </c>
      <c r="D67" s="277" t="s">
        <v>49</v>
      </c>
      <c r="E67" s="277" t="s">
        <v>229</v>
      </c>
      <c r="F67" s="278" t="s">
        <v>1353</v>
      </c>
      <c r="G67" s="192">
        <v>81239450.769999981</v>
      </c>
      <c r="H67" s="191">
        <v>15268250.989999996</v>
      </c>
      <c r="I67" s="192">
        <v>14399795.59</v>
      </c>
      <c r="J67" s="191">
        <v>347300</v>
      </c>
      <c r="K67" s="191">
        <v>4058601.51</v>
      </c>
      <c r="L67" s="192">
        <v>22715948.780000005</v>
      </c>
      <c r="M67" s="191">
        <v>1774622</v>
      </c>
      <c r="N67" s="192">
        <v>32274</v>
      </c>
      <c r="O67" s="191">
        <v>9214306.7999999989</v>
      </c>
      <c r="P67" s="192">
        <v>55179.41</v>
      </c>
      <c r="Q67" s="191">
        <v>4678213.76</v>
      </c>
      <c r="R67" s="192">
        <v>880.87</v>
      </c>
      <c r="S67" s="191">
        <v>4900162.78</v>
      </c>
      <c r="T67" s="192">
        <v>5481784.3399999999</v>
      </c>
      <c r="U67" s="191">
        <v>7975</v>
      </c>
      <c r="V67" s="192">
        <v>56133974.359999999</v>
      </c>
      <c r="W67" s="191">
        <v>2365958.9499999997</v>
      </c>
      <c r="X67" s="192">
        <v>0</v>
      </c>
      <c r="Y67" s="191">
        <v>12793022.749999998</v>
      </c>
      <c r="Z67" s="64">
        <f t="shared" si="1"/>
        <v>235467702.65999997</v>
      </c>
    </row>
    <row r="68" spans="1:26" ht="24.6">
      <c r="A68" s="275">
        <v>32</v>
      </c>
      <c r="B68" s="276">
        <v>65</v>
      </c>
      <c r="C68" s="276">
        <v>8</v>
      </c>
      <c r="D68" s="277" t="s">
        <v>53</v>
      </c>
      <c r="E68" s="277" t="s">
        <v>211</v>
      </c>
      <c r="F68" s="278" t="s">
        <v>341</v>
      </c>
      <c r="G68" s="192">
        <v>47482065.680000022</v>
      </c>
      <c r="H68" s="191">
        <v>10315452.600000001</v>
      </c>
      <c r="I68" s="192">
        <v>13986758.549999999</v>
      </c>
      <c r="J68" s="191">
        <v>372300</v>
      </c>
      <c r="K68" s="191">
        <v>3958621.0799999991</v>
      </c>
      <c r="L68" s="192">
        <v>19222540.75</v>
      </c>
      <c r="M68" s="191">
        <v>963252.5</v>
      </c>
      <c r="N68" s="192">
        <v>100946</v>
      </c>
      <c r="O68" s="191">
        <v>2141607.36</v>
      </c>
      <c r="P68" s="192">
        <v>197605</v>
      </c>
      <c r="Q68" s="191">
        <v>11677230.5</v>
      </c>
      <c r="R68" s="192">
        <v>69787</v>
      </c>
      <c r="S68" s="191">
        <v>1425000</v>
      </c>
      <c r="T68" s="192">
        <v>2961411.01</v>
      </c>
      <c r="U68" s="191">
        <v>146605</v>
      </c>
      <c r="V68" s="192">
        <v>64334095.210000001</v>
      </c>
      <c r="W68" s="191">
        <v>2729149.79</v>
      </c>
      <c r="X68" s="192">
        <v>0</v>
      </c>
      <c r="Y68" s="191">
        <v>39100178.299999997</v>
      </c>
      <c r="Z68" s="64">
        <f t="shared" ref="Z68:Z91" si="2">SUM(G68:Y68)</f>
        <v>221184606.33000004</v>
      </c>
    </row>
    <row r="69" spans="1:26" ht="24.6">
      <c r="A69" s="275">
        <v>65</v>
      </c>
      <c r="B69" s="276">
        <v>66</v>
      </c>
      <c r="C69" s="276">
        <v>9</v>
      </c>
      <c r="D69" s="277" t="s">
        <v>88</v>
      </c>
      <c r="E69" s="277" t="s">
        <v>180</v>
      </c>
      <c r="F69" s="278" t="s">
        <v>306</v>
      </c>
      <c r="G69" s="192">
        <v>96723787.749999985</v>
      </c>
      <c r="H69" s="191">
        <v>3376193.72</v>
      </c>
      <c r="I69" s="192">
        <v>9648419.379999999</v>
      </c>
      <c r="J69" s="191">
        <v>369300</v>
      </c>
      <c r="K69" s="191">
        <v>2902367.3200000003</v>
      </c>
      <c r="L69" s="192">
        <v>14567233.91</v>
      </c>
      <c r="M69" s="191">
        <v>1093287</v>
      </c>
      <c r="N69" s="192">
        <v>77908</v>
      </c>
      <c r="O69" s="191">
        <v>2591642.4299999997</v>
      </c>
      <c r="P69" s="192">
        <v>39592</v>
      </c>
      <c r="Q69" s="191">
        <v>6425168.5</v>
      </c>
      <c r="R69" s="192">
        <v>58667.79</v>
      </c>
      <c r="S69" s="191">
        <v>10729818.01</v>
      </c>
      <c r="T69" s="192">
        <v>6134889.4000000004</v>
      </c>
      <c r="U69" s="191">
        <v>102609</v>
      </c>
      <c r="V69" s="192">
        <v>67942770.810000002</v>
      </c>
      <c r="W69" s="191">
        <v>3082223.03</v>
      </c>
      <c r="X69" s="192">
        <v>0</v>
      </c>
      <c r="Y69" s="191">
        <v>15048803.92</v>
      </c>
      <c r="Z69" s="64">
        <f t="shared" si="2"/>
        <v>240914681.96999997</v>
      </c>
    </row>
    <row r="70" spans="1:26" ht="24.6">
      <c r="A70" s="275">
        <v>16</v>
      </c>
      <c r="B70" s="276">
        <v>67</v>
      </c>
      <c r="C70" s="276">
        <v>9</v>
      </c>
      <c r="D70" s="277" t="s">
        <v>55</v>
      </c>
      <c r="E70" s="277" t="s">
        <v>173</v>
      </c>
      <c r="F70" s="278" t="s">
        <v>298</v>
      </c>
      <c r="G70" s="192">
        <v>78601636.000000045</v>
      </c>
      <c r="H70" s="191">
        <v>8279500.8200000012</v>
      </c>
      <c r="I70" s="192">
        <v>14198206.289999999</v>
      </c>
      <c r="J70" s="191">
        <v>181250</v>
      </c>
      <c r="K70" s="191">
        <v>3920826.08</v>
      </c>
      <c r="L70" s="192">
        <v>31843997.579999998</v>
      </c>
      <c r="M70" s="191">
        <v>1573862.25</v>
      </c>
      <c r="N70" s="192">
        <v>393224.75</v>
      </c>
      <c r="O70" s="191">
        <v>7700086.6400000006</v>
      </c>
      <c r="P70" s="192">
        <v>96280.5</v>
      </c>
      <c r="Q70" s="191">
        <v>9824629.25</v>
      </c>
      <c r="R70" s="192">
        <v>21689.51</v>
      </c>
      <c r="S70" s="191">
        <v>5882099.0700000003</v>
      </c>
      <c r="T70" s="192">
        <v>4145565.6</v>
      </c>
      <c r="U70" s="191">
        <v>108781</v>
      </c>
      <c r="V70" s="192">
        <v>67933400.75</v>
      </c>
      <c r="W70" s="191">
        <v>2972436.9099999997</v>
      </c>
      <c r="X70" s="192">
        <v>0</v>
      </c>
      <c r="Y70" s="191">
        <v>26175308.029999997</v>
      </c>
      <c r="Z70" s="64">
        <f t="shared" si="2"/>
        <v>263852781.03</v>
      </c>
    </row>
    <row r="71" spans="1:26" ht="24.6">
      <c r="A71" s="275">
        <v>39</v>
      </c>
      <c r="B71" s="276">
        <v>68</v>
      </c>
      <c r="C71" s="276">
        <v>9</v>
      </c>
      <c r="D71" s="277" t="s">
        <v>49</v>
      </c>
      <c r="E71" s="277" t="s">
        <v>225</v>
      </c>
      <c r="F71" s="278" t="s">
        <v>357</v>
      </c>
      <c r="G71" s="192">
        <v>70815260.719999999</v>
      </c>
      <c r="H71" s="191">
        <v>6734855.25</v>
      </c>
      <c r="I71" s="192">
        <v>10885260.940000001</v>
      </c>
      <c r="J71" s="191">
        <v>530300</v>
      </c>
      <c r="K71" s="191">
        <v>7178641.7400000002</v>
      </c>
      <c r="L71" s="192">
        <v>24698085.080000002</v>
      </c>
      <c r="M71" s="191">
        <v>2297261.5</v>
      </c>
      <c r="N71" s="192">
        <v>344410</v>
      </c>
      <c r="O71" s="191">
        <v>4836680.71</v>
      </c>
      <c r="P71" s="192">
        <v>80411.209999999992</v>
      </c>
      <c r="Q71" s="191">
        <v>10172638</v>
      </c>
      <c r="R71" s="192">
        <v>57836.17</v>
      </c>
      <c r="S71" s="191">
        <v>10685734.800000001</v>
      </c>
      <c r="T71" s="192">
        <v>3927709.7</v>
      </c>
      <c r="U71" s="191">
        <v>228170</v>
      </c>
      <c r="V71" s="192">
        <v>65743064.210000001</v>
      </c>
      <c r="W71" s="191">
        <v>2755926.79</v>
      </c>
      <c r="X71" s="192">
        <v>0</v>
      </c>
      <c r="Y71" s="191">
        <v>20827407.849999998</v>
      </c>
      <c r="Z71" s="64">
        <f t="shared" si="2"/>
        <v>242799654.66999996</v>
      </c>
    </row>
    <row r="72" spans="1:26" ht="24.6">
      <c r="A72" s="275">
        <v>45</v>
      </c>
      <c r="B72" s="276">
        <v>69</v>
      </c>
      <c r="C72" s="276">
        <v>9</v>
      </c>
      <c r="D72" s="277" t="s">
        <v>49</v>
      </c>
      <c r="E72" s="277" t="s">
        <v>230</v>
      </c>
      <c r="F72" s="278" t="s">
        <v>363</v>
      </c>
      <c r="G72" s="192">
        <v>63355340.13000001</v>
      </c>
      <c r="H72" s="191">
        <v>11579267.610000001</v>
      </c>
      <c r="I72" s="192">
        <v>11024589.140000001</v>
      </c>
      <c r="J72" s="191">
        <v>583650</v>
      </c>
      <c r="K72" s="191">
        <v>3092444.35</v>
      </c>
      <c r="L72" s="192">
        <v>25833542.349999994</v>
      </c>
      <c r="M72" s="191">
        <v>974595</v>
      </c>
      <c r="N72" s="192">
        <v>19580.5</v>
      </c>
      <c r="O72" s="191">
        <v>4904641.71</v>
      </c>
      <c r="P72" s="192">
        <v>76934.539999999994</v>
      </c>
      <c r="Q72" s="191">
        <v>3820052.9400000004</v>
      </c>
      <c r="R72" s="192">
        <v>14251.33</v>
      </c>
      <c r="S72" s="191">
        <v>4981249.58</v>
      </c>
      <c r="T72" s="192">
        <v>4287051.18</v>
      </c>
      <c r="U72" s="191">
        <v>95925</v>
      </c>
      <c r="V72" s="192">
        <v>74672686.290000007</v>
      </c>
      <c r="W72" s="191">
        <v>3286446.18</v>
      </c>
      <c r="X72" s="192">
        <v>0</v>
      </c>
      <c r="Y72" s="191">
        <v>10499669.91</v>
      </c>
      <c r="Z72" s="64">
        <f t="shared" si="2"/>
        <v>223101917.73999998</v>
      </c>
    </row>
    <row r="73" spans="1:26" ht="24.6">
      <c r="A73" s="275">
        <v>8</v>
      </c>
      <c r="B73" s="276">
        <v>70</v>
      </c>
      <c r="C73" s="276">
        <v>9</v>
      </c>
      <c r="D73" s="277" t="s">
        <v>51</v>
      </c>
      <c r="E73" s="277" t="s">
        <v>243</v>
      </c>
      <c r="F73" s="278" t="s">
        <v>378</v>
      </c>
      <c r="G73" s="192">
        <v>59933157.219999999</v>
      </c>
      <c r="H73" s="191">
        <v>44099116.979999997</v>
      </c>
      <c r="I73" s="192">
        <v>12232462.08</v>
      </c>
      <c r="J73" s="191">
        <v>381200</v>
      </c>
      <c r="K73" s="191">
        <v>5164769.9799999995</v>
      </c>
      <c r="L73" s="192">
        <v>23716009.620000001</v>
      </c>
      <c r="M73" s="191">
        <v>616115</v>
      </c>
      <c r="N73" s="192">
        <v>92189.5</v>
      </c>
      <c r="O73" s="191">
        <v>6169360.1000000006</v>
      </c>
      <c r="P73" s="192">
        <v>425510.8</v>
      </c>
      <c r="Q73" s="191">
        <v>7703282.7200000007</v>
      </c>
      <c r="R73" s="192">
        <v>86959.9</v>
      </c>
      <c r="S73" s="191">
        <v>2791041.98</v>
      </c>
      <c r="T73" s="192">
        <v>4947946.5</v>
      </c>
      <c r="U73" s="191">
        <v>379042.1</v>
      </c>
      <c r="V73" s="192">
        <v>65903645.969999999</v>
      </c>
      <c r="W73" s="191">
        <v>2851708.63</v>
      </c>
      <c r="X73" s="192">
        <v>0</v>
      </c>
      <c r="Y73" s="191">
        <v>20481195.490000002</v>
      </c>
      <c r="Z73" s="64">
        <f t="shared" si="2"/>
        <v>257974714.56999999</v>
      </c>
    </row>
    <row r="74" spans="1:26" ht="24.6">
      <c r="A74" s="275">
        <v>74</v>
      </c>
      <c r="B74" s="276">
        <v>71</v>
      </c>
      <c r="C74" s="276">
        <v>10</v>
      </c>
      <c r="D74" s="277" t="s">
        <v>45</v>
      </c>
      <c r="E74" s="277" t="s">
        <v>188</v>
      </c>
      <c r="F74" s="278" t="s">
        <v>315</v>
      </c>
      <c r="G74" s="192">
        <v>152000016.88</v>
      </c>
      <c r="H74" s="191">
        <v>34170255.769999996</v>
      </c>
      <c r="I74" s="192">
        <v>17841654.98</v>
      </c>
      <c r="J74" s="191">
        <v>706330</v>
      </c>
      <c r="K74" s="191">
        <v>7228777.6699999981</v>
      </c>
      <c r="L74" s="192">
        <v>38447972.129999995</v>
      </c>
      <c r="M74" s="191">
        <v>4431765.9000000004</v>
      </c>
      <c r="N74" s="192">
        <v>166015.38</v>
      </c>
      <c r="O74" s="191">
        <v>5430316.7599999998</v>
      </c>
      <c r="P74" s="192">
        <v>49313.14</v>
      </c>
      <c r="Q74" s="191">
        <v>18599636.32</v>
      </c>
      <c r="R74" s="192">
        <v>51910.76999999999</v>
      </c>
      <c r="S74" s="191">
        <v>10968890.93</v>
      </c>
      <c r="T74" s="192">
        <v>8758878.8000000007</v>
      </c>
      <c r="U74" s="191">
        <v>624057</v>
      </c>
      <c r="V74" s="192">
        <v>94584002.450000003</v>
      </c>
      <c r="W74" s="191">
        <v>4173133.09</v>
      </c>
      <c r="X74" s="192">
        <v>0</v>
      </c>
      <c r="Y74" s="191">
        <v>30817894.41</v>
      </c>
      <c r="Z74" s="64">
        <f t="shared" si="2"/>
        <v>429050822.37999994</v>
      </c>
    </row>
    <row r="75" spans="1:26" ht="24.6">
      <c r="A75" s="275">
        <v>79</v>
      </c>
      <c r="B75" s="276">
        <v>72</v>
      </c>
      <c r="C75" s="276">
        <v>10</v>
      </c>
      <c r="D75" s="277" t="s">
        <v>45</v>
      </c>
      <c r="E75" s="277" t="s">
        <v>193</v>
      </c>
      <c r="F75" s="278" t="s">
        <v>320</v>
      </c>
      <c r="G75" s="192">
        <v>113610900.71000001</v>
      </c>
      <c r="H75" s="191">
        <v>14433619.74</v>
      </c>
      <c r="I75" s="192">
        <v>21867224.469999999</v>
      </c>
      <c r="J75" s="191">
        <v>518250</v>
      </c>
      <c r="K75" s="191">
        <v>12193140.080000002</v>
      </c>
      <c r="L75" s="192">
        <v>36202334.390000001</v>
      </c>
      <c r="M75" s="191">
        <v>5764384</v>
      </c>
      <c r="N75" s="192">
        <v>234214</v>
      </c>
      <c r="O75" s="191">
        <v>6600930.1399999997</v>
      </c>
      <c r="P75" s="192">
        <v>102860.87000000001</v>
      </c>
      <c r="Q75" s="191">
        <v>12382419.5</v>
      </c>
      <c r="R75" s="192">
        <v>152642.31</v>
      </c>
      <c r="S75" s="191">
        <v>8908650</v>
      </c>
      <c r="T75" s="192">
        <v>9323192.4600000009</v>
      </c>
      <c r="U75" s="191">
        <v>65130</v>
      </c>
      <c r="V75" s="192">
        <v>91972610.799999997</v>
      </c>
      <c r="W75" s="191">
        <v>3967311.25</v>
      </c>
      <c r="X75" s="192">
        <v>0</v>
      </c>
      <c r="Y75" s="191">
        <v>17534850.030000001</v>
      </c>
      <c r="Z75" s="64">
        <f t="shared" si="2"/>
        <v>355834664.75</v>
      </c>
    </row>
    <row r="76" spans="1:26" ht="24.6">
      <c r="A76" s="275">
        <v>81</v>
      </c>
      <c r="B76" s="276">
        <v>73</v>
      </c>
      <c r="C76" s="276">
        <v>10</v>
      </c>
      <c r="D76" s="277" t="s">
        <v>45</v>
      </c>
      <c r="E76" s="277" t="s">
        <v>195</v>
      </c>
      <c r="F76" s="278" t="s">
        <v>322</v>
      </c>
      <c r="G76" s="192">
        <v>109011371.33</v>
      </c>
      <c r="H76" s="191">
        <v>10290175.43</v>
      </c>
      <c r="I76" s="192">
        <v>13473214.970000001</v>
      </c>
      <c r="J76" s="191">
        <v>328100</v>
      </c>
      <c r="K76" s="191">
        <v>8087578.0600000005</v>
      </c>
      <c r="L76" s="192">
        <v>26084815.809999999</v>
      </c>
      <c r="M76" s="191">
        <v>1762563.5</v>
      </c>
      <c r="N76" s="192">
        <v>189164</v>
      </c>
      <c r="O76" s="191">
        <v>4410200.91</v>
      </c>
      <c r="P76" s="192">
        <v>64483.5</v>
      </c>
      <c r="Q76" s="191">
        <v>9834273.5</v>
      </c>
      <c r="R76" s="192">
        <v>14257.22</v>
      </c>
      <c r="S76" s="191">
        <v>8499925.1600000001</v>
      </c>
      <c r="T76" s="192">
        <v>10065646.18</v>
      </c>
      <c r="U76" s="191">
        <v>292438.17000000004</v>
      </c>
      <c r="V76" s="192">
        <v>73020949.400000006</v>
      </c>
      <c r="W76" s="191">
        <v>3088539.92</v>
      </c>
      <c r="X76" s="192">
        <v>0</v>
      </c>
      <c r="Y76" s="191">
        <v>21489400.780000001</v>
      </c>
      <c r="Z76" s="64">
        <f t="shared" si="2"/>
        <v>300007097.84000003</v>
      </c>
    </row>
    <row r="77" spans="1:26" ht="24.6">
      <c r="A77" s="275">
        <v>28</v>
      </c>
      <c r="B77" s="276">
        <v>74</v>
      </c>
      <c r="C77" s="276">
        <v>10</v>
      </c>
      <c r="D77" s="277" t="s">
        <v>53</v>
      </c>
      <c r="E77" s="277" t="s">
        <v>207</v>
      </c>
      <c r="F77" s="278" t="s">
        <v>337</v>
      </c>
      <c r="G77" s="192">
        <v>112489688.73</v>
      </c>
      <c r="H77" s="191">
        <v>8404664.6699999999</v>
      </c>
      <c r="I77" s="192">
        <v>16356518.85</v>
      </c>
      <c r="J77" s="191">
        <v>875300</v>
      </c>
      <c r="K77" s="191">
        <v>5223117.8</v>
      </c>
      <c r="L77" s="192">
        <v>30403806.239999998</v>
      </c>
      <c r="M77" s="191">
        <v>2122450</v>
      </c>
      <c r="N77" s="192">
        <v>221521</v>
      </c>
      <c r="O77" s="191">
        <v>5595845.9000000004</v>
      </c>
      <c r="P77" s="192">
        <v>354755.64</v>
      </c>
      <c r="Q77" s="191">
        <v>11071313</v>
      </c>
      <c r="R77" s="192">
        <v>137391.29999999999</v>
      </c>
      <c r="S77" s="191">
        <v>12162066.890000001</v>
      </c>
      <c r="T77" s="192">
        <v>13485265.970000001</v>
      </c>
      <c r="U77" s="191">
        <v>237813</v>
      </c>
      <c r="V77" s="192">
        <v>100147311.20999999</v>
      </c>
      <c r="W77" s="191">
        <v>3774779.9800000004</v>
      </c>
      <c r="X77" s="192">
        <v>0</v>
      </c>
      <c r="Y77" s="191">
        <v>35576266.420000002</v>
      </c>
      <c r="Z77" s="64">
        <f t="shared" si="2"/>
        <v>358639876.60000008</v>
      </c>
    </row>
    <row r="78" spans="1:26" s="284" customFormat="1" ht="24.6">
      <c r="A78" s="275">
        <v>54</v>
      </c>
      <c r="B78" s="276">
        <v>75</v>
      </c>
      <c r="C78" s="276">
        <v>10</v>
      </c>
      <c r="D78" s="277" t="s">
        <v>47</v>
      </c>
      <c r="E78" s="277" t="s">
        <v>215</v>
      </c>
      <c r="F78" s="278" t="s">
        <v>345</v>
      </c>
      <c r="G78" s="192">
        <v>89201314.780000001</v>
      </c>
      <c r="H78" s="191">
        <v>18659400.130000003</v>
      </c>
      <c r="I78" s="192">
        <v>19217804.859999999</v>
      </c>
      <c r="J78" s="191">
        <v>206700</v>
      </c>
      <c r="K78" s="191">
        <v>2343986.4099999997</v>
      </c>
      <c r="L78" s="192">
        <v>29703188.970000003</v>
      </c>
      <c r="M78" s="191">
        <v>1843640</v>
      </c>
      <c r="N78" s="192">
        <v>153405.94</v>
      </c>
      <c r="O78" s="191">
        <v>3746266.79</v>
      </c>
      <c r="P78" s="192">
        <v>103979.99999999997</v>
      </c>
      <c r="Q78" s="191">
        <v>14546418.67</v>
      </c>
      <c r="R78" s="192">
        <v>904143.1399999999</v>
      </c>
      <c r="S78" s="191">
        <v>12223436.289999999</v>
      </c>
      <c r="T78" s="192">
        <v>6195989.6699999999</v>
      </c>
      <c r="U78" s="191">
        <v>1656452.15</v>
      </c>
      <c r="V78" s="192">
        <v>92160059.909999996</v>
      </c>
      <c r="W78" s="191">
        <v>4086873.51</v>
      </c>
      <c r="X78" s="192">
        <v>0</v>
      </c>
      <c r="Y78" s="191">
        <v>105921442.87</v>
      </c>
      <c r="Z78" s="64">
        <f t="shared" si="2"/>
        <v>402874504.08999991</v>
      </c>
    </row>
    <row r="79" spans="1:26" ht="24.6">
      <c r="A79" s="275">
        <v>86</v>
      </c>
      <c r="B79" s="276">
        <v>76</v>
      </c>
      <c r="C79" s="276">
        <v>10</v>
      </c>
      <c r="D79" s="277" t="s">
        <v>45</v>
      </c>
      <c r="E79" s="277" t="s">
        <v>200</v>
      </c>
      <c r="F79" s="278" t="s">
        <v>327</v>
      </c>
      <c r="G79" s="192">
        <v>147295462.04000005</v>
      </c>
      <c r="H79" s="191">
        <v>34833338.420000002</v>
      </c>
      <c r="I79" s="192">
        <v>24428355.68</v>
      </c>
      <c r="J79" s="191">
        <v>220650</v>
      </c>
      <c r="K79" s="191">
        <v>9922126.9899999984</v>
      </c>
      <c r="L79" s="192">
        <v>33226025.420000002</v>
      </c>
      <c r="M79" s="191">
        <v>5182045</v>
      </c>
      <c r="N79" s="192">
        <v>173276</v>
      </c>
      <c r="O79" s="191">
        <v>5124122.43</v>
      </c>
      <c r="P79" s="192">
        <v>37917.310000000005</v>
      </c>
      <c r="Q79" s="191">
        <v>17885482.949999999</v>
      </c>
      <c r="R79" s="192">
        <v>52361.68</v>
      </c>
      <c r="S79" s="191">
        <v>9158527.6699999999</v>
      </c>
      <c r="T79" s="192">
        <v>8922193.2200000007</v>
      </c>
      <c r="U79" s="191">
        <v>135360</v>
      </c>
      <c r="V79" s="192">
        <v>84710860.870000005</v>
      </c>
      <c r="W79" s="191">
        <v>12492547.459999999</v>
      </c>
      <c r="X79" s="192">
        <v>0</v>
      </c>
      <c r="Y79" s="191">
        <v>39339206.469999999</v>
      </c>
      <c r="Z79" s="64">
        <f t="shared" si="2"/>
        <v>433139859.61000013</v>
      </c>
    </row>
    <row r="80" spans="1:26" ht="24.6">
      <c r="A80" s="275">
        <v>11</v>
      </c>
      <c r="B80" s="276">
        <v>77</v>
      </c>
      <c r="C80" s="276">
        <v>10</v>
      </c>
      <c r="D80" s="277" t="s">
        <v>51</v>
      </c>
      <c r="E80" s="277" t="s">
        <v>246</v>
      </c>
      <c r="F80" s="278" t="s">
        <v>381</v>
      </c>
      <c r="G80" s="192">
        <v>101580363.09999999</v>
      </c>
      <c r="H80" s="191">
        <v>19367844.579999998</v>
      </c>
      <c r="I80" s="192">
        <v>7967934.2699999996</v>
      </c>
      <c r="J80" s="191">
        <v>462100</v>
      </c>
      <c r="K80" s="191">
        <v>4617226.26</v>
      </c>
      <c r="L80" s="192">
        <v>54874596.530000001</v>
      </c>
      <c r="M80" s="191">
        <v>2069099</v>
      </c>
      <c r="N80" s="192">
        <v>313614</v>
      </c>
      <c r="O80" s="191">
        <v>6228949.1600000001</v>
      </c>
      <c r="P80" s="192">
        <v>226657.95999999996</v>
      </c>
      <c r="Q80" s="191">
        <v>22711274.699999999</v>
      </c>
      <c r="R80" s="192">
        <v>983535.70000000007</v>
      </c>
      <c r="S80" s="191">
        <v>8629489.7599999998</v>
      </c>
      <c r="T80" s="192">
        <v>10084553.5</v>
      </c>
      <c r="U80" s="191">
        <v>181200</v>
      </c>
      <c r="V80" s="192">
        <v>88985389.890000001</v>
      </c>
      <c r="W80" s="191">
        <v>5789346.2199999997</v>
      </c>
      <c r="X80" s="192">
        <v>0</v>
      </c>
      <c r="Y80" s="191">
        <v>90400461.489999995</v>
      </c>
      <c r="Z80" s="64">
        <f t="shared" si="2"/>
        <v>425473636.12</v>
      </c>
    </row>
    <row r="81" spans="1:26" ht="24.6">
      <c r="A81" s="275">
        <v>71</v>
      </c>
      <c r="B81" s="276">
        <v>78</v>
      </c>
      <c r="C81" s="276">
        <v>11</v>
      </c>
      <c r="D81" s="277" t="s">
        <v>45</v>
      </c>
      <c r="E81" s="277" t="s">
        <v>186</v>
      </c>
      <c r="F81" s="278" t="s">
        <v>312</v>
      </c>
      <c r="G81" s="192">
        <v>178398991.15000004</v>
      </c>
      <c r="H81" s="191">
        <v>80147642.899999991</v>
      </c>
      <c r="I81" s="192">
        <v>24500274.579999998</v>
      </c>
      <c r="J81" s="191">
        <v>1034550</v>
      </c>
      <c r="K81" s="191">
        <v>36553643.359999999</v>
      </c>
      <c r="L81" s="192">
        <v>80973237.349999994</v>
      </c>
      <c r="M81" s="191">
        <v>9347516</v>
      </c>
      <c r="N81" s="192">
        <v>671254</v>
      </c>
      <c r="O81" s="191">
        <v>15735229.92</v>
      </c>
      <c r="P81" s="192">
        <v>86868</v>
      </c>
      <c r="Q81" s="191">
        <v>29709532.309999999</v>
      </c>
      <c r="R81" s="192">
        <v>155312.75</v>
      </c>
      <c r="S81" s="191">
        <v>13375380.24</v>
      </c>
      <c r="T81" s="192">
        <v>5699311.3600000003</v>
      </c>
      <c r="U81" s="191">
        <v>1162275</v>
      </c>
      <c r="V81" s="192">
        <v>163458056.47</v>
      </c>
      <c r="W81" s="191">
        <v>29077106.619999997</v>
      </c>
      <c r="X81" s="192">
        <v>0</v>
      </c>
      <c r="Y81" s="191">
        <v>26857247.319999997</v>
      </c>
      <c r="Z81" s="64">
        <f t="shared" si="2"/>
        <v>696943429.33000016</v>
      </c>
    </row>
    <row r="82" spans="1:26" ht="24.6">
      <c r="A82" s="275">
        <v>13</v>
      </c>
      <c r="B82" s="276">
        <v>79</v>
      </c>
      <c r="C82" s="276">
        <v>11</v>
      </c>
      <c r="D82" s="277" t="s">
        <v>55</v>
      </c>
      <c r="E82" s="277" t="s">
        <v>170</v>
      </c>
      <c r="F82" s="278" t="s">
        <v>295</v>
      </c>
      <c r="G82" s="192">
        <v>157780046.13999999</v>
      </c>
      <c r="H82" s="191">
        <v>104449877.71000001</v>
      </c>
      <c r="I82" s="192">
        <v>38650480.640000001</v>
      </c>
      <c r="J82" s="191">
        <v>783550</v>
      </c>
      <c r="K82" s="191">
        <v>18351339.769999992</v>
      </c>
      <c r="L82" s="192">
        <v>86807540.170000002</v>
      </c>
      <c r="M82" s="191">
        <v>8724213.1999999993</v>
      </c>
      <c r="N82" s="192">
        <v>1291374.75</v>
      </c>
      <c r="O82" s="191">
        <v>20014855.490000002</v>
      </c>
      <c r="P82" s="192">
        <v>225808.95</v>
      </c>
      <c r="Q82" s="191">
        <v>38967161.950000003</v>
      </c>
      <c r="R82" s="192">
        <v>478112.39</v>
      </c>
      <c r="S82" s="191">
        <v>9178051.4800000004</v>
      </c>
      <c r="T82" s="192">
        <v>2582394.5699999998</v>
      </c>
      <c r="U82" s="191">
        <v>2413982.4500000002</v>
      </c>
      <c r="V82" s="192">
        <v>160892497.83000001</v>
      </c>
      <c r="W82" s="191">
        <v>189300958.13999999</v>
      </c>
      <c r="X82" s="192">
        <v>0</v>
      </c>
      <c r="Y82" s="191">
        <v>92026092.850000009</v>
      </c>
      <c r="Z82" s="64">
        <f t="shared" si="2"/>
        <v>932918338.48000002</v>
      </c>
    </row>
    <row r="83" spans="1:26" ht="24.6">
      <c r="A83" s="275">
        <v>42</v>
      </c>
      <c r="B83" s="276">
        <v>80</v>
      </c>
      <c r="C83" s="276">
        <v>11</v>
      </c>
      <c r="D83" s="277" t="s">
        <v>49</v>
      </c>
      <c r="E83" s="277" t="s">
        <v>227</v>
      </c>
      <c r="F83" s="278" t="s">
        <v>360</v>
      </c>
      <c r="G83" s="192">
        <v>199264080.77000004</v>
      </c>
      <c r="H83" s="191">
        <v>79330534.290000007</v>
      </c>
      <c r="I83" s="192">
        <v>21251365.530000001</v>
      </c>
      <c r="J83" s="191">
        <v>1524350</v>
      </c>
      <c r="K83" s="191">
        <v>24466604.159999996</v>
      </c>
      <c r="L83" s="192">
        <v>91556547.659999996</v>
      </c>
      <c r="M83" s="191">
        <v>9038379.870000001</v>
      </c>
      <c r="N83" s="192">
        <v>790914.03</v>
      </c>
      <c r="O83" s="191">
        <v>17063452.740000002</v>
      </c>
      <c r="P83" s="192">
        <v>83108.680000000008</v>
      </c>
      <c r="Q83" s="191">
        <v>37069383.079999998</v>
      </c>
      <c r="R83" s="192">
        <v>96800.67</v>
      </c>
      <c r="S83" s="191">
        <v>9134855.8599999994</v>
      </c>
      <c r="T83" s="192">
        <v>3779993.83</v>
      </c>
      <c r="U83" s="191">
        <v>305340</v>
      </c>
      <c r="V83" s="192">
        <v>120990627.04000001</v>
      </c>
      <c r="W83" s="191">
        <v>31876888.629999995</v>
      </c>
      <c r="X83" s="192">
        <v>5301155</v>
      </c>
      <c r="Y83" s="191">
        <v>14130987.220000003</v>
      </c>
      <c r="Z83" s="64">
        <f t="shared" si="2"/>
        <v>667055369.05999994</v>
      </c>
    </row>
    <row r="84" spans="1:26" ht="24.6">
      <c r="A84" s="275">
        <v>57</v>
      </c>
      <c r="B84" s="276">
        <v>81</v>
      </c>
      <c r="C84" s="276">
        <v>11</v>
      </c>
      <c r="D84" s="277" t="s">
        <v>47</v>
      </c>
      <c r="E84" s="277" t="s">
        <v>218</v>
      </c>
      <c r="F84" s="278" t="s">
        <v>348</v>
      </c>
      <c r="G84" s="192">
        <v>137388051.98999995</v>
      </c>
      <c r="H84" s="191">
        <v>82237714.359999999</v>
      </c>
      <c r="I84" s="192">
        <v>16605755.590000002</v>
      </c>
      <c r="J84" s="191">
        <v>235550</v>
      </c>
      <c r="K84" s="191">
        <v>17064785.629999999</v>
      </c>
      <c r="L84" s="192">
        <v>107296813.23999999</v>
      </c>
      <c r="M84" s="191">
        <v>3073536.04</v>
      </c>
      <c r="N84" s="192">
        <v>4508028.32</v>
      </c>
      <c r="O84" s="191">
        <v>21585069.07</v>
      </c>
      <c r="P84" s="192">
        <v>307883.12999999995</v>
      </c>
      <c r="Q84" s="191">
        <v>92758827.590000004</v>
      </c>
      <c r="R84" s="192">
        <v>3045117.86</v>
      </c>
      <c r="S84" s="191">
        <v>7340000</v>
      </c>
      <c r="T84" s="192">
        <v>3135000</v>
      </c>
      <c r="U84" s="191">
        <v>2086172.5</v>
      </c>
      <c r="V84" s="192">
        <v>175667936.65000001</v>
      </c>
      <c r="W84" s="191">
        <v>63635702.449999996</v>
      </c>
      <c r="X84" s="192">
        <v>0</v>
      </c>
      <c r="Y84" s="191">
        <v>135685801.45999998</v>
      </c>
      <c r="Z84" s="64">
        <f t="shared" si="2"/>
        <v>873657745.87999988</v>
      </c>
    </row>
    <row r="85" spans="1:26" ht="24.6">
      <c r="A85" s="275">
        <v>51</v>
      </c>
      <c r="B85" s="276">
        <v>82</v>
      </c>
      <c r="C85" s="276">
        <v>11</v>
      </c>
      <c r="D85" s="277" t="s">
        <v>49</v>
      </c>
      <c r="E85" s="277" t="s">
        <v>235</v>
      </c>
      <c r="F85" s="278" t="s">
        <v>369</v>
      </c>
      <c r="G85" s="192">
        <v>156613011.70999998</v>
      </c>
      <c r="H85" s="191">
        <v>62102004.559999995</v>
      </c>
      <c r="I85" s="192">
        <v>22993662.620000001</v>
      </c>
      <c r="J85" s="191">
        <v>978275</v>
      </c>
      <c r="K85" s="191">
        <v>23984629.790000007</v>
      </c>
      <c r="L85" s="192">
        <v>90720096.870000005</v>
      </c>
      <c r="M85" s="191">
        <v>7513564.25</v>
      </c>
      <c r="N85" s="192">
        <v>570709.75</v>
      </c>
      <c r="O85" s="191">
        <v>16088875.789999999</v>
      </c>
      <c r="P85" s="192">
        <v>203124.5</v>
      </c>
      <c r="Q85" s="191">
        <v>29388088.879999999</v>
      </c>
      <c r="R85" s="192">
        <v>436368.11</v>
      </c>
      <c r="S85" s="191">
        <v>7250177.7599999998</v>
      </c>
      <c r="T85" s="192">
        <v>5369190.2599999998</v>
      </c>
      <c r="U85" s="191">
        <v>1135420</v>
      </c>
      <c r="V85" s="192">
        <v>168495423.41</v>
      </c>
      <c r="W85" s="191">
        <v>29688779.490000002</v>
      </c>
      <c r="X85" s="192">
        <v>0</v>
      </c>
      <c r="Y85" s="191">
        <v>28369997.099999998</v>
      </c>
      <c r="Z85" s="64">
        <f t="shared" si="2"/>
        <v>651901399.85000002</v>
      </c>
    </row>
    <row r="86" spans="1:26" ht="24.6">
      <c r="A86" s="275">
        <v>62</v>
      </c>
      <c r="B86" s="276">
        <v>83</v>
      </c>
      <c r="C86" s="276">
        <v>12</v>
      </c>
      <c r="D86" s="277" t="s">
        <v>88</v>
      </c>
      <c r="E86" s="277" t="s">
        <v>177</v>
      </c>
      <c r="F86" s="278" t="s">
        <v>303</v>
      </c>
      <c r="G86" s="192">
        <v>173013720.63999999</v>
      </c>
      <c r="H86" s="191">
        <v>105521866.39000002</v>
      </c>
      <c r="I86" s="192">
        <v>17192465.010000002</v>
      </c>
      <c r="J86" s="191">
        <v>1196350</v>
      </c>
      <c r="K86" s="191">
        <v>52373816.359999992</v>
      </c>
      <c r="L86" s="192">
        <v>114606213.08</v>
      </c>
      <c r="M86" s="191">
        <v>10176652.41</v>
      </c>
      <c r="N86" s="192">
        <v>1435908.81</v>
      </c>
      <c r="O86" s="191">
        <v>24924158.84</v>
      </c>
      <c r="P86" s="192">
        <v>169856</v>
      </c>
      <c r="Q86" s="191">
        <v>50144443.350000001</v>
      </c>
      <c r="R86" s="192">
        <v>82031.790000000008</v>
      </c>
      <c r="S86" s="191">
        <v>8635167.2699999996</v>
      </c>
      <c r="T86" s="192">
        <v>3782330</v>
      </c>
      <c r="U86" s="191">
        <v>7755273.1699999999</v>
      </c>
      <c r="V86" s="192">
        <v>251543897.61000001</v>
      </c>
      <c r="W86" s="191">
        <v>52483858.559999995</v>
      </c>
      <c r="X86" s="192">
        <v>452603597.86000001</v>
      </c>
      <c r="Y86" s="191">
        <v>28892495.969999999</v>
      </c>
      <c r="Z86" s="64">
        <f t="shared" si="2"/>
        <v>1356534103.1199999</v>
      </c>
    </row>
    <row r="87" spans="1:26" ht="24.6">
      <c r="A87" s="275">
        <v>21</v>
      </c>
      <c r="B87" s="276">
        <v>84</v>
      </c>
      <c r="C87" s="276">
        <v>12</v>
      </c>
      <c r="D87" s="277" t="s">
        <v>53</v>
      </c>
      <c r="E87" s="277" t="s">
        <v>201</v>
      </c>
      <c r="F87" s="278" t="s">
        <v>330</v>
      </c>
      <c r="G87" s="192">
        <v>160300999.20999995</v>
      </c>
      <c r="H87" s="191">
        <v>162163423.58000001</v>
      </c>
      <c r="I87" s="192">
        <v>47224618.740000002</v>
      </c>
      <c r="J87" s="191">
        <v>1707050</v>
      </c>
      <c r="K87" s="191">
        <v>88748376.289999977</v>
      </c>
      <c r="L87" s="192">
        <v>192652742.47000003</v>
      </c>
      <c r="M87" s="191">
        <v>23526642.199999999</v>
      </c>
      <c r="N87" s="192">
        <v>3688612.44</v>
      </c>
      <c r="O87" s="191">
        <v>38682338.409999996</v>
      </c>
      <c r="P87" s="192">
        <v>1574313.67</v>
      </c>
      <c r="Q87" s="191">
        <v>99004218.199999988</v>
      </c>
      <c r="R87" s="192">
        <v>6323150.4000000004</v>
      </c>
      <c r="S87" s="191">
        <v>16695300</v>
      </c>
      <c r="T87" s="192">
        <v>14789853</v>
      </c>
      <c r="U87" s="191">
        <v>12936445.5</v>
      </c>
      <c r="V87" s="192">
        <v>368802532.93000001</v>
      </c>
      <c r="W87" s="191">
        <v>88859675.129999995</v>
      </c>
      <c r="X87" s="192">
        <v>0</v>
      </c>
      <c r="Y87" s="191">
        <v>67484399.920000017</v>
      </c>
      <c r="Z87" s="64">
        <f t="shared" si="2"/>
        <v>1395164692.0900002</v>
      </c>
    </row>
    <row r="88" spans="1:26" ht="24.6">
      <c r="A88" s="275">
        <v>53</v>
      </c>
      <c r="B88" s="276">
        <v>85</v>
      </c>
      <c r="C88" s="276">
        <v>12</v>
      </c>
      <c r="D88" s="277" t="s">
        <v>47</v>
      </c>
      <c r="E88" s="277" t="s">
        <v>214</v>
      </c>
      <c r="F88" s="278" t="s">
        <v>344</v>
      </c>
      <c r="G88" s="192">
        <v>264929516.34000003</v>
      </c>
      <c r="H88" s="191">
        <v>145095626.73999998</v>
      </c>
      <c r="I88" s="192">
        <v>41655378.170000002</v>
      </c>
      <c r="J88" s="191">
        <v>595470</v>
      </c>
      <c r="K88" s="191">
        <v>64115823.409999989</v>
      </c>
      <c r="L88" s="192">
        <v>276316931.88999999</v>
      </c>
      <c r="M88" s="191">
        <v>19871468.57</v>
      </c>
      <c r="N88" s="192">
        <v>12550403</v>
      </c>
      <c r="O88" s="191">
        <v>42561237.039999999</v>
      </c>
      <c r="P88" s="192">
        <v>609689.91</v>
      </c>
      <c r="Q88" s="191">
        <v>155753319.69999999</v>
      </c>
      <c r="R88" s="192">
        <v>2313276.73</v>
      </c>
      <c r="S88" s="191">
        <v>11600712.15</v>
      </c>
      <c r="T88" s="192">
        <v>4614500</v>
      </c>
      <c r="U88" s="191">
        <v>5786408</v>
      </c>
      <c r="V88" s="192">
        <v>330217819.61000001</v>
      </c>
      <c r="W88" s="191">
        <v>157015259.97000003</v>
      </c>
      <c r="X88" s="192">
        <v>0</v>
      </c>
      <c r="Y88" s="191">
        <v>69903466.090000004</v>
      </c>
      <c r="Z88" s="64">
        <f t="shared" si="2"/>
        <v>1605506307.3199999</v>
      </c>
    </row>
    <row r="89" spans="1:26" ht="24.6">
      <c r="A89" s="275">
        <v>1</v>
      </c>
      <c r="B89" s="276">
        <v>86</v>
      </c>
      <c r="C89" s="276">
        <v>12</v>
      </c>
      <c r="D89" s="277" t="s">
        <v>51</v>
      </c>
      <c r="E89" s="277" t="s">
        <v>237</v>
      </c>
      <c r="F89" s="278" t="s">
        <v>371</v>
      </c>
      <c r="G89" s="192">
        <v>242114602.62</v>
      </c>
      <c r="H89" s="191">
        <v>61898354.989999995</v>
      </c>
      <c r="I89" s="192">
        <v>65657104.790000007</v>
      </c>
      <c r="J89" s="191">
        <v>1220450</v>
      </c>
      <c r="K89" s="191">
        <v>63335264</v>
      </c>
      <c r="L89" s="192">
        <v>184181514.52999997</v>
      </c>
      <c r="M89" s="191">
        <v>12974395</v>
      </c>
      <c r="N89" s="192">
        <v>2340385</v>
      </c>
      <c r="O89" s="191">
        <v>26062907.390000001</v>
      </c>
      <c r="P89" s="192">
        <v>909856.41999999993</v>
      </c>
      <c r="Q89" s="191">
        <v>85537009.469999999</v>
      </c>
      <c r="R89" s="192">
        <v>3312676.96</v>
      </c>
      <c r="S89" s="191">
        <v>11471031.41</v>
      </c>
      <c r="T89" s="192">
        <v>2025864.96</v>
      </c>
      <c r="U89" s="191">
        <v>26790581</v>
      </c>
      <c r="V89" s="192">
        <v>314064233.52999997</v>
      </c>
      <c r="W89" s="191">
        <v>40108168.730000004</v>
      </c>
      <c r="X89" s="192">
        <v>558354649.77999997</v>
      </c>
      <c r="Y89" s="191">
        <v>49106102.370000005</v>
      </c>
      <c r="Z89" s="64">
        <f t="shared" si="2"/>
        <v>1751465152.9500003</v>
      </c>
    </row>
    <row r="90" spans="1:26" ht="24.6">
      <c r="A90" s="275">
        <v>68</v>
      </c>
      <c r="B90" s="276">
        <v>87</v>
      </c>
      <c r="C90" s="276">
        <v>13</v>
      </c>
      <c r="D90" s="277" t="s">
        <v>45</v>
      </c>
      <c r="E90" s="277" t="s">
        <v>183</v>
      </c>
      <c r="F90" s="278" t="s">
        <v>309</v>
      </c>
      <c r="G90" s="192">
        <v>931179745.99999976</v>
      </c>
      <c r="H90" s="191">
        <v>508497172.14999986</v>
      </c>
      <c r="I90" s="192">
        <v>98188069.950000003</v>
      </c>
      <c r="J90" s="191">
        <v>2754550</v>
      </c>
      <c r="K90" s="191">
        <v>244655632.19999996</v>
      </c>
      <c r="L90" s="192">
        <v>832145288.75999987</v>
      </c>
      <c r="M90" s="191">
        <v>55743808.060000002</v>
      </c>
      <c r="N90" s="192">
        <v>23426227.920000002</v>
      </c>
      <c r="O90" s="191">
        <v>122605215.14</v>
      </c>
      <c r="P90" s="192">
        <v>1458830.52</v>
      </c>
      <c r="Q90" s="191">
        <v>322034530.29999995</v>
      </c>
      <c r="R90" s="192">
        <v>2621065.4899999993</v>
      </c>
      <c r="S90" s="191">
        <v>48014786.75</v>
      </c>
      <c r="T90" s="192">
        <v>6529500</v>
      </c>
      <c r="U90" s="191">
        <v>7507098.5800000001</v>
      </c>
      <c r="V90" s="192">
        <v>879965034.65999997</v>
      </c>
      <c r="W90" s="191">
        <v>166895158.96000001</v>
      </c>
      <c r="X90" s="192">
        <v>12143896</v>
      </c>
      <c r="Y90" s="191">
        <v>232556727.28000003</v>
      </c>
      <c r="Z90" s="64">
        <f t="shared" si="2"/>
        <v>4498922338.7199984</v>
      </c>
    </row>
    <row r="91" spans="1:26" ht="24.6">
      <c r="A91" s="275">
        <v>35</v>
      </c>
      <c r="B91" s="276">
        <v>88</v>
      </c>
      <c r="C91" s="276">
        <v>13</v>
      </c>
      <c r="D91" s="277" t="s">
        <v>49</v>
      </c>
      <c r="E91" s="277" t="s">
        <v>221</v>
      </c>
      <c r="F91" s="278" t="s">
        <v>353</v>
      </c>
      <c r="G91" s="192">
        <v>654057376.33999991</v>
      </c>
      <c r="H91" s="191">
        <v>295603360.26999998</v>
      </c>
      <c r="I91" s="192">
        <v>150379865.08000001</v>
      </c>
      <c r="J91" s="191">
        <v>1329500</v>
      </c>
      <c r="K91" s="191">
        <v>192416372.94999999</v>
      </c>
      <c r="L91" s="192">
        <v>603498878.19000006</v>
      </c>
      <c r="M91" s="191">
        <v>38212617.609999999</v>
      </c>
      <c r="N91" s="192">
        <v>12843109.130000001</v>
      </c>
      <c r="O91" s="191">
        <v>101313093.42000002</v>
      </c>
      <c r="P91" s="192">
        <v>401897.50999999995</v>
      </c>
      <c r="Q91" s="191">
        <v>124542145.00999999</v>
      </c>
      <c r="R91" s="192">
        <v>2103486.9800000004</v>
      </c>
      <c r="S91" s="191">
        <v>27139290.510000002</v>
      </c>
      <c r="T91" s="192">
        <v>11137945.26</v>
      </c>
      <c r="U91" s="191">
        <v>19985176</v>
      </c>
      <c r="V91" s="192">
        <v>578779753.22000003</v>
      </c>
      <c r="W91" s="191">
        <v>219461236.42000002</v>
      </c>
      <c r="X91" s="192">
        <v>50345801.799999997</v>
      </c>
      <c r="Y91" s="191">
        <v>65307985.399999991</v>
      </c>
      <c r="Z91" s="64">
        <f t="shared" si="2"/>
        <v>3148858891.1000009</v>
      </c>
    </row>
    <row r="92" spans="1:26"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 spans="1:26"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</row>
  </sheetData>
  <autoFilter ref="A3:Z91">
    <sortState ref="A4:Z91">
      <sortCondition ref="B3:B91"/>
    </sortState>
  </autoFilter>
  <sortState ref="A4:Z91">
    <sortCondition ref="B4:B91"/>
  </sortState>
  <mergeCells count="2">
    <mergeCell ref="G1:U1"/>
    <mergeCell ref="G2:J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1"/>
  <sheetViews>
    <sheetView zoomScale="70" zoomScaleNormal="70" workbookViewId="0">
      <selection activeCell="J5" sqref="J5"/>
    </sheetView>
  </sheetViews>
  <sheetFormatPr defaultColWidth="9" defaultRowHeight="21"/>
  <cols>
    <col min="1" max="1" width="8.6640625" style="170"/>
    <col min="2" max="2" width="11.6640625" style="279" customWidth="1"/>
    <col min="3" max="3" width="7.6640625" style="279" customWidth="1"/>
    <col min="4" max="5" width="15.44140625" style="170" customWidth="1"/>
    <col min="6" max="6" width="32.6640625" style="170" customWidth="1"/>
    <col min="7" max="28" width="17.109375" style="166" customWidth="1"/>
    <col min="29" max="29" width="18.88671875" style="166" customWidth="1"/>
    <col min="30" max="30" width="16.44140625" style="166" customWidth="1"/>
    <col min="31" max="123" width="9" style="166"/>
    <col min="124" max="124" width="23.44140625" style="166" customWidth="1"/>
    <col min="125" max="125" width="13.109375" style="166" bestFit="1" customWidth="1"/>
    <col min="126" max="126" width="13.109375" style="166" customWidth="1"/>
    <col min="127" max="127" width="12.5546875" style="166" bestFit="1" customWidth="1"/>
    <col min="128" max="128" width="12.5546875" style="166" customWidth="1"/>
    <col min="129" max="129" width="12.6640625" style="166" bestFit="1" customWidth="1"/>
    <col min="130" max="130" width="13.109375" style="166" bestFit="1" customWidth="1"/>
    <col min="131" max="131" width="14.109375" style="166" bestFit="1" customWidth="1"/>
    <col min="132" max="132" width="13.109375" style="166" bestFit="1" customWidth="1"/>
    <col min="133" max="133" width="11.5546875" style="166" customWidth="1"/>
    <col min="134" max="134" width="12.5546875" style="166" bestFit="1" customWidth="1"/>
    <col min="135" max="135" width="12.109375" style="166" bestFit="1" customWidth="1"/>
    <col min="136" max="136" width="12.5546875" style="166" bestFit="1" customWidth="1"/>
    <col min="137" max="137" width="13.33203125" style="166" customWidth="1"/>
    <col min="138" max="138" width="13.88671875" style="166" customWidth="1"/>
    <col min="139" max="139" width="12.5546875" style="166" bestFit="1" customWidth="1"/>
    <col min="140" max="142" width="12.109375" style="166" bestFit="1" customWidth="1"/>
    <col min="143" max="143" width="11.5546875" style="166" bestFit="1" customWidth="1"/>
    <col min="144" max="144" width="11.6640625" style="166" bestFit="1" customWidth="1"/>
    <col min="145" max="145" width="11.5546875" style="166" bestFit="1" customWidth="1"/>
    <col min="146" max="146" width="12.109375" style="166" bestFit="1" customWidth="1"/>
    <col min="147" max="147" width="13.5546875" style="166" customWidth="1"/>
    <col min="148" max="148" width="14.6640625" style="166" customWidth="1"/>
    <col min="149" max="379" width="9" style="166"/>
    <col min="380" max="380" width="23.44140625" style="166" customWidth="1"/>
    <col min="381" max="381" width="13.109375" style="166" bestFit="1" customWidth="1"/>
    <col min="382" max="382" width="13.109375" style="166" customWidth="1"/>
    <col min="383" max="383" width="12.5546875" style="166" bestFit="1" customWidth="1"/>
    <col min="384" max="384" width="12.5546875" style="166" customWidth="1"/>
    <col min="385" max="385" width="12.6640625" style="166" bestFit="1" customWidth="1"/>
    <col min="386" max="386" width="13.109375" style="166" bestFit="1" customWidth="1"/>
    <col min="387" max="387" width="14.109375" style="166" bestFit="1" customWidth="1"/>
    <col min="388" max="388" width="13.109375" style="166" bestFit="1" customWidth="1"/>
    <col min="389" max="389" width="11.5546875" style="166" customWidth="1"/>
    <col min="390" max="390" width="12.5546875" style="166" bestFit="1" customWidth="1"/>
    <col min="391" max="391" width="12.109375" style="166" bestFit="1" customWidth="1"/>
    <col min="392" max="392" width="12.5546875" style="166" bestFit="1" customWidth="1"/>
    <col min="393" max="393" width="13.33203125" style="166" customWidth="1"/>
    <col min="394" max="394" width="13.88671875" style="166" customWidth="1"/>
    <col min="395" max="395" width="12.5546875" style="166" bestFit="1" customWidth="1"/>
    <col min="396" max="398" width="12.109375" style="166" bestFit="1" customWidth="1"/>
    <col min="399" max="399" width="11.5546875" style="166" bestFit="1" customWidth="1"/>
    <col min="400" max="400" width="11.6640625" style="166" bestFit="1" customWidth="1"/>
    <col min="401" max="401" width="11.5546875" style="166" bestFit="1" customWidth="1"/>
    <col min="402" max="402" width="12.109375" style="166" bestFit="1" customWidth="1"/>
    <col min="403" max="403" width="13.5546875" style="166" customWidth="1"/>
    <col min="404" max="404" width="14.6640625" style="166" customWidth="1"/>
    <col min="405" max="635" width="9" style="166"/>
    <col min="636" max="636" width="23.44140625" style="166" customWidth="1"/>
    <col min="637" max="637" width="13.109375" style="166" bestFit="1" customWidth="1"/>
    <col min="638" max="638" width="13.109375" style="166" customWidth="1"/>
    <col min="639" max="639" width="12.5546875" style="166" bestFit="1" customWidth="1"/>
    <col min="640" max="640" width="12.5546875" style="166" customWidth="1"/>
    <col min="641" max="641" width="12.6640625" style="166" bestFit="1" customWidth="1"/>
    <col min="642" max="642" width="13.109375" style="166" bestFit="1" customWidth="1"/>
    <col min="643" max="643" width="14.109375" style="166" bestFit="1" customWidth="1"/>
    <col min="644" max="644" width="13.109375" style="166" bestFit="1" customWidth="1"/>
    <col min="645" max="645" width="11.5546875" style="166" customWidth="1"/>
    <col min="646" max="646" width="12.5546875" style="166" bestFit="1" customWidth="1"/>
    <col min="647" max="647" width="12.109375" style="166" bestFit="1" customWidth="1"/>
    <col min="648" max="648" width="12.5546875" style="166" bestFit="1" customWidth="1"/>
    <col min="649" max="649" width="13.33203125" style="166" customWidth="1"/>
    <col min="650" max="650" width="13.88671875" style="166" customWidth="1"/>
    <col min="651" max="651" width="12.5546875" style="166" bestFit="1" customWidth="1"/>
    <col min="652" max="654" width="12.109375" style="166" bestFit="1" customWidth="1"/>
    <col min="655" max="655" width="11.5546875" style="166" bestFit="1" customWidth="1"/>
    <col min="656" max="656" width="11.6640625" style="166" bestFit="1" customWidth="1"/>
    <col min="657" max="657" width="11.5546875" style="166" bestFit="1" customWidth="1"/>
    <col min="658" max="658" width="12.109375" style="166" bestFit="1" customWidth="1"/>
    <col min="659" max="659" width="13.5546875" style="166" customWidth="1"/>
    <col min="660" max="660" width="14.6640625" style="166" customWidth="1"/>
    <col min="661" max="891" width="9" style="166"/>
    <col min="892" max="892" width="23.44140625" style="166" customWidth="1"/>
    <col min="893" max="893" width="13.109375" style="166" bestFit="1" customWidth="1"/>
    <col min="894" max="894" width="13.109375" style="166" customWidth="1"/>
    <col min="895" max="895" width="12.5546875" style="166" bestFit="1" customWidth="1"/>
    <col min="896" max="896" width="12.5546875" style="166" customWidth="1"/>
    <col min="897" max="897" width="12.6640625" style="166" bestFit="1" customWidth="1"/>
    <col min="898" max="898" width="13.109375" style="166" bestFit="1" customWidth="1"/>
    <col min="899" max="899" width="14.109375" style="166" bestFit="1" customWidth="1"/>
    <col min="900" max="900" width="13.109375" style="166" bestFit="1" customWidth="1"/>
    <col min="901" max="901" width="11.5546875" style="166" customWidth="1"/>
    <col min="902" max="902" width="12.5546875" style="166" bestFit="1" customWidth="1"/>
    <col min="903" max="903" width="12.109375" style="166" bestFit="1" customWidth="1"/>
    <col min="904" max="904" width="12.5546875" style="166" bestFit="1" customWidth="1"/>
    <col min="905" max="905" width="13.33203125" style="166" customWidth="1"/>
    <col min="906" max="906" width="13.88671875" style="166" customWidth="1"/>
    <col min="907" max="907" width="12.5546875" style="166" bestFit="1" customWidth="1"/>
    <col min="908" max="910" width="12.109375" style="166" bestFit="1" customWidth="1"/>
    <col min="911" max="911" width="11.5546875" style="166" bestFit="1" customWidth="1"/>
    <col min="912" max="912" width="11.6640625" style="166" bestFit="1" customWidth="1"/>
    <col min="913" max="913" width="11.5546875" style="166" bestFit="1" customWidth="1"/>
    <col min="914" max="914" width="12.109375" style="166" bestFit="1" customWidth="1"/>
    <col min="915" max="915" width="13.5546875" style="166" customWidth="1"/>
    <col min="916" max="916" width="14.6640625" style="166" customWidth="1"/>
    <col min="917" max="1147" width="9" style="166"/>
    <col min="1148" max="1148" width="23.44140625" style="166" customWidth="1"/>
    <col min="1149" max="1149" width="13.109375" style="166" bestFit="1" customWidth="1"/>
    <col min="1150" max="1150" width="13.109375" style="166" customWidth="1"/>
    <col min="1151" max="1151" width="12.5546875" style="166" bestFit="1" customWidth="1"/>
    <col min="1152" max="1152" width="12.5546875" style="166" customWidth="1"/>
    <col min="1153" max="1153" width="12.6640625" style="166" bestFit="1" customWidth="1"/>
    <col min="1154" max="1154" width="13.109375" style="166" bestFit="1" customWidth="1"/>
    <col min="1155" max="1155" width="14.109375" style="166" bestFit="1" customWidth="1"/>
    <col min="1156" max="1156" width="13.109375" style="166" bestFit="1" customWidth="1"/>
    <col min="1157" max="1157" width="11.5546875" style="166" customWidth="1"/>
    <col min="1158" max="1158" width="12.5546875" style="166" bestFit="1" customWidth="1"/>
    <col min="1159" max="1159" width="12.109375" style="166" bestFit="1" customWidth="1"/>
    <col min="1160" max="1160" width="12.5546875" style="166" bestFit="1" customWidth="1"/>
    <col min="1161" max="1161" width="13.33203125" style="166" customWidth="1"/>
    <col min="1162" max="1162" width="13.88671875" style="166" customWidth="1"/>
    <col min="1163" max="1163" width="12.5546875" style="166" bestFit="1" customWidth="1"/>
    <col min="1164" max="1166" width="12.109375" style="166" bestFit="1" customWidth="1"/>
    <col min="1167" max="1167" width="11.5546875" style="166" bestFit="1" customWidth="1"/>
    <col min="1168" max="1168" width="11.6640625" style="166" bestFit="1" customWidth="1"/>
    <col min="1169" max="1169" width="11.5546875" style="166" bestFit="1" customWidth="1"/>
    <col min="1170" max="1170" width="12.109375" style="166" bestFit="1" customWidth="1"/>
    <col min="1171" max="1171" width="13.5546875" style="166" customWidth="1"/>
    <col min="1172" max="1172" width="14.6640625" style="166" customWidth="1"/>
    <col min="1173" max="1403" width="9" style="166"/>
    <col min="1404" max="1404" width="23.44140625" style="166" customWidth="1"/>
    <col min="1405" max="1405" width="13.109375" style="166" bestFit="1" customWidth="1"/>
    <col min="1406" max="1406" width="13.109375" style="166" customWidth="1"/>
    <col min="1407" max="1407" width="12.5546875" style="166" bestFit="1" customWidth="1"/>
    <col min="1408" max="1408" width="12.5546875" style="166" customWidth="1"/>
    <col min="1409" max="1409" width="12.6640625" style="166" bestFit="1" customWidth="1"/>
    <col min="1410" max="1410" width="13.109375" style="166" bestFit="1" customWidth="1"/>
    <col min="1411" max="1411" width="14.109375" style="166" bestFit="1" customWidth="1"/>
    <col min="1412" max="1412" width="13.109375" style="166" bestFit="1" customWidth="1"/>
    <col min="1413" max="1413" width="11.5546875" style="166" customWidth="1"/>
    <col min="1414" max="1414" width="12.5546875" style="166" bestFit="1" customWidth="1"/>
    <col min="1415" max="1415" width="12.109375" style="166" bestFit="1" customWidth="1"/>
    <col min="1416" max="1416" width="12.5546875" style="166" bestFit="1" customWidth="1"/>
    <col min="1417" max="1417" width="13.33203125" style="166" customWidth="1"/>
    <col min="1418" max="1418" width="13.88671875" style="166" customWidth="1"/>
    <col min="1419" max="1419" width="12.5546875" style="166" bestFit="1" customWidth="1"/>
    <col min="1420" max="1422" width="12.109375" style="166" bestFit="1" customWidth="1"/>
    <col min="1423" max="1423" width="11.5546875" style="166" bestFit="1" customWidth="1"/>
    <col min="1424" max="1424" width="11.6640625" style="166" bestFit="1" customWidth="1"/>
    <col min="1425" max="1425" width="11.5546875" style="166" bestFit="1" customWidth="1"/>
    <col min="1426" max="1426" width="12.109375" style="166" bestFit="1" customWidth="1"/>
    <col min="1427" max="1427" width="13.5546875" style="166" customWidth="1"/>
    <col min="1428" max="1428" width="14.6640625" style="166" customWidth="1"/>
    <col min="1429" max="1659" width="9" style="166"/>
    <col min="1660" max="1660" width="23.44140625" style="166" customWidth="1"/>
    <col min="1661" max="1661" width="13.109375" style="166" bestFit="1" customWidth="1"/>
    <col min="1662" max="1662" width="13.109375" style="166" customWidth="1"/>
    <col min="1663" max="1663" width="12.5546875" style="166" bestFit="1" customWidth="1"/>
    <col min="1664" max="1664" width="12.5546875" style="166" customWidth="1"/>
    <col min="1665" max="1665" width="12.6640625" style="166" bestFit="1" customWidth="1"/>
    <col min="1666" max="1666" width="13.109375" style="166" bestFit="1" customWidth="1"/>
    <col min="1667" max="1667" width="14.109375" style="166" bestFit="1" customWidth="1"/>
    <col min="1668" max="1668" width="13.109375" style="166" bestFit="1" customWidth="1"/>
    <col min="1669" max="1669" width="11.5546875" style="166" customWidth="1"/>
    <col min="1670" max="1670" width="12.5546875" style="166" bestFit="1" customWidth="1"/>
    <col min="1671" max="1671" width="12.109375" style="166" bestFit="1" customWidth="1"/>
    <col min="1672" max="1672" width="12.5546875" style="166" bestFit="1" customWidth="1"/>
    <col min="1673" max="1673" width="13.33203125" style="166" customWidth="1"/>
    <col min="1674" max="1674" width="13.88671875" style="166" customWidth="1"/>
    <col min="1675" max="1675" width="12.5546875" style="166" bestFit="1" customWidth="1"/>
    <col min="1676" max="1678" width="12.109375" style="166" bestFit="1" customWidth="1"/>
    <col min="1679" max="1679" width="11.5546875" style="166" bestFit="1" customWidth="1"/>
    <col min="1680" max="1680" width="11.6640625" style="166" bestFit="1" customWidth="1"/>
    <col min="1681" max="1681" width="11.5546875" style="166" bestFit="1" customWidth="1"/>
    <col min="1682" max="1682" width="12.109375" style="166" bestFit="1" customWidth="1"/>
    <col min="1683" max="1683" width="13.5546875" style="166" customWidth="1"/>
    <col min="1684" max="1684" width="14.6640625" style="166" customWidth="1"/>
    <col min="1685" max="1915" width="9" style="166"/>
    <col min="1916" max="1916" width="23.44140625" style="166" customWidth="1"/>
    <col min="1917" max="1917" width="13.109375" style="166" bestFit="1" customWidth="1"/>
    <col min="1918" max="1918" width="13.109375" style="166" customWidth="1"/>
    <col min="1919" max="1919" width="12.5546875" style="166" bestFit="1" customWidth="1"/>
    <col min="1920" max="1920" width="12.5546875" style="166" customWidth="1"/>
    <col min="1921" max="1921" width="12.6640625" style="166" bestFit="1" customWidth="1"/>
    <col min="1922" max="1922" width="13.109375" style="166" bestFit="1" customWidth="1"/>
    <col min="1923" max="1923" width="14.109375" style="166" bestFit="1" customWidth="1"/>
    <col min="1924" max="1924" width="13.109375" style="166" bestFit="1" customWidth="1"/>
    <col min="1925" max="1925" width="11.5546875" style="166" customWidth="1"/>
    <col min="1926" max="1926" width="12.5546875" style="166" bestFit="1" customWidth="1"/>
    <col min="1927" max="1927" width="12.109375" style="166" bestFit="1" customWidth="1"/>
    <col min="1928" max="1928" width="12.5546875" style="166" bestFit="1" customWidth="1"/>
    <col min="1929" max="1929" width="13.33203125" style="166" customWidth="1"/>
    <col min="1930" max="1930" width="13.88671875" style="166" customWidth="1"/>
    <col min="1931" max="1931" width="12.5546875" style="166" bestFit="1" customWidth="1"/>
    <col min="1932" max="1934" width="12.109375" style="166" bestFit="1" customWidth="1"/>
    <col min="1935" max="1935" width="11.5546875" style="166" bestFit="1" customWidth="1"/>
    <col min="1936" max="1936" width="11.6640625" style="166" bestFit="1" customWidth="1"/>
    <col min="1937" max="1937" width="11.5546875" style="166" bestFit="1" customWidth="1"/>
    <col min="1938" max="1938" width="12.109375" style="166" bestFit="1" customWidth="1"/>
    <col min="1939" max="1939" width="13.5546875" style="166" customWidth="1"/>
    <col min="1940" max="1940" width="14.6640625" style="166" customWidth="1"/>
    <col min="1941" max="2171" width="9" style="166"/>
    <col min="2172" max="2172" width="23.44140625" style="166" customWidth="1"/>
    <col min="2173" max="2173" width="13.109375" style="166" bestFit="1" customWidth="1"/>
    <col min="2174" max="2174" width="13.109375" style="166" customWidth="1"/>
    <col min="2175" max="2175" width="12.5546875" style="166" bestFit="1" customWidth="1"/>
    <col min="2176" max="2176" width="12.5546875" style="166" customWidth="1"/>
    <col min="2177" max="2177" width="12.6640625" style="166" bestFit="1" customWidth="1"/>
    <col min="2178" max="2178" width="13.109375" style="166" bestFit="1" customWidth="1"/>
    <col min="2179" max="2179" width="14.109375" style="166" bestFit="1" customWidth="1"/>
    <col min="2180" max="2180" width="13.109375" style="166" bestFit="1" customWidth="1"/>
    <col min="2181" max="2181" width="11.5546875" style="166" customWidth="1"/>
    <col min="2182" max="2182" width="12.5546875" style="166" bestFit="1" customWidth="1"/>
    <col min="2183" max="2183" width="12.109375" style="166" bestFit="1" customWidth="1"/>
    <col min="2184" max="2184" width="12.5546875" style="166" bestFit="1" customWidth="1"/>
    <col min="2185" max="2185" width="13.33203125" style="166" customWidth="1"/>
    <col min="2186" max="2186" width="13.88671875" style="166" customWidth="1"/>
    <col min="2187" max="2187" width="12.5546875" style="166" bestFit="1" customWidth="1"/>
    <col min="2188" max="2190" width="12.109375" style="166" bestFit="1" customWidth="1"/>
    <col min="2191" max="2191" width="11.5546875" style="166" bestFit="1" customWidth="1"/>
    <col min="2192" max="2192" width="11.6640625" style="166" bestFit="1" customWidth="1"/>
    <col min="2193" max="2193" width="11.5546875" style="166" bestFit="1" customWidth="1"/>
    <col min="2194" max="2194" width="12.109375" style="166" bestFit="1" customWidth="1"/>
    <col min="2195" max="2195" width="13.5546875" style="166" customWidth="1"/>
    <col min="2196" max="2196" width="14.6640625" style="166" customWidth="1"/>
    <col min="2197" max="2427" width="9" style="166"/>
    <col min="2428" max="2428" width="23.44140625" style="166" customWidth="1"/>
    <col min="2429" max="2429" width="13.109375" style="166" bestFit="1" customWidth="1"/>
    <col min="2430" max="2430" width="13.109375" style="166" customWidth="1"/>
    <col min="2431" max="2431" width="12.5546875" style="166" bestFit="1" customWidth="1"/>
    <col min="2432" max="2432" width="12.5546875" style="166" customWidth="1"/>
    <col min="2433" max="2433" width="12.6640625" style="166" bestFit="1" customWidth="1"/>
    <col min="2434" max="2434" width="13.109375" style="166" bestFit="1" customWidth="1"/>
    <col min="2435" max="2435" width="14.109375" style="166" bestFit="1" customWidth="1"/>
    <col min="2436" max="2436" width="13.109375" style="166" bestFit="1" customWidth="1"/>
    <col min="2437" max="2437" width="11.5546875" style="166" customWidth="1"/>
    <col min="2438" max="2438" width="12.5546875" style="166" bestFit="1" customWidth="1"/>
    <col min="2439" max="2439" width="12.109375" style="166" bestFit="1" customWidth="1"/>
    <col min="2440" max="2440" width="12.5546875" style="166" bestFit="1" customWidth="1"/>
    <col min="2441" max="2441" width="13.33203125" style="166" customWidth="1"/>
    <col min="2442" max="2442" width="13.88671875" style="166" customWidth="1"/>
    <col min="2443" max="2443" width="12.5546875" style="166" bestFit="1" customWidth="1"/>
    <col min="2444" max="2446" width="12.109375" style="166" bestFit="1" customWidth="1"/>
    <col min="2447" max="2447" width="11.5546875" style="166" bestFit="1" customWidth="1"/>
    <col min="2448" max="2448" width="11.6640625" style="166" bestFit="1" customWidth="1"/>
    <col min="2449" max="2449" width="11.5546875" style="166" bestFit="1" customWidth="1"/>
    <col min="2450" max="2450" width="12.109375" style="166" bestFit="1" customWidth="1"/>
    <col min="2451" max="2451" width="13.5546875" style="166" customWidth="1"/>
    <col min="2452" max="2452" width="14.6640625" style="166" customWidth="1"/>
    <col min="2453" max="2683" width="9" style="166"/>
    <col min="2684" max="2684" width="23.44140625" style="166" customWidth="1"/>
    <col min="2685" max="2685" width="13.109375" style="166" bestFit="1" customWidth="1"/>
    <col min="2686" max="2686" width="13.109375" style="166" customWidth="1"/>
    <col min="2687" max="2687" width="12.5546875" style="166" bestFit="1" customWidth="1"/>
    <col min="2688" max="2688" width="12.5546875" style="166" customWidth="1"/>
    <col min="2689" max="2689" width="12.6640625" style="166" bestFit="1" customWidth="1"/>
    <col min="2690" max="2690" width="13.109375" style="166" bestFit="1" customWidth="1"/>
    <col min="2691" max="2691" width="14.109375" style="166" bestFit="1" customWidth="1"/>
    <col min="2692" max="2692" width="13.109375" style="166" bestFit="1" customWidth="1"/>
    <col min="2693" max="2693" width="11.5546875" style="166" customWidth="1"/>
    <col min="2694" max="2694" width="12.5546875" style="166" bestFit="1" customWidth="1"/>
    <col min="2695" max="2695" width="12.109375" style="166" bestFit="1" customWidth="1"/>
    <col min="2696" max="2696" width="12.5546875" style="166" bestFit="1" customWidth="1"/>
    <col min="2697" max="2697" width="13.33203125" style="166" customWidth="1"/>
    <col min="2698" max="2698" width="13.88671875" style="166" customWidth="1"/>
    <col min="2699" max="2699" width="12.5546875" style="166" bestFit="1" customWidth="1"/>
    <col min="2700" max="2702" width="12.109375" style="166" bestFit="1" customWidth="1"/>
    <col min="2703" max="2703" width="11.5546875" style="166" bestFit="1" customWidth="1"/>
    <col min="2704" max="2704" width="11.6640625" style="166" bestFit="1" customWidth="1"/>
    <col min="2705" max="2705" width="11.5546875" style="166" bestFit="1" customWidth="1"/>
    <col min="2706" max="2706" width="12.109375" style="166" bestFit="1" customWidth="1"/>
    <col min="2707" max="2707" width="13.5546875" style="166" customWidth="1"/>
    <col min="2708" max="2708" width="14.6640625" style="166" customWidth="1"/>
    <col min="2709" max="2939" width="9" style="166"/>
    <col min="2940" max="2940" width="23.44140625" style="166" customWidth="1"/>
    <col min="2941" max="2941" width="13.109375" style="166" bestFit="1" customWidth="1"/>
    <col min="2942" max="2942" width="13.109375" style="166" customWidth="1"/>
    <col min="2943" max="2943" width="12.5546875" style="166" bestFit="1" customWidth="1"/>
    <col min="2944" max="2944" width="12.5546875" style="166" customWidth="1"/>
    <col min="2945" max="2945" width="12.6640625" style="166" bestFit="1" customWidth="1"/>
    <col min="2946" max="2946" width="13.109375" style="166" bestFit="1" customWidth="1"/>
    <col min="2947" max="2947" width="14.109375" style="166" bestFit="1" customWidth="1"/>
    <col min="2948" max="2948" width="13.109375" style="166" bestFit="1" customWidth="1"/>
    <col min="2949" max="2949" width="11.5546875" style="166" customWidth="1"/>
    <col min="2950" max="2950" width="12.5546875" style="166" bestFit="1" customWidth="1"/>
    <col min="2951" max="2951" width="12.109375" style="166" bestFit="1" customWidth="1"/>
    <col min="2952" max="2952" width="12.5546875" style="166" bestFit="1" customWidth="1"/>
    <col min="2953" max="2953" width="13.33203125" style="166" customWidth="1"/>
    <col min="2954" max="2954" width="13.88671875" style="166" customWidth="1"/>
    <col min="2955" max="2955" width="12.5546875" style="166" bestFit="1" customWidth="1"/>
    <col min="2956" max="2958" width="12.109375" style="166" bestFit="1" customWidth="1"/>
    <col min="2959" max="2959" width="11.5546875" style="166" bestFit="1" customWidth="1"/>
    <col min="2960" max="2960" width="11.6640625" style="166" bestFit="1" customWidth="1"/>
    <col min="2961" max="2961" width="11.5546875" style="166" bestFit="1" customWidth="1"/>
    <col min="2962" max="2962" width="12.109375" style="166" bestFit="1" customWidth="1"/>
    <col min="2963" max="2963" width="13.5546875" style="166" customWidth="1"/>
    <col min="2964" max="2964" width="14.6640625" style="166" customWidth="1"/>
    <col min="2965" max="3195" width="9" style="166"/>
    <col min="3196" max="3196" width="23.44140625" style="166" customWidth="1"/>
    <col min="3197" max="3197" width="13.109375" style="166" bestFit="1" customWidth="1"/>
    <col min="3198" max="3198" width="13.109375" style="166" customWidth="1"/>
    <col min="3199" max="3199" width="12.5546875" style="166" bestFit="1" customWidth="1"/>
    <col min="3200" max="3200" width="12.5546875" style="166" customWidth="1"/>
    <col min="3201" max="3201" width="12.6640625" style="166" bestFit="1" customWidth="1"/>
    <col min="3202" max="3202" width="13.109375" style="166" bestFit="1" customWidth="1"/>
    <col min="3203" max="3203" width="14.109375" style="166" bestFit="1" customWidth="1"/>
    <col min="3204" max="3204" width="13.109375" style="166" bestFit="1" customWidth="1"/>
    <col min="3205" max="3205" width="11.5546875" style="166" customWidth="1"/>
    <col min="3206" max="3206" width="12.5546875" style="166" bestFit="1" customWidth="1"/>
    <col min="3207" max="3207" width="12.109375" style="166" bestFit="1" customWidth="1"/>
    <col min="3208" max="3208" width="12.5546875" style="166" bestFit="1" customWidth="1"/>
    <col min="3209" max="3209" width="13.33203125" style="166" customWidth="1"/>
    <col min="3210" max="3210" width="13.88671875" style="166" customWidth="1"/>
    <col min="3211" max="3211" width="12.5546875" style="166" bestFit="1" customWidth="1"/>
    <col min="3212" max="3214" width="12.109375" style="166" bestFit="1" customWidth="1"/>
    <col min="3215" max="3215" width="11.5546875" style="166" bestFit="1" customWidth="1"/>
    <col min="3216" max="3216" width="11.6640625" style="166" bestFit="1" customWidth="1"/>
    <col min="3217" max="3217" width="11.5546875" style="166" bestFit="1" customWidth="1"/>
    <col min="3218" max="3218" width="12.109375" style="166" bestFit="1" customWidth="1"/>
    <col min="3219" max="3219" width="13.5546875" style="166" customWidth="1"/>
    <col min="3220" max="3220" width="14.6640625" style="166" customWidth="1"/>
    <col min="3221" max="3451" width="9" style="166"/>
    <col min="3452" max="3452" width="23.44140625" style="166" customWidth="1"/>
    <col min="3453" max="3453" width="13.109375" style="166" bestFit="1" customWidth="1"/>
    <col min="3454" max="3454" width="13.109375" style="166" customWidth="1"/>
    <col min="3455" max="3455" width="12.5546875" style="166" bestFit="1" customWidth="1"/>
    <col min="3456" max="3456" width="12.5546875" style="166" customWidth="1"/>
    <col min="3457" max="3457" width="12.6640625" style="166" bestFit="1" customWidth="1"/>
    <col min="3458" max="3458" width="13.109375" style="166" bestFit="1" customWidth="1"/>
    <col min="3459" max="3459" width="14.109375" style="166" bestFit="1" customWidth="1"/>
    <col min="3460" max="3460" width="13.109375" style="166" bestFit="1" customWidth="1"/>
    <col min="3461" max="3461" width="11.5546875" style="166" customWidth="1"/>
    <col min="3462" max="3462" width="12.5546875" style="166" bestFit="1" customWidth="1"/>
    <col min="3463" max="3463" width="12.109375" style="166" bestFit="1" customWidth="1"/>
    <col min="3464" max="3464" width="12.5546875" style="166" bestFit="1" customWidth="1"/>
    <col min="3465" max="3465" width="13.33203125" style="166" customWidth="1"/>
    <col min="3466" max="3466" width="13.88671875" style="166" customWidth="1"/>
    <col min="3467" max="3467" width="12.5546875" style="166" bestFit="1" customWidth="1"/>
    <col min="3468" max="3470" width="12.109375" style="166" bestFit="1" customWidth="1"/>
    <col min="3471" max="3471" width="11.5546875" style="166" bestFit="1" customWidth="1"/>
    <col min="3472" max="3472" width="11.6640625" style="166" bestFit="1" customWidth="1"/>
    <col min="3473" max="3473" width="11.5546875" style="166" bestFit="1" customWidth="1"/>
    <col min="3474" max="3474" width="12.109375" style="166" bestFit="1" customWidth="1"/>
    <col min="3475" max="3475" width="13.5546875" style="166" customWidth="1"/>
    <col min="3476" max="3476" width="14.6640625" style="166" customWidth="1"/>
    <col min="3477" max="3707" width="9" style="166"/>
    <col min="3708" max="3708" width="23.44140625" style="166" customWidth="1"/>
    <col min="3709" max="3709" width="13.109375" style="166" bestFit="1" customWidth="1"/>
    <col min="3710" max="3710" width="13.109375" style="166" customWidth="1"/>
    <col min="3711" max="3711" width="12.5546875" style="166" bestFit="1" customWidth="1"/>
    <col min="3712" max="3712" width="12.5546875" style="166" customWidth="1"/>
    <col min="3713" max="3713" width="12.6640625" style="166" bestFit="1" customWidth="1"/>
    <col min="3714" max="3714" width="13.109375" style="166" bestFit="1" customWidth="1"/>
    <col min="3715" max="3715" width="14.109375" style="166" bestFit="1" customWidth="1"/>
    <col min="3716" max="3716" width="13.109375" style="166" bestFit="1" customWidth="1"/>
    <col min="3717" max="3717" width="11.5546875" style="166" customWidth="1"/>
    <col min="3718" max="3718" width="12.5546875" style="166" bestFit="1" customWidth="1"/>
    <col min="3719" max="3719" width="12.109375" style="166" bestFit="1" customWidth="1"/>
    <col min="3720" max="3720" width="12.5546875" style="166" bestFit="1" customWidth="1"/>
    <col min="3721" max="3721" width="13.33203125" style="166" customWidth="1"/>
    <col min="3722" max="3722" width="13.88671875" style="166" customWidth="1"/>
    <col min="3723" max="3723" width="12.5546875" style="166" bestFit="1" customWidth="1"/>
    <col min="3724" max="3726" width="12.109375" style="166" bestFit="1" customWidth="1"/>
    <col min="3727" max="3727" width="11.5546875" style="166" bestFit="1" customWidth="1"/>
    <col min="3728" max="3728" width="11.6640625" style="166" bestFit="1" customWidth="1"/>
    <col min="3729" max="3729" width="11.5546875" style="166" bestFit="1" customWidth="1"/>
    <col min="3730" max="3730" width="12.109375" style="166" bestFit="1" customWidth="1"/>
    <col min="3731" max="3731" width="13.5546875" style="166" customWidth="1"/>
    <col min="3732" max="3732" width="14.6640625" style="166" customWidth="1"/>
    <col min="3733" max="3963" width="9" style="166"/>
    <col min="3964" max="3964" width="23.44140625" style="166" customWidth="1"/>
    <col min="3965" max="3965" width="13.109375" style="166" bestFit="1" customWidth="1"/>
    <col min="3966" max="3966" width="13.109375" style="166" customWidth="1"/>
    <col min="3967" max="3967" width="12.5546875" style="166" bestFit="1" customWidth="1"/>
    <col min="3968" max="3968" width="12.5546875" style="166" customWidth="1"/>
    <col min="3969" max="3969" width="12.6640625" style="166" bestFit="1" customWidth="1"/>
    <col min="3970" max="3970" width="13.109375" style="166" bestFit="1" customWidth="1"/>
    <col min="3971" max="3971" width="14.109375" style="166" bestFit="1" customWidth="1"/>
    <col min="3972" max="3972" width="13.109375" style="166" bestFit="1" customWidth="1"/>
    <col min="3973" max="3973" width="11.5546875" style="166" customWidth="1"/>
    <col min="3974" max="3974" width="12.5546875" style="166" bestFit="1" customWidth="1"/>
    <col min="3975" max="3975" width="12.109375" style="166" bestFit="1" customWidth="1"/>
    <col min="3976" max="3976" width="12.5546875" style="166" bestFit="1" customWidth="1"/>
    <col min="3977" max="3977" width="13.33203125" style="166" customWidth="1"/>
    <col min="3978" max="3978" width="13.88671875" style="166" customWidth="1"/>
    <col min="3979" max="3979" width="12.5546875" style="166" bestFit="1" customWidth="1"/>
    <col min="3980" max="3982" width="12.109375" style="166" bestFit="1" customWidth="1"/>
    <col min="3983" max="3983" width="11.5546875" style="166" bestFit="1" customWidth="1"/>
    <col min="3984" max="3984" width="11.6640625" style="166" bestFit="1" customWidth="1"/>
    <col min="3985" max="3985" width="11.5546875" style="166" bestFit="1" customWidth="1"/>
    <col min="3986" max="3986" width="12.109375" style="166" bestFit="1" customWidth="1"/>
    <col min="3987" max="3987" width="13.5546875" style="166" customWidth="1"/>
    <col min="3988" max="3988" width="14.6640625" style="166" customWidth="1"/>
    <col min="3989" max="4219" width="9" style="166"/>
    <col min="4220" max="4220" width="23.44140625" style="166" customWidth="1"/>
    <col min="4221" max="4221" width="13.109375" style="166" bestFit="1" customWidth="1"/>
    <col min="4222" max="4222" width="13.109375" style="166" customWidth="1"/>
    <col min="4223" max="4223" width="12.5546875" style="166" bestFit="1" customWidth="1"/>
    <col min="4224" max="4224" width="12.5546875" style="166" customWidth="1"/>
    <col min="4225" max="4225" width="12.6640625" style="166" bestFit="1" customWidth="1"/>
    <col min="4226" max="4226" width="13.109375" style="166" bestFit="1" customWidth="1"/>
    <col min="4227" max="4227" width="14.109375" style="166" bestFit="1" customWidth="1"/>
    <col min="4228" max="4228" width="13.109375" style="166" bestFit="1" customWidth="1"/>
    <col min="4229" max="4229" width="11.5546875" style="166" customWidth="1"/>
    <col min="4230" max="4230" width="12.5546875" style="166" bestFit="1" customWidth="1"/>
    <col min="4231" max="4231" width="12.109375" style="166" bestFit="1" customWidth="1"/>
    <col min="4232" max="4232" width="12.5546875" style="166" bestFit="1" customWidth="1"/>
    <col min="4233" max="4233" width="13.33203125" style="166" customWidth="1"/>
    <col min="4234" max="4234" width="13.88671875" style="166" customWidth="1"/>
    <col min="4235" max="4235" width="12.5546875" style="166" bestFit="1" customWidth="1"/>
    <col min="4236" max="4238" width="12.109375" style="166" bestFit="1" customWidth="1"/>
    <col min="4239" max="4239" width="11.5546875" style="166" bestFit="1" customWidth="1"/>
    <col min="4240" max="4240" width="11.6640625" style="166" bestFit="1" customWidth="1"/>
    <col min="4241" max="4241" width="11.5546875" style="166" bestFit="1" customWidth="1"/>
    <col min="4242" max="4242" width="12.109375" style="166" bestFit="1" customWidth="1"/>
    <col min="4243" max="4243" width="13.5546875" style="166" customWidth="1"/>
    <col min="4244" max="4244" width="14.6640625" style="166" customWidth="1"/>
    <col min="4245" max="4475" width="9" style="166"/>
    <col min="4476" max="4476" width="23.44140625" style="166" customWidth="1"/>
    <col min="4477" max="4477" width="13.109375" style="166" bestFit="1" customWidth="1"/>
    <col min="4478" max="4478" width="13.109375" style="166" customWidth="1"/>
    <col min="4479" max="4479" width="12.5546875" style="166" bestFit="1" customWidth="1"/>
    <col min="4480" max="4480" width="12.5546875" style="166" customWidth="1"/>
    <col min="4481" max="4481" width="12.6640625" style="166" bestFit="1" customWidth="1"/>
    <col min="4482" max="4482" width="13.109375" style="166" bestFit="1" customWidth="1"/>
    <col min="4483" max="4483" width="14.109375" style="166" bestFit="1" customWidth="1"/>
    <col min="4484" max="4484" width="13.109375" style="166" bestFit="1" customWidth="1"/>
    <col min="4485" max="4485" width="11.5546875" style="166" customWidth="1"/>
    <col min="4486" max="4486" width="12.5546875" style="166" bestFit="1" customWidth="1"/>
    <col min="4487" max="4487" width="12.109375" style="166" bestFit="1" customWidth="1"/>
    <col min="4488" max="4488" width="12.5546875" style="166" bestFit="1" customWidth="1"/>
    <col min="4489" max="4489" width="13.33203125" style="166" customWidth="1"/>
    <col min="4490" max="4490" width="13.88671875" style="166" customWidth="1"/>
    <col min="4491" max="4491" width="12.5546875" style="166" bestFit="1" customWidth="1"/>
    <col min="4492" max="4494" width="12.109375" style="166" bestFit="1" customWidth="1"/>
    <col min="4495" max="4495" width="11.5546875" style="166" bestFit="1" customWidth="1"/>
    <col min="4496" max="4496" width="11.6640625" style="166" bestFit="1" customWidth="1"/>
    <col min="4497" max="4497" width="11.5546875" style="166" bestFit="1" customWidth="1"/>
    <col min="4498" max="4498" width="12.109375" style="166" bestFit="1" customWidth="1"/>
    <col min="4499" max="4499" width="13.5546875" style="166" customWidth="1"/>
    <col min="4500" max="4500" width="14.6640625" style="166" customWidth="1"/>
    <col min="4501" max="4731" width="9" style="166"/>
    <col min="4732" max="4732" width="23.44140625" style="166" customWidth="1"/>
    <col min="4733" max="4733" width="13.109375" style="166" bestFit="1" customWidth="1"/>
    <col min="4734" max="4734" width="13.109375" style="166" customWidth="1"/>
    <col min="4735" max="4735" width="12.5546875" style="166" bestFit="1" customWidth="1"/>
    <col min="4736" max="4736" width="12.5546875" style="166" customWidth="1"/>
    <col min="4737" max="4737" width="12.6640625" style="166" bestFit="1" customWidth="1"/>
    <col min="4738" max="4738" width="13.109375" style="166" bestFit="1" customWidth="1"/>
    <col min="4739" max="4739" width="14.109375" style="166" bestFit="1" customWidth="1"/>
    <col min="4740" max="4740" width="13.109375" style="166" bestFit="1" customWidth="1"/>
    <col min="4741" max="4741" width="11.5546875" style="166" customWidth="1"/>
    <col min="4742" max="4742" width="12.5546875" style="166" bestFit="1" customWidth="1"/>
    <col min="4743" max="4743" width="12.109375" style="166" bestFit="1" customWidth="1"/>
    <col min="4744" max="4744" width="12.5546875" style="166" bestFit="1" customWidth="1"/>
    <col min="4745" max="4745" width="13.33203125" style="166" customWidth="1"/>
    <col min="4746" max="4746" width="13.88671875" style="166" customWidth="1"/>
    <col min="4747" max="4747" width="12.5546875" style="166" bestFit="1" customWidth="1"/>
    <col min="4748" max="4750" width="12.109375" style="166" bestFit="1" customWidth="1"/>
    <col min="4751" max="4751" width="11.5546875" style="166" bestFit="1" customWidth="1"/>
    <col min="4752" max="4752" width="11.6640625" style="166" bestFit="1" customWidth="1"/>
    <col min="4753" max="4753" width="11.5546875" style="166" bestFit="1" customWidth="1"/>
    <col min="4754" max="4754" width="12.109375" style="166" bestFit="1" customWidth="1"/>
    <col min="4755" max="4755" width="13.5546875" style="166" customWidth="1"/>
    <col min="4756" max="4756" width="14.6640625" style="166" customWidth="1"/>
    <col min="4757" max="4987" width="9" style="166"/>
    <col min="4988" max="4988" width="23.44140625" style="166" customWidth="1"/>
    <col min="4989" max="4989" width="13.109375" style="166" bestFit="1" customWidth="1"/>
    <col min="4990" max="4990" width="13.109375" style="166" customWidth="1"/>
    <col min="4991" max="4991" width="12.5546875" style="166" bestFit="1" customWidth="1"/>
    <col min="4992" max="4992" width="12.5546875" style="166" customWidth="1"/>
    <col min="4993" max="4993" width="12.6640625" style="166" bestFit="1" customWidth="1"/>
    <col min="4994" max="4994" width="13.109375" style="166" bestFit="1" customWidth="1"/>
    <col min="4995" max="4995" width="14.109375" style="166" bestFit="1" customWidth="1"/>
    <col min="4996" max="4996" width="13.109375" style="166" bestFit="1" customWidth="1"/>
    <col min="4997" max="4997" width="11.5546875" style="166" customWidth="1"/>
    <col min="4998" max="4998" width="12.5546875" style="166" bestFit="1" customWidth="1"/>
    <col min="4999" max="4999" width="12.109375" style="166" bestFit="1" customWidth="1"/>
    <col min="5000" max="5000" width="12.5546875" style="166" bestFit="1" customWidth="1"/>
    <col min="5001" max="5001" width="13.33203125" style="166" customWidth="1"/>
    <col min="5002" max="5002" width="13.88671875" style="166" customWidth="1"/>
    <col min="5003" max="5003" width="12.5546875" style="166" bestFit="1" customWidth="1"/>
    <col min="5004" max="5006" width="12.109375" style="166" bestFit="1" customWidth="1"/>
    <col min="5007" max="5007" width="11.5546875" style="166" bestFit="1" customWidth="1"/>
    <col min="5008" max="5008" width="11.6640625" style="166" bestFit="1" customWidth="1"/>
    <col min="5009" max="5009" width="11.5546875" style="166" bestFit="1" customWidth="1"/>
    <col min="5010" max="5010" width="12.109375" style="166" bestFit="1" customWidth="1"/>
    <col min="5011" max="5011" width="13.5546875" style="166" customWidth="1"/>
    <col min="5012" max="5012" width="14.6640625" style="166" customWidth="1"/>
    <col min="5013" max="5243" width="9" style="166"/>
    <col min="5244" max="5244" width="23.44140625" style="166" customWidth="1"/>
    <col min="5245" max="5245" width="13.109375" style="166" bestFit="1" customWidth="1"/>
    <col min="5246" max="5246" width="13.109375" style="166" customWidth="1"/>
    <col min="5247" max="5247" width="12.5546875" style="166" bestFit="1" customWidth="1"/>
    <col min="5248" max="5248" width="12.5546875" style="166" customWidth="1"/>
    <col min="5249" max="5249" width="12.6640625" style="166" bestFit="1" customWidth="1"/>
    <col min="5250" max="5250" width="13.109375" style="166" bestFit="1" customWidth="1"/>
    <col min="5251" max="5251" width="14.109375" style="166" bestFit="1" customWidth="1"/>
    <col min="5252" max="5252" width="13.109375" style="166" bestFit="1" customWidth="1"/>
    <col min="5253" max="5253" width="11.5546875" style="166" customWidth="1"/>
    <col min="5254" max="5254" width="12.5546875" style="166" bestFit="1" customWidth="1"/>
    <col min="5255" max="5255" width="12.109375" style="166" bestFit="1" customWidth="1"/>
    <col min="5256" max="5256" width="12.5546875" style="166" bestFit="1" customWidth="1"/>
    <col min="5257" max="5257" width="13.33203125" style="166" customWidth="1"/>
    <col min="5258" max="5258" width="13.88671875" style="166" customWidth="1"/>
    <col min="5259" max="5259" width="12.5546875" style="166" bestFit="1" customWidth="1"/>
    <col min="5260" max="5262" width="12.109375" style="166" bestFit="1" customWidth="1"/>
    <col min="5263" max="5263" width="11.5546875" style="166" bestFit="1" customWidth="1"/>
    <col min="5264" max="5264" width="11.6640625" style="166" bestFit="1" customWidth="1"/>
    <col min="5265" max="5265" width="11.5546875" style="166" bestFit="1" customWidth="1"/>
    <col min="5266" max="5266" width="12.109375" style="166" bestFit="1" customWidth="1"/>
    <col min="5267" max="5267" width="13.5546875" style="166" customWidth="1"/>
    <col min="5268" max="5268" width="14.6640625" style="166" customWidth="1"/>
    <col min="5269" max="5499" width="9" style="166"/>
    <col min="5500" max="5500" width="23.44140625" style="166" customWidth="1"/>
    <col min="5501" max="5501" width="13.109375" style="166" bestFit="1" customWidth="1"/>
    <col min="5502" max="5502" width="13.109375" style="166" customWidth="1"/>
    <col min="5503" max="5503" width="12.5546875" style="166" bestFit="1" customWidth="1"/>
    <col min="5504" max="5504" width="12.5546875" style="166" customWidth="1"/>
    <col min="5505" max="5505" width="12.6640625" style="166" bestFit="1" customWidth="1"/>
    <col min="5506" max="5506" width="13.109375" style="166" bestFit="1" customWidth="1"/>
    <col min="5507" max="5507" width="14.109375" style="166" bestFit="1" customWidth="1"/>
    <col min="5508" max="5508" width="13.109375" style="166" bestFit="1" customWidth="1"/>
    <col min="5509" max="5509" width="11.5546875" style="166" customWidth="1"/>
    <col min="5510" max="5510" width="12.5546875" style="166" bestFit="1" customWidth="1"/>
    <col min="5511" max="5511" width="12.109375" style="166" bestFit="1" customWidth="1"/>
    <col min="5512" max="5512" width="12.5546875" style="166" bestFit="1" customWidth="1"/>
    <col min="5513" max="5513" width="13.33203125" style="166" customWidth="1"/>
    <col min="5514" max="5514" width="13.88671875" style="166" customWidth="1"/>
    <col min="5515" max="5515" width="12.5546875" style="166" bestFit="1" customWidth="1"/>
    <col min="5516" max="5518" width="12.109375" style="166" bestFit="1" customWidth="1"/>
    <col min="5519" max="5519" width="11.5546875" style="166" bestFit="1" customWidth="1"/>
    <col min="5520" max="5520" width="11.6640625" style="166" bestFit="1" customWidth="1"/>
    <col min="5521" max="5521" width="11.5546875" style="166" bestFit="1" customWidth="1"/>
    <col min="5522" max="5522" width="12.109375" style="166" bestFit="1" customWidth="1"/>
    <col min="5523" max="5523" width="13.5546875" style="166" customWidth="1"/>
    <col min="5524" max="5524" width="14.6640625" style="166" customWidth="1"/>
    <col min="5525" max="5755" width="9" style="166"/>
    <col min="5756" max="5756" width="23.44140625" style="166" customWidth="1"/>
    <col min="5757" max="5757" width="13.109375" style="166" bestFit="1" customWidth="1"/>
    <col min="5758" max="5758" width="13.109375" style="166" customWidth="1"/>
    <col min="5759" max="5759" width="12.5546875" style="166" bestFit="1" customWidth="1"/>
    <col min="5760" max="5760" width="12.5546875" style="166" customWidth="1"/>
    <col min="5761" max="5761" width="12.6640625" style="166" bestFit="1" customWidth="1"/>
    <col min="5762" max="5762" width="13.109375" style="166" bestFit="1" customWidth="1"/>
    <col min="5763" max="5763" width="14.109375" style="166" bestFit="1" customWidth="1"/>
    <col min="5764" max="5764" width="13.109375" style="166" bestFit="1" customWidth="1"/>
    <col min="5765" max="5765" width="11.5546875" style="166" customWidth="1"/>
    <col min="5766" max="5766" width="12.5546875" style="166" bestFit="1" customWidth="1"/>
    <col min="5767" max="5767" width="12.109375" style="166" bestFit="1" customWidth="1"/>
    <col min="5768" max="5768" width="12.5546875" style="166" bestFit="1" customWidth="1"/>
    <col min="5769" max="5769" width="13.33203125" style="166" customWidth="1"/>
    <col min="5770" max="5770" width="13.88671875" style="166" customWidth="1"/>
    <col min="5771" max="5771" width="12.5546875" style="166" bestFit="1" customWidth="1"/>
    <col min="5772" max="5774" width="12.109375" style="166" bestFit="1" customWidth="1"/>
    <col min="5775" max="5775" width="11.5546875" style="166" bestFit="1" customWidth="1"/>
    <col min="5776" max="5776" width="11.6640625" style="166" bestFit="1" customWidth="1"/>
    <col min="5777" max="5777" width="11.5546875" style="166" bestFit="1" customWidth="1"/>
    <col min="5778" max="5778" width="12.109375" style="166" bestFit="1" customWidth="1"/>
    <col min="5779" max="5779" width="13.5546875" style="166" customWidth="1"/>
    <col min="5780" max="5780" width="14.6640625" style="166" customWidth="1"/>
    <col min="5781" max="6011" width="9" style="166"/>
    <col min="6012" max="6012" width="23.44140625" style="166" customWidth="1"/>
    <col min="6013" max="6013" width="13.109375" style="166" bestFit="1" customWidth="1"/>
    <col min="6014" max="6014" width="13.109375" style="166" customWidth="1"/>
    <col min="6015" max="6015" width="12.5546875" style="166" bestFit="1" customWidth="1"/>
    <col min="6016" max="6016" width="12.5546875" style="166" customWidth="1"/>
    <col min="6017" max="6017" width="12.6640625" style="166" bestFit="1" customWidth="1"/>
    <col min="6018" max="6018" width="13.109375" style="166" bestFit="1" customWidth="1"/>
    <col min="6019" max="6019" width="14.109375" style="166" bestFit="1" customWidth="1"/>
    <col min="6020" max="6020" width="13.109375" style="166" bestFit="1" customWidth="1"/>
    <col min="6021" max="6021" width="11.5546875" style="166" customWidth="1"/>
    <col min="6022" max="6022" width="12.5546875" style="166" bestFit="1" customWidth="1"/>
    <col min="6023" max="6023" width="12.109375" style="166" bestFit="1" customWidth="1"/>
    <col min="6024" max="6024" width="12.5546875" style="166" bestFit="1" customWidth="1"/>
    <col min="6025" max="6025" width="13.33203125" style="166" customWidth="1"/>
    <col min="6026" max="6026" width="13.88671875" style="166" customWidth="1"/>
    <col min="6027" max="6027" width="12.5546875" style="166" bestFit="1" customWidth="1"/>
    <col min="6028" max="6030" width="12.109375" style="166" bestFit="1" customWidth="1"/>
    <col min="6031" max="6031" width="11.5546875" style="166" bestFit="1" customWidth="1"/>
    <col min="6032" max="6032" width="11.6640625" style="166" bestFit="1" customWidth="1"/>
    <col min="6033" max="6033" width="11.5546875" style="166" bestFit="1" customWidth="1"/>
    <col min="6034" max="6034" width="12.109375" style="166" bestFit="1" customWidth="1"/>
    <col min="6035" max="6035" width="13.5546875" style="166" customWidth="1"/>
    <col min="6036" max="6036" width="14.6640625" style="166" customWidth="1"/>
    <col min="6037" max="6267" width="9" style="166"/>
    <col min="6268" max="6268" width="23.44140625" style="166" customWidth="1"/>
    <col min="6269" max="6269" width="13.109375" style="166" bestFit="1" customWidth="1"/>
    <col min="6270" max="6270" width="13.109375" style="166" customWidth="1"/>
    <col min="6271" max="6271" width="12.5546875" style="166" bestFit="1" customWidth="1"/>
    <col min="6272" max="6272" width="12.5546875" style="166" customWidth="1"/>
    <col min="6273" max="6273" width="12.6640625" style="166" bestFit="1" customWidth="1"/>
    <col min="6274" max="6274" width="13.109375" style="166" bestFit="1" customWidth="1"/>
    <col min="6275" max="6275" width="14.109375" style="166" bestFit="1" customWidth="1"/>
    <col min="6276" max="6276" width="13.109375" style="166" bestFit="1" customWidth="1"/>
    <col min="6277" max="6277" width="11.5546875" style="166" customWidth="1"/>
    <col min="6278" max="6278" width="12.5546875" style="166" bestFit="1" customWidth="1"/>
    <col min="6279" max="6279" width="12.109375" style="166" bestFit="1" customWidth="1"/>
    <col min="6280" max="6280" width="12.5546875" style="166" bestFit="1" customWidth="1"/>
    <col min="6281" max="6281" width="13.33203125" style="166" customWidth="1"/>
    <col min="6282" max="6282" width="13.88671875" style="166" customWidth="1"/>
    <col min="6283" max="6283" width="12.5546875" style="166" bestFit="1" customWidth="1"/>
    <col min="6284" max="6286" width="12.109375" style="166" bestFit="1" customWidth="1"/>
    <col min="6287" max="6287" width="11.5546875" style="166" bestFit="1" customWidth="1"/>
    <col min="6288" max="6288" width="11.6640625" style="166" bestFit="1" customWidth="1"/>
    <col min="6289" max="6289" width="11.5546875" style="166" bestFit="1" customWidth="1"/>
    <col min="6290" max="6290" width="12.109375" style="166" bestFit="1" customWidth="1"/>
    <col min="6291" max="6291" width="13.5546875" style="166" customWidth="1"/>
    <col min="6292" max="6292" width="14.6640625" style="166" customWidth="1"/>
    <col min="6293" max="6523" width="9" style="166"/>
    <col min="6524" max="6524" width="23.44140625" style="166" customWidth="1"/>
    <col min="6525" max="6525" width="13.109375" style="166" bestFit="1" customWidth="1"/>
    <col min="6526" max="6526" width="13.109375" style="166" customWidth="1"/>
    <col min="6527" max="6527" width="12.5546875" style="166" bestFit="1" customWidth="1"/>
    <col min="6528" max="6528" width="12.5546875" style="166" customWidth="1"/>
    <col min="6529" max="6529" width="12.6640625" style="166" bestFit="1" customWidth="1"/>
    <col min="6530" max="6530" width="13.109375" style="166" bestFit="1" customWidth="1"/>
    <col min="6531" max="6531" width="14.109375" style="166" bestFit="1" customWidth="1"/>
    <col min="6532" max="6532" width="13.109375" style="166" bestFit="1" customWidth="1"/>
    <col min="6533" max="6533" width="11.5546875" style="166" customWidth="1"/>
    <col min="6534" max="6534" width="12.5546875" style="166" bestFit="1" customWidth="1"/>
    <col min="6535" max="6535" width="12.109375" style="166" bestFit="1" customWidth="1"/>
    <col min="6536" max="6536" width="12.5546875" style="166" bestFit="1" customWidth="1"/>
    <col min="6537" max="6537" width="13.33203125" style="166" customWidth="1"/>
    <col min="6538" max="6538" width="13.88671875" style="166" customWidth="1"/>
    <col min="6539" max="6539" width="12.5546875" style="166" bestFit="1" customWidth="1"/>
    <col min="6540" max="6542" width="12.109375" style="166" bestFit="1" customWidth="1"/>
    <col min="6543" max="6543" width="11.5546875" style="166" bestFit="1" customWidth="1"/>
    <col min="6544" max="6544" width="11.6640625" style="166" bestFit="1" customWidth="1"/>
    <col min="6545" max="6545" width="11.5546875" style="166" bestFit="1" customWidth="1"/>
    <col min="6546" max="6546" width="12.109375" style="166" bestFit="1" customWidth="1"/>
    <col min="6547" max="6547" width="13.5546875" style="166" customWidth="1"/>
    <col min="6548" max="6548" width="14.6640625" style="166" customWidth="1"/>
    <col min="6549" max="6779" width="9" style="166"/>
    <col min="6780" max="6780" width="23.44140625" style="166" customWidth="1"/>
    <col min="6781" max="6781" width="13.109375" style="166" bestFit="1" customWidth="1"/>
    <col min="6782" max="6782" width="13.109375" style="166" customWidth="1"/>
    <col min="6783" max="6783" width="12.5546875" style="166" bestFit="1" customWidth="1"/>
    <col min="6784" max="6784" width="12.5546875" style="166" customWidth="1"/>
    <col min="6785" max="6785" width="12.6640625" style="166" bestFit="1" customWidth="1"/>
    <col min="6786" max="6786" width="13.109375" style="166" bestFit="1" customWidth="1"/>
    <col min="6787" max="6787" width="14.109375" style="166" bestFit="1" customWidth="1"/>
    <col min="6788" max="6788" width="13.109375" style="166" bestFit="1" customWidth="1"/>
    <col min="6789" max="6789" width="11.5546875" style="166" customWidth="1"/>
    <col min="6790" max="6790" width="12.5546875" style="166" bestFit="1" customWidth="1"/>
    <col min="6791" max="6791" width="12.109375" style="166" bestFit="1" customWidth="1"/>
    <col min="6792" max="6792" width="12.5546875" style="166" bestFit="1" customWidth="1"/>
    <col min="6793" max="6793" width="13.33203125" style="166" customWidth="1"/>
    <col min="6794" max="6794" width="13.88671875" style="166" customWidth="1"/>
    <col min="6795" max="6795" width="12.5546875" style="166" bestFit="1" customWidth="1"/>
    <col min="6796" max="6798" width="12.109375" style="166" bestFit="1" customWidth="1"/>
    <col min="6799" max="6799" width="11.5546875" style="166" bestFit="1" customWidth="1"/>
    <col min="6800" max="6800" width="11.6640625" style="166" bestFit="1" customWidth="1"/>
    <col min="6801" max="6801" width="11.5546875" style="166" bestFit="1" customWidth="1"/>
    <col min="6802" max="6802" width="12.109375" style="166" bestFit="1" customWidth="1"/>
    <col min="6803" max="6803" width="13.5546875" style="166" customWidth="1"/>
    <col min="6804" max="6804" width="14.6640625" style="166" customWidth="1"/>
    <col min="6805" max="7035" width="9" style="166"/>
    <col min="7036" max="7036" width="23.44140625" style="166" customWidth="1"/>
    <col min="7037" max="7037" width="13.109375" style="166" bestFit="1" customWidth="1"/>
    <col min="7038" max="7038" width="13.109375" style="166" customWidth="1"/>
    <col min="7039" max="7039" width="12.5546875" style="166" bestFit="1" customWidth="1"/>
    <col min="7040" max="7040" width="12.5546875" style="166" customWidth="1"/>
    <col min="7041" max="7041" width="12.6640625" style="166" bestFit="1" customWidth="1"/>
    <col min="7042" max="7042" width="13.109375" style="166" bestFit="1" customWidth="1"/>
    <col min="7043" max="7043" width="14.109375" style="166" bestFit="1" customWidth="1"/>
    <col min="7044" max="7044" width="13.109375" style="166" bestFit="1" customWidth="1"/>
    <col min="7045" max="7045" width="11.5546875" style="166" customWidth="1"/>
    <col min="7046" max="7046" width="12.5546875" style="166" bestFit="1" customWidth="1"/>
    <col min="7047" max="7047" width="12.109375" style="166" bestFit="1" customWidth="1"/>
    <col min="7048" max="7048" width="12.5546875" style="166" bestFit="1" customWidth="1"/>
    <col min="7049" max="7049" width="13.33203125" style="166" customWidth="1"/>
    <col min="7050" max="7050" width="13.88671875" style="166" customWidth="1"/>
    <col min="7051" max="7051" width="12.5546875" style="166" bestFit="1" customWidth="1"/>
    <col min="7052" max="7054" width="12.109375" style="166" bestFit="1" customWidth="1"/>
    <col min="7055" max="7055" width="11.5546875" style="166" bestFit="1" customWidth="1"/>
    <col min="7056" max="7056" width="11.6640625" style="166" bestFit="1" customWidth="1"/>
    <col min="7057" max="7057" width="11.5546875" style="166" bestFit="1" customWidth="1"/>
    <col min="7058" max="7058" width="12.109375" style="166" bestFit="1" customWidth="1"/>
    <col min="7059" max="7059" width="13.5546875" style="166" customWidth="1"/>
    <col min="7060" max="7060" width="14.6640625" style="166" customWidth="1"/>
    <col min="7061" max="7291" width="9" style="166"/>
    <col min="7292" max="7292" width="23.44140625" style="166" customWidth="1"/>
    <col min="7293" max="7293" width="13.109375" style="166" bestFit="1" customWidth="1"/>
    <col min="7294" max="7294" width="13.109375" style="166" customWidth="1"/>
    <col min="7295" max="7295" width="12.5546875" style="166" bestFit="1" customWidth="1"/>
    <col min="7296" max="7296" width="12.5546875" style="166" customWidth="1"/>
    <col min="7297" max="7297" width="12.6640625" style="166" bestFit="1" customWidth="1"/>
    <col min="7298" max="7298" width="13.109375" style="166" bestFit="1" customWidth="1"/>
    <col min="7299" max="7299" width="14.109375" style="166" bestFit="1" customWidth="1"/>
    <col min="7300" max="7300" width="13.109375" style="166" bestFit="1" customWidth="1"/>
    <col min="7301" max="7301" width="11.5546875" style="166" customWidth="1"/>
    <col min="7302" max="7302" width="12.5546875" style="166" bestFit="1" customWidth="1"/>
    <col min="7303" max="7303" width="12.109375" style="166" bestFit="1" customWidth="1"/>
    <col min="7304" max="7304" width="12.5546875" style="166" bestFit="1" customWidth="1"/>
    <col min="7305" max="7305" width="13.33203125" style="166" customWidth="1"/>
    <col min="7306" max="7306" width="13.88671875" style="166" customWidth="1"/>
    <col min="7307" max="7307" width="12.5546875" style="166" bestFit="1" customWidth="1"/>
    <col min="7308" max="7310" width="12.109375" style="166" bestFit="1" customWidth="1"/>
    <col min="7311" max="7311" width="11.5546875" style="166" bestFit="1" customWidth="1"/>
    <col min="7312" max="7312" width="11.6640625" style="166" bestFit="1" customWidth="1"/>
    <col min="7313" max="7313" width="11.5546875" style="166" bestFit="1" customWidth="1"/>
    <col min="7314" max="7314" width="12.109375" style="166" bestFit="1" customWidth="1"/>
    <col min="7315" max="7315" width="13.5546875" style="166" customWidth="1"/>
    <col min="7316" max="7316" width="14.6640625" style="166" customWidth="1"/>
    <col min="7317" max="7547" width="9" style="166"/>
    <col min="7548" max="7548" width="23.44140625" style="166" customWidth="1"/>
    <col min="7549" max="7549" width="13.109375" style="166" bestFit="1" customWidth="1"/>
    <col min="7550" max="7550" width="13.109375" style="166" customWidth="1"/>
    <col min="7551" max="7551" width="12.5546875" style="166" bestFit="1" customWidth="1"/>
    <col min="7552" max="7552" width="12.5546875" style="166" customWidth="1"/>
    <col min="7553" max="7553" width="12.6640625" style="166" bestFit="1" customWidth="1"/>
    <col min="7554" max="7554" width="13.109375" style="166" bestFit="1" customWidth="1"/>
    <col min="7555" max="7555" width="14.109375" style="166" bestFit="1" customWidth="1"/>
    <col min="7556" max="7556" width="13.109375" style="166" bestFit="1" customWidth="1"/>
    <col min="7557" max="7557" width="11.5546875" style="166" customWidth="1"/>
    <col min="7558" max="7558" width="12.5546875" style="166" bestFit="1" customWidth="1"/>
    <col min="7559" max="7559" width="12.109375" style="166" bestFit="1" customWidth="1"/>
    <col min="7560" max="7560" width="12.5546875" style="166" bestFit="1" customWidth="1"/>
    <col min="7561" max="7561" width="13.33203125" style="166" customWidth="1"/>
    <col min="7562" max="7562" width="13.88671875" style="166" customWidth="1"/>
    <col min="7563" max="7563" width="12.5546875" style="166" bestFit="1" customWidth="1"/>
    <col min="7564" max="7566" width="12.109375" style="166" bestFit="1" customWidth="1"/>
    <col min="7567" max="7567" width="11.5546875" style="166" bestFit="1" customWidth="1"/>
    <col min="7568" max="7568" width="11.6640625" style="166" bestFit="1" customWidth="1"/>
    <col min="7569" max="7569" width="11.5546875" style="166" bestFit="1" customWidth="1"/>
    <col min="7570" max="7570" width="12.109375" style="166" bestFit="1" customWidth="1"/>
    <col min="7571" max="7571" width="13.5546875" style="166" customWidth="1"/>
    <col min="7572" max="7572" width="14.6640625" style="166" customWidth="1"/>
    <col min="7573" max="7803" width="9" style="166"/>
    <col min="7804" max="7804" width="23.44140625" style="166" customWidth="1"/>
    <col min="7805" max="7805" width="13.109375" style="166" bestFit="1" customWidth="1"/>
    <col min="7806" max="7806" width="13.109375" style="166" customWidth="1"/>
    <col min="7807" max="7807" width="12.5546875" style="166" bestFit="1" customWidth="1"/>
    <col min="7808" max="7808" width="12.5546875" style="166" customWidth="1"/>
    <col min="7809" max="7809" width="12.6640625" style="166" bestFit="1" customWidth="1"/>
    <col min="7810" max="7810" width="13.109375" style="166" bestFit="1" customWidth="1"/>
    <col min="7811" max="7811" width="14.109375" style="166" bestFit="1" customWidth="1"/>
    <col min="7812" max="7812" width="13.109375" style="166" bestFit="1" customWidth="1"/>
    <col min="7813" max="7813" width="11.5546875" style="166" customWidth="1"/>
    <col min="7814" max="7814" width="12.5546875" style="166" bestFit="1" customWidth="1"/>
    <col min="7815" max="7815" width="12.109375" style="166" bestFit="1" customWidth="1"/>
    <col min="7816" max="7816" width="12.5546875" style="166" bestFit="1" customWidth="1"/>
    <col min="7817" max="7817" width="13.33203125" style="166" customWidth="1"/>
    <col min="7818" max="7818" width="13.88671875" style="166" customWidth="1"/>
    <col min="7819" max="7819" width="12.5546875" style="166" bestFit="1" customWidth="1"/>
    <col min="7820" max="7822" width="12.109375" style="166" bestFit="1" customWidth="1"/>
    <col min="7823" max="7823" width="11.5546875" style="166" bestFit="1" customWidth="1"/>
    <col min="7824" max="7824" width="11.6640625" style="166" bestFit="1" customWidth="1"/>
    <col min="7825" max="7825" width="11.5546875" style="166" bestFit="1" customWidth="1"/>
    <col min="7826" max="7826" width="12.109375" style="166" bestFit="1" customWidth="1"/>
    <col min="7827" max="7827" width="13.5546875" style="166" customWidth="1"/>
    <col min="7828" max="7828" width="14.6640625" style="166" customWidth="1"/>
    <col min="7829" max="8059" width="9" style="166"/>
    <col min="8060" max="8060" width="23.44140625" style="166" customWidth="1"/>
    <col min="8061" max="8061" width="13.109375" style="166" bestFit="1" customWidth="1"/>
    <col min="8062" max="8062" width="13.109375" style="166" customWidth="1"/>
    <col min="8063" max="8063" width="12.5546875" style="166" bestFit="1" customWidth="1"/>
    <col min="8064" max="8064" width="12.5546875" style="166" customWidth="1"/>
    <col min="8065" max="8065" width="12.6640625" style="166" bestFit="1" customWidth="1"/>
    <col min="8066" max="8066" width="13.109375" style="166" bestFit="1" customWidth="1"/>
    <col min="8067" max="8067" width="14.109375" style="166" bestFit="1" customWidth="1"/>
    <col min="8068" max="8068" width="13.109375" style="166" bestFit="1" customWidth="1"/>
    <col min="8069" max="8069" width="11.5546875" style="166" customWidth="1"/>
    <col min="8070" max="8070" width="12.5546875" style="166" bestFit="1" customWidth="1"/>
    <col min="8071" max="8071" width="12.109375" style="166" bestFit="1" customWidth="1"/>
    <col min="8072" max="8072" width="12.5546875" style="166" bestFit="1" customWidth="1"/>
    <col min="8073" max="8073" width="13.33203125" style="166" customWidth="1"/>
    <col min="8074" max="8074" width="13.88671875" style="166" customWidth="1"/>
    <col min="8075" max="8075" width="12.5546875" style="166" bestFit="1" customWidth="1"/>
    <col min="8076" max="8078" width="12.109375" style="166" bestFit="1" customWidth="1"/>
    <col min="8079" max="8079" width="11.5546875" style="166" bestFit="1" customWidth="1"/>
    <col min="8080" max="8080" width="11.6640625" style="166" bestFit="1" customWidth="1"/>
    <col min="8081" max="8081" width="11.5546875" style="166" bestFit="1" customWidth="1"/>
    <col min="8082" max="8082" width="12.109375" style="166" bestFit="1" customWidth="1"/>
    <col min="8083" max="8083" width="13.5546875" style="166" customWidth="1"/>
    <col min="8084" max="8084" width="14.6640625" style="166" customWidth="1"/>
    <col min="8085" max="8315" width="9" style="166"/>
    <col min="8316" max="8316" width="23.44140625" style="166" customWidth="1"/>
    <col min="8317" max="8317" width="13.109375" style="166" bestFit="1" customWidth="1"/>
    <col min="8318" max="8318" width="13.109375" style="166" customWidth="1"/>
    <col min="8319" max="8319" width="12.5546875" style="166" bestFit="1" customWidth="1"/>
    <col min="8320" max="8320" width="12.5546875" style="166" customWidth="1"/>
    <col min="8321" max="8321" width="12.6640625" style="166" bestFit="1" customWidth="1"/>
    <col min="8322" max="8322" width="13.109375" style="166" bestFit="1" customWidth="1"/>
    <col min="8323" max="8323" width="14.109375" style="166" bestFit="1" customWidth="1"/>
    <col min="8324" max="8324" width="13.109375" style="166" bestFit="1" customWidth="1"/>
    <col min="8325" max="8325" width="11.5546875" style="166" customWidth="1"/>
    <col min="8326" max="8326" width="12.5546875" style="166" bestFit="1" customWidth="1"/>
    <col min="8327" max="8327" width="12.109375" style="166" bestFit="1" customWidth="1"/>
    <col min="8328" max="8328" width="12.5546875" style="166" bestFit="1" customWidth="1"/>
    <col min="8329" max="8329" width="13.33203125" style="166" customWidth="1"/>
    <col min="8330" max="8330" width="13.88671875" style="166" customWidth="1"/>
    <col min="8331" max="8331" width="12.5546875" style="166" bestFit="1" customWidth="1"/>
    <col min="8332" max="8334" width="12.109375" style="166" bestFit="1" customWidth="1"/>
    <col min="8335" max="8335" width="11.5546875" style="166" bestFit="1" customWidth="1"/>
    <col min="8336" max="8336" width="11.6640625" style="166" bestFit="1" customWidth="1"/>
    <col min="8337" max="8337" width="11.5546875" style="166" bestFit="1" customWidth="1"/>
    <col min="8338" max="8338" width="12.109375" style="166" bestFit="1" customWidth="1"/>
    <col min="8339" max="8339" width="13.5546875" style="166" customWidth="1"/>
    <col min="8340" max="8340" width="14.6640625" style="166" customWidth="1"/>
    <col min="8341" max="8571" width="9" style="166"/>
    <col min="8572" max="8572" width="23.44140625" style="166" customWidth="1"/>
    <col min="8573" max="8573" width="13.109375" style="166" bestFit="1" customWidth="1"/>
    <col min="8574" max="8574" width="13.109375" style="166" customWidth="1"/>
    <col min="8575" max="8575" width="12.5546875" style="166" bestFit="1" customWidth="1"/>
    <col min="8576" max="8576" width="12.5546875" style="166" customWidth="1"/>
    <col min="8577" max="8577" width="12.6640625" style="166" bestFit="1" customWidth="1"/>
    <col min="8578" max="8578" width="13.109375" style="166" bestFit="1" customWidth="1"/>
    <col min="8579" max="8579" width="14.109375" style="166" bestFit="1" customWidth="1"/>
    <col min="8580" max="8580" width="13.109375" style="166" bestFit="1" customWidth="1"/>
    <col min="8581" max="8581" width="11.5546875" style="166" customWidth="1"/>
    <col min="8582" max="8582" width="12.5546875" style="166" bestFit="1" customWidth="1"/>
    <col min="8583" max="8583" width="12.109375" style="166" bestFit="1" customWidth="1"/>
    <col min="8584" max="8584" width="12.5546875" style="166" bestFit="1" customWidth="1"/>
    <col min="8585" max="8585" width="13.33203125" style="166" customWidth="1"/>
    <col min="8586" max="8586" width="13.88671875" style="166" customWidth="1"/>
    <col min="8587" max="8587" width="12.5546875" style="166" bestFit="1" customWidth="1"/>
    <col min="8588" max="8590" width="12.109375" style="166" bestFit="1" customWidth="1"/>
    <col min="8591" max="8591" width="11.5546875" style="166" bestFit="1" customWidth="1"/>
    <col min="8592" max="8592" width="11.6640625" style="166" bestFit="1" customWidth="1"/>
    <col min="8593" max="8593" width="11.5546875" style="166" bestFit="1" customWidth="1"/>
    <col min="8594" max="8594" width="12.109375" style="166" bestFit="1" customWidth="1"/>
    <col min="8595" max="8595" width="13.5546875" style="166" customWidth="1"/>
    <col min="8596" max="8596" width="14.6640625" style="166" customWidth="1"/>
    <col min="8597" max="8827" width="9" style="166"/>
    <col min="8828" max="8828" width="23.44140625" style="166" customWidth="1"/>
    <col min="8829" max="8829" width="13.109375" style="166" bestFit="1" customWidth="1"/>
    <col min="8830" max="8830" width="13.109375" style="166" customWidth="1"/>
    <col min="8831" max="8831" width="12.5546875" style="166" bestFit="1" customWidth="1"/>
    <col min="8832" max="8832" width="12.5546875" style="166" customWidth="1"/>
    <col min="8833" max="8833" width="12.6640625" style="166" bestFit="1" customWidth="1"/>
    <col min="8834" max="8834" width="13.109375" style="166" bestFit="1" customWidth="1"/>
    <col min="8835" max="8835" width="14.109375" style="166" bestFit="1" customWidth="1"/>
    <col min="8836" max="8836" width="13.109375" style="166" bestFit="1" customWidth="1"/>
    <col min="8837" max="8837" width="11.5546875" style="166" customWidth="1"/>
    <col min="8838" max="8838" width="12.5546875" style="166" bestFit="1" customWidth="1"/>
    <col min="8839" max="8839" width="12.109375" style="166" bestFit="1" customWidth="1"/>
    <col min="8840" max="8840" width="12.5546875" style="166" bestFit="1" customWidth="1"/>
    <col min="8841" max="8841" width="13.33203125" style="166" customWidth="1"/>
    <col min="8842" max="8842" width="13.88671875" style="166" customWidth="1"/>
    <col min="8843" max="8843" width="12.5546875" style="166" bestFit="1" customWidth="1"/>
    <col min="8844" max="8846" width="12.109375" style="166" bestFit="1" customWidth="1"/>
    <col min="8847" max="8847" width="11.5546875" style="166" bestFit="1" customWidth="1"/>
    <col min="8848" max="8848" width="11.6640625" style="166" bestFit="1" customWidth="1"/>
    <col min="8849" max="8849" width="11.5546875" style="166" bestFit="1" customWidth="1"/>
    <col min="8850" max="8850" width="12.109375" style="166" bestFit="1" customWidth="1"/>
    <col min="8851" max="8851" width="13.5546875" style="166" customWidth="1"/>
    <col min="8852" max="8852" width="14.6640625" style="166" customWidth="1"/>
    <col min="8853" max="9083" width="9" style="166"/>
    <col min="9084" max="9084" width="23.44140625" style="166" customWidth="1"/>
    <col min="9085" max="9085" width="13.109375" style="166" bestFit="1" customWidth="1"/>
    <col min="9086" max="9086" width="13.109375" style="166" customWidth="1"/>
    <col min="9087" max="9087" width="12.5546875" style="166" bestFit="1" customWidth="1"/>
    <col min="9088" max="9088" width="12.5546875" style="166" customWidth="1"/>
    <col min="9089" max="9089" width="12.6640625" style="166" bestFit="1" customWidth="1"/>
    <col min="9090" max="9090" width="13.109375" style="166" bestFit="1" customWidth="1"/>
    <col min="9091" max="9091" width="14.109375" style="166" bestFit="1" customWidth="1"/>
    <col min="9092" max="9092" width="13.109375" style="166" bestFit="1" customWidth="1"/>
    <col min="9093" max="9093" width="11.5546875" style="166" customWidth="1"/>
    <col min="9094" max="9094" width="12.5546875" style="166" bestFit="1" customWidth="1"/>
    <col min="9095" max="9095" width="12.109375" style="166" bestFit="1" customWidth="1"/>
    <col min="9096" max="9096" width="12.5546875" style="166" bestFit="1" customWidth="1"/>
    <col min="9097" max="9097" width="13.33203125" style="166" customWidth="1"/>
    <col min="9098" max="9098" width="13.88671875" style="166" customWidth="1"/>
    <col min="9099" max="9099" width="12.5546875" style="166" bestFit="1" customWidth="1"/>
    <col min="9100" max="9102" width="12.109375" style="166" bestFit="1" customWidth="1"/>
    <col min="9103" max="9103" width="11.5546875" style="166" bestFit="1" customWidth="1"/>
    <col min="9104" max="9104" width="11.6640625" style="166" bestFit="1" customWidth="1"/>
    <col min="9105" max="9105" width="11.5546875" style="166" bestFit="1" customWidth="1"/>
    <col min="9106" max="9106" width="12.109375" style="166" bestFit="1" customWidth="1"/>
    <col min="9107" max="9107" width="13.5546875" style="166" customWidth="1"/>
    <col min="9108" max="9108" width="14.6640625" style="166" customWidth="1"/>
    <col min="9109" max="9339" width="9" style="166"/>
    <col min="9340" max="9340" width="23.44140625" style="166" customWidth="1"/>
    <col min="9341" max="9341" width="13.109375" style="166" bestFit="1" customWidth="1"/>
    <col min="9342" max="9342" width="13.109375" style="166" customWidth="1"/>
    <col min="9343" max="9343" width="12.5546875" style="166" bestFit="1" customWidth="1"/>
    <col min="9344" max="9344" width="12.5546875" style="166" customWidth="1"/>
    <col min="9345" max="9345" width="12.6640625" style="166" bestFit="1" customWidth="1"/>
    <col min="9346" max="9346" width="13.109375" style="166" bestFit="1" customWidth="1"/>
    <col min="9347" max="9347" width="14.109375" style="166" bestFit="1" customWidth="1"/>
    <col min="9348" max="9348" width="13.109375" style="166" bestFit="1" customWidth="1"/>
    <col min="9349" max="9349" width="11.5546875" style="166" customWidth="1"/>
    <col min="9350" max="9350" width="12.5546875" style="166" bestFit="1" customWidth="1"/>
    <col min="9351" max="9351" width="12.109375" style="166" bestFit="1" customWidth="1"/>
    <col min="9352" max="9352" width="12.5546875" style="166" bestFit="1" customWidth="1"/>
    <col min="9353" max="9353" width="13.33203125" style="166" customWidth="1"/>
    <col min="9354" max="9354" width="13.88671875" style="166" customWidth="1"/>
    <col min="9355" max="9355" width="12.5546875" style="166" bestFit="1" customWidth="1"/>
    <col min="9356" max="9358" width="12.109375" style="166" bestFit="1" customWidth="1"/>
    <col min="9359" max="9359" width="11.5546875" style="166" bestFit="1" customWidth="1"/>
    <col min="9360" max="9360" width="11.6640625" style="166" bestFit="1" customWidth="1"/>
    <col min="9361" max="9361" width="11.5546875" style="166" bestFit="1" customWidth="1"/>
    <col min="9362" max="9362" width="12.109375" style="166" bestFit="1" customWidth="1"/>
    <col min="9363" max="9363" width="13.5546875" style="166" customWidth="1"/>
    <col min="9364" max="9364" width="14.6640625" style="166" customWidth="1"/>
    <col min="9365" max="9595" width="9" style="166"/>
    <col min="9596" max="9596" width="23.44140625" style="166" customWidth="1"/>
    <col min="9597" max="9597" width="13.109375" style="166" bestFit="1" customWidth="1"/>
    <col min="9598" max="9598" width="13.109375" style="166" customWidth="1"/>
    <col min="9599" max="9599" width="12.5546875" style="166" bestFit="1" customWidth="1"/>
    <col min="9600" max="9600" width="12.5546875" style="166" customWidth="1"/>
    <col min="9601" max="9601" width="12.6640625" style="166" bestFit="1" customWidth="1"/>
    <col min="9602" max="9602" width="13.109375" style="166" bestFit="1" customWidth="1"/>
    <col min="9603" max="9603" width="14.109375" style="166" bestFit="1" customWidth="1"/>
    <col min="9604" max="9604" width="13.109375" style="166" bestFit="1" customWidth="1"/>
    <col min="9605" max="9605" width="11.5546875" style="166" customWidth="1"/>
    <col min="9606" max="9606" width="12.5546875" style="166" bestFit="1" customWidth="1"/>
    <col min="9607" max="9607" width="12.109375" style="166" bestFit="1" customWidth="1"/>
    <col min="9608" max="9608" width="12.5546875" style="166" bestFit="1" customWidth="1"/>
    <col min="9609" max="9609" width="13.33203125" style="166" customWidth="1"/>
    <col min="9610" max="9610" width="13.88671875" style="166" customWidth="1"/>
    <col min="9611" max="9611" width="12.5546875" style="166" bestFit="1" customWidth="1"/>
    <col min="9612" max="9614" width="12.109375" style="166" bestFit="1" customWidth="1"/>
    <col min="9615" max="9615" width="11.5546875" style="166" bestFit="1" customWidth="1"/>
    <col min="9616" max="9616" width="11.6640625" style="166" bestFit="1" customWidth="1"/>
    <col min="9617" max="9617" width="11.5546875" style="166" bestFit="1" customWidth="1"/>
    <col min="9618" max="9618" width="12.109375" style="166" bestFit="1" customWidth="1"/>
    <col min="9619" max="9619" width="13.5546875" style="166" customWidth="1"/>
    <col min="9620" max="9620" width="14.6640625" style="166" customWidth="1"/>
    <col min="9621" max="9851" width="9" style="166"/>
    <col min="9852" max="9852" width="23.44140625" style="166" customWidth="1"/>
    <col min="9853" max="9853" width="13.109375" style="166" bestFit="1" customWidth="1"/>
    <col min="9854" max="9854" width="13.109375" style="166" customWidth="1"/>
    <col min="9855" max="9855" width="12.5546875" style="166" bestFit="1" customWidth="1"/>
    <col min="9856" max="9856" width="12.5546875" style="166" customWidth="1"/>
    <col min="9857" max="9857" width="12.6640625" style="166" bestFit="1" customWidth="1"/>
    <col min="9858" max="9858" width="13.109375" style="166" bestFit="1" customWidth="1"/>
    <col min="9859" max="9859" width="14.109375" style="166" bestFit="1" customWidth="1"/>
    <col min="9860" max="9860" width="13.109375" style="166" bestFit="1" customWidth="1"/>
    <col min="9861" max="9861" width="11.5546875" style="166" customWidth="1"/>
    <col min="9862" max="9862" width="12.5546875" style="166" bestFit="1" customWidth="1"/>
    <col min="9863" max="9863" width="12.109375" style="166" bestFit="1" customWidth="1"/>
    <col min="9864" max="9864" width="12.5546875" style="166" bestFit="1" customWidth="1"/>
    <col min="9865" max="9865" width="13.33203125" style="166" customWidth="1"/>
    <col min="9866" max="9866" width="13.88671875" style="166" customWidth="1"/>
    <col min="9867" max="9867" width="12.5546875" style="166" bestFit="1" customWidth="1"/>
    <col min="9868" max="9870" width="12.109375" style="166" bestFit="1" customWidth="1"/>
    <col min="9871" max="9871" width="11.5546875" style="166" bestFit="1" customWidth="1"/>
    <col min="9872" max="9872" width="11.6640625" style="166" bestFit="1" customWidth="1"/>
    <col min="9873" max="9873" width="11.5546875" style="166" bestFit="1" customWidth="1"/>
    <col min="9874" max="9874" width="12.109375" style="166" bestFit="1" customWidth="1"/>
    <col min="9875" max="9875" width="13.5546875" style="166" customWidth="1"/>
    <col min="9876" max="9876" width="14.6640625" style="166" customWidth="1"/>
    <col min="9877" max="10107" width="9" style="166"/>
    <col min="10108" max="10108" width="23.44140625" style="166" customWidth="1"/>
    <col min="10109" max="10109" width="13.109375" style="166" bestFit="1" customWidth="1"/>
    <col min="10110" max="10110" width="13.109375" style="166" customWidth="1"/>
    <col min="10111" max="10111" width="12.5546875" style="166" bestFit="1" customWidth="1"/>
    <col min="10112" max="10112" width="12.5546875" style="166" customWidth="1"/>
    <col min="10113" max="10113" width="12.6640625" style="166" bestFit="1" customWidth="1"/>
    <col min="10114" max="10114" width="13.109375" style="166" bestFit="1" customWidth="1"/>
    <col min="10115" max="10115" width="14.109375" style="166" bestFit="1" customWidth="1"/>
    <col min="10116" max="10116" width="13.109375" style="166" bestFit="1" customWidth="1"/>
    <col min="10117" max="10117" width="11.5546875" style="166" customWidth="1"/>
    <col min="10118" max="10118" width="12.5546875" style="166" bestFit="1" customWidth="1"/>
    <col min="10119" max="10119" width="12.109375" style="166" bestFit="1" customWidth="1"/>
    <col min="10120" max="10120" width="12.5546875" style="166" bestFit="1" customWidth="1"/>
    <col min="10121" max="10121" width="13.33203125" style="166" customWidth="1"/>
    <col min="10122" max="10122" width="13.88671875" style="166" customWidth="1"/>
    <col min="10123" max="10123" width="12.5546875" style="166" bestFit="1" customWidth="1"/>
    <col min="10124" max="10126" width="12.109375" style="166" bestFit="1" customWidth="1"/>
    <col min="10127" max="10127" width="11.5546875" style="166" bestFit="1" customWidth="1"/>
    <col min="10128" max="10128" width="11.6640625" style="166" bestFit="1" customWidth="1"/>
    <col min="10129" max="10129" width="11.5546875" style="166" bestFit="1" customWidth="1"/>
    <col min="10130" max="10130" width="12.109375" style="166" bestFit="1" customWidth="1"/>
    <col min="10131" max="10131" width="13.5546875" style="166" customWidth="1"/>
    <col min="10132" max="10132" width="14.6640625" style="166" customWidth="1"/>
    <col min="10133" max="10363" width="9" style="166"/>
    <col min="10364" max="10364" width="23.44140625" style="166" customWidth="1"/>
    <col min="10365" max="10365" width="13.109375" style="166" bestFit="1" customWidth="1"/>
    <col min="10366" max="10366" width="13.109375" style="166" customWidth="1"/>
    <col min="10367" max="10367" width="12.5546875" style="166" bestFit="1" customWidth="1"/>
    <col min="10368" max="10368" width="12.5546875" style="166" customWidth="1"/>
    <col min="10369" max="10369" width="12.6640625" style="166" bestFit="1" customWidth="1"/>
    <col min="10370" max="10370" width="13.109375" style="166" bestFit="1" customWidth="1"/>
    <col min="10371" max="10371" width="14.109375" style="166" bestFit="1" customWidth="1"/>
    <col min="10372" max="10372" width="13.109375" style="166" bestFit="1" customWidth="1"/>
    <col min="10373" max="10373" width="11.5546875" style="166" customWidth="1"/>
    <col min="10374" max="10374" width="12.5546875" style="166" bestFit="1" customWidth="1"/>
    <col min="10375" max="10375" width="12.109375" style="166" bestFit="1" customWidth="1"/>
    <col min="10376" max="10376" width="12.5546875" style="166" bestFit="1" customWidth="1"/>
    <col min="10377" max="10377" width="13.33203125" style="166" customWidth="1"/>
    <col min="10378" max="10378" width="13.88671875" style="166" customWidth="1"/>
    <col min="10379" max="10379" width="12.5546875" style="166" bestFit="1" customWidth="1"/>
    <col min="10380" max="10382" width="12.109375" style="166" bestFit="1" customWidth="1"/>
    <col min="10383" max="10383" width="11.5546875" style="166" bestFit="1" customWidth="1"/>
    <col min="10384" max="10384" width="11.6640625" style="166" bestFit="1" customWidth="1"/>
    <col min="10385" max="10385" width="11.5546875" style="166" bestFit="1" customWidth="1"/>
    <col min="10386" max="10386" width="12.109375" style="166" bestFit="1" customWidth="1"/>
    <col min="10387" max="10387" width="13.5546875" style="166" customWidth="1"/>
    <col min="10388" max="10388" width="14.6640625" style="166" customWidth="1"/>
    <col min="10389" max="10619" width="9" style="166"/>
    <col min="10620" max="10620" width="23.44140625" style="166" customWidth="1"/>
    <col min="10621" max="10621" width="13.109375" style="166" bestFit="1" customWidth="1"/>
    <col min="10622" max="10622" width="13.109375" style="166" customWidth="1"/>
    <col min="10623" max="10623" width="12.5546875" style="166" bestFit="1" customWidth="1"/>
    <col min="10624" max="10624" width="12.5546875" style="166" customWidth="1"/>
    <col min="10625" max="10625" width="12.6640625" style="166" bestFit="1" customWidth="1"/>
    <col min="10626" max="10626" width="13.109375" style="166" bestFit="1" customWidth="1"/>
    <col min="10627" max="10627" width="14.109375" style="166" bestFit="1" customWidth="1"/>
    <col min="10628" max="10628" width="13.109375" style="166" bestFit="1" customWidth="1"/>
    <col min="10629" max="10629" width="11.5546875" style="166" customWidth="1"/>
    <col min="10630" max="10630" width="12.5546875" style="166" bestFit="1" customWidth="1"/>
    <col min="10631" max="10631" width="12.109375" style="166" bestFit="1" customWidth="1"/>
    <col min="10632" max="10632" width="12.5546875" style="166" bestFit="1" customWidth="1"/>
    <col min="10633" max="10633" width="13.33203125" style="166" customWidth="1"/>
    <col min="10634" max="10634" width="13.88671875" style="166" customWidth="1"/>
    <col min="10635" max="10635" width="12.5546875" style="166" bestFit="1" customWidth="1"/>
    <col min="10636" max="10638" width="12.109375" style="166" bestFit="1" customWidth="1"/>
    <col min="10639" max="10639" width="11.5546875" style="166" bestFit="1" customWidth="1"/>
    <col min="10640" max="10640" width="11.6640625" style="166" bestFit="1" customWidth="1"/>
    <col min="10641" max="10641" width="11.5546875" style="166" bestFit="1" customWidth="1"/>
    <col min="10642" max="10642" width="12.109375" style="166" bestFit="1" customWidth="1"/>
    <col min="10643" max="10643" width="13.5546875" style="166" customWidth="1"/>
    <col min="10644" max="10644" width="14.6640625" style="166" customWidth="1"/>
    <col min="10645" max="10875" width="9" style="166"/>
    <col min="10876" max="10876" width="23.44140625" style="166" customWidth="1"/>
    <col min="10877" max="10877" width="13.109375" style="166" bestFit="1" customWidth="1"/>
    <col min="10878" max="10878" width="13.109375" style="166" customWidth="1"/>
    <col min="10879" max="10879" width="12.5546875" style="166" bestFit="1" customWidth="1"/>
    <col min="10880" max="10880" width="12.5546875" style="166" customWidth="1"/>
    <col min="10881" max="10881" width="12.6640625" style="166" bestFit="1" customWidth="1"/>
    <col min="10882" max="10882" width="13.109375" style="166" bestFit="1" customWidth="1"/>
    <col min="10883" max="10883" width="14.109375" style="166" bestFit="1" customWidth="1"/>
    <col min="10884" max="10884" width="13.109375" style="166" bestFit="1" customWidth="1"/>
    <col min="10885" max="10885" width="11.5546875" style="166" customWidth="1"/>
    <col min="10886" max="10886" width="12.5546875" style="166" bestFit="1" customWidth="1"/>
    <col min="10887" max="10887" width="12.109375" style="166" bestFit="1" customWidth="1"/>
    <col min="10888" max="10888" width="12.5546875" style="166" bestFit="1" customWidth="1"/>
    <col min="10889" max="10889" width="13.33203125" style="166" customWidth="1"/>
    <col min="10890" max="10890" width="13.88671875" style="166" customWidth="1"/>
    <col min="10891" max="10891" width="12.5546875" style="166" bestFit="1" customWidth="1"/>
    <col min="10892" max="10894" width="12.109375" style="166" bestFit="1" customWidth="1"/>
    <col min="10895" max="10895" width="11.5546875" style="166" bestFit="1" customWidth="1"/>
    <col min="10896" max="10896" width="11.6640625" style="166" bestFit="1" customWidth="1"/>
    <col min="10897" max="10897" width="11.5546875" style="166" bestFit="1" customWidth="1"/>
    <col min="10898" max="10898" width="12.109375" style="166" bestFit="1" customWidth="1"/>
    <col min="10899" max="10899" width="13.5546875" style="166" customWidth="1"/>
    <col min="10900" max="10900" width="14.6640625" style="166" customWidth="1"/>
    <col min="10901" max="11131" width="9" style="166"/>
    <col min="11132" max="11132" width="23.44140625" style="166" customWidth="1"/>
    <col min="11133" max="11133" width="13.109375" style="166" bestFit="1" customWidth="1"/>
    <col min="11134" max="11134" width="13.109375" style="166" customWidth="1"/>
    <col min="11135" max="11135" width="12.5546875" style="166" bestFit="1" customWidth="1"/>
    <col min="11136" max="11136" width="12.5546875" style="166" customWidth="1"/>
    <col min="11137" max="11137" width="12.6640625" style="166" bestFit="1" customWidth="1"/>
    <col min="11138" max="11138" width="13.109375" style="166" bestFit="1" customWidth="1"/>
    <col min="11139" max="11139" width="14.109375" style="166" bestFit="1" customWidth="1"/>
    <col min="11140" max="11140" width="13.109375" style="166" bestFit="1" customWidth="1"/>
    <col min="11141" max="11141" width="11.5546875" style="166" customWidth="1"/>
    <col min="11142" max="11142" width="12.5546875" style="166" bestFit="1" customWidth="1"/>
    <col min="11143" max="11143" width="12.109375" style="166" bestFit="1" customWidth="1"/>
    <col min="11144" max="11144" width="12.5546875" style="166" bestFit="1" customWidth="1"/>
    <col min="11145" max="11145" width="13.33203125" style="166" customWidth="1"/>
    <col min="11146" max="11146" width="13.88671875" style="166" customWidth="1"/>
    <col min="11147" max="11147" width="12.5546875" style="166" bestFit="1" customWidth="1"/>
    <col min="11148" max="11150" width="12.109375" style="166" bestFit="1" customWidth="1"/>
    <col min="11151" max="11151" width="11.5546875" style="166" bestFit="1" customWidth="1"/>
    <col min="11152" max="11152" width="11.6640625" style="166" bestFit="1" customWidth="1"/>
    <col min="11153" max="11153" width="11.5546875" style="166" bestFit="1" customWidth="1"/>
    <col min="11154" max="11154" width="12.109375" style="166" bestFit="1" customWidth="1"/>
    <col min="11155" max="11155" width="13.5546875" style="166" customWidth="1"/>
    <col min="11156" max="11156" width="14.6640625" style="166" customWidth="1"/>
    <col min="11157" max="11387" width="9" style="166"/>
    <col min="11388" max="11388" width="23.44140625" style="166" customWidth="1"/>
    <col min="11389" max="11389" width="13.109375" style="166" bestFit="1" customWidth="1"/>
    <col min="11390" max="11390" width="13.109375" style="166" customWidth="1"/>
    <col min="11391" max="11391" width="12.5546875" style="166" bestFit="1" customWidth="1"/>
    <col min="11392" max="11392" width="12.5546875" style="166" customWidth="1"/>
    <col min="11393" max="11393" width="12.6640625" style="166" bestFit="1" customWidth="1"/>
    <col min="11394" max="11394" width="13.109375" style="166" bestFit="1" customWidth="1"/>
    <col min="11395" max="11395" width="14.109375" style="166" bestFit="1" customWidth="1"/>
    <col min="11396" max="11396" width="13.109375" style="166" bestFit="1" customWidth="1"/>
    <col min="11397" max="11397" width="11.5546875" style="166" customWidth="1"/>
    <col min="11398" max="11398" width="12.5546875" style="166" bestFit="1" customWidth="1"/>
    <col min="11399" max="11399" width="12.109375" style="166" bestFit="1" customWidth="1"/>
    <col min="11400" max="11400" width="12.5546875" style="166" bestFit="1" customWidth="1"/>
    <col min="11401" max="11401" width="13.33203125" style="166" customWidth="1"/>
    <col min="11402" max="11402" width="13.88671875" style="166" customWidth="1"/>
    <col min="11403" max="11403" width="12.5546875" style="166" bestFit="1" customWidth="1"/>
    <col min="11404" max="11406" width="12.109375" style="166" bestFit="1" customWidth="1"/>
    <col min="11407" max="11407" width="11.5546875" style="166" bestFit="1" customWidth="1"/>
    <col min="11408" max="11408" width="11.6640625" style="166" bestFit="1" customWidth="1"/>
    <col min="11409" max="11409" width="11.5546875" style="166" bestFit="1" customWidth="1"/>
    <col min="11410" max="11410" width="12.109375" style="166" bestFit="1" customWidth="1"/>
    <col min="11411" max="11411" width="13.5546875" style="166" customWidth="1"/>
    <col min="11412" max="11412" width="14.6640625" style="166" customWidth="1"/>
    <col min="11413" max="11643" width="9" style="166"/>
    <col min="11644" max="11644" width="23.44140625" style="166" customWidth="1"/>
    <col min="11645" max="11645" width="13.109375" style="166" bestFit="1" customWidth="1"/>
    <col min="11646" max="11646" width="13.109375" style="166" customWidth="1"/>
    <col min="11647" max="11647" width="12.5546875" style="166" bestFit="1" customWidth="1"/>
    <col min="11648" max="11648" width="12.5546875" style="166" customWidth="1"/>
    <col min="11649" max="11649" width="12.6640625" style="166" bestFit="1" customWidth="1"/>
    <col min="11650" max="11650" width="13.109375" style="166" bestFit="1" customWidth="1"/>
    <col min="11651" max="11651" width="14.109375" style="166" bestFit="1" customWidth="1"/>
    <col min="11652" max="11652" width="13.109375" style="166" bestFit="1" customWidth="1"/>
    <col min="11653" max="11653" width="11.5546875" style="166" customWidth="1"/>
    <col min="11654" max="11654" width="12.5546875" style="166" bestFit="1" customWidth="1"/>
    <col min="11655" max="11655" width="12.109375" style="166" bestFit="1" customWidth="1"/>
    <col min="11656" max="11656" width="12.5546875" style="166" bestFit="1" customWidth="1"/>
    <col min="11657" max="11657" width="13.33203125" style="166" customWidth="1"/>
    <col min="11658" max="11658" width="13.88671875" style="166" customWidth="1"/>
    <col min="11659" max="11659" width="12.5546875" style="166" bestFit="1" customWidth="1"/>
    <col min="11660" max="11662" width="12.109375" style="166" bestFit="1" customWidth="1"/>
    <col min="11663" max="11663" width="11.5546875" style="166" bestFit="1" customWidth="1"/>
    <col min="11664" max="11664" width="11.6640625" style="166" bestFit="1" customWidth="1"/>
    <col min="11665" max="11665" width="11.5546875" style="166" bestFit="1" customWidth="1"/>
    <col min="11666" max="11666" width="12.109375" style="166" bestFit="1" customWidth="1"/>
    <col min="11667" max="11667" width="13.5546875" style="166" customWidth="1"/>
    <col min="11668" max="11668" width="14.6640625" style="166" customWidth="1"/>
    <col min="11669" max="11899" width="9" style="166"/>
    <col min="11900" max="11900" width="23.44140625" style="166" customWidth="1"/>
    <col min="11901" max="11901" width="13.109375" style="166" bestFit="1" customWidth="1"/>
    <col min="11902" max="11902" width="13.109375" style="166" customWidth="1"/>
    <col min="11903" max="11903" width="12.5546875" style="166" bestFit="1" customWidth="1"/>
    <col min="11904" max="11904" width="12.5546875" style="166" customWidth="1"/>
    <col min="11905" max="11905" width="12.6640625" style="166" bestFit="1" customWidth="1"/>
    <col min="11906" max="11906" width="13.109375" style="166" bestFit="1" customWidth="1"/>
    <col min="11907" max="11907" width="14.109375" style="166" bestFit="1" customWidth="1"/>
    <col min="11908" max="11908" width="13.109375" style="166" bestFit="1" customWidth="1"/>
    <col min="11909" max="11909" width="11.5546875" style="166" customWidth="1"/>
    <col min="11910" max="11910" width="12.5546875" style="166" bestFit="1" customWidth="1"/>
    <col min="11911" max="11911" width="12.109375" style="166" bestFit="1" customWidth="1"/>
    <col min="11912" max="11912" width="12.5546875" style="166" bestFit="1" customWidth="1"/>
    <col min="11913" max="11913" width="13.33203125" style="166" customWidth="1"/>
    <col min="11914" max="11914" width="13.88671875" style="166" customWidth="1"/>
    <col min="11915" max="11915" width="12.5546875" style="166" bestFit="1" customWidth="1"/>
    <col min="11916" max="11918" width="12.109375" style="166" bestFit="1" customWidth="1"/>
    <col min="11919" max="11919" width="11.5546875" style="166" bestFit="1" customWidth="1"/>
    <col min="11920" max="11920" width="11.6640625" style="166" bestFit="1" customWidth="1"/>
    <col min="11921" max="11921" width="11.5546875" style="166" bestFit="1" customWidth="1"/>
    <col min="11922" max="11922" width="12.109375" style="166" bestFit="1" customWidth="1"/>
    <col min="11923" max="11923" width="13.5546875" style="166" customWidth="1"/>
    <col min="11924" max="11924" width="14.6640625" style="166" customWidth="1"/>
    <col min="11925" max="12155" width="9" style="166"/>
    <col min="12156" max="12156" width="23.44140625" style="166" customWidth="1"/>
    <col min="12157" max="12157" width="13.109375" style="166" bestFit="1" customWidth="1"/>
    <col min="12158" max="12158" width="13.109375" style="166" customWidth="1"/>
    <col min="12159" max="12159" width="12.5546875" style="166" bestFit="1" customWidth="1"/>
    <col min="12160" max="12160" width="12.5546875" style="166" customWidth="1"/>
    <col min="12161" max="12161" width="12.6640625" style="166" bestFit="1" customWidth="1"/>
    <col min="12162" max="12162" width="13.109375" style="166" bestFit="1" customWidth="1"/>
    <col min="12163" max="12163" width="14.109375" style="166" bestFit="1" customWidth="1"/>
    <col min="12164" max="12164" width="13.109375" style="166" bestFit="1" customWidth="1"/>
    <col min="12165" max="12165" width="11.5546875" style="166" customWidth="1"/>
    <col min="12166" max="12166" width="12.5546875" style="166" bestFit="1" customWidth="1"/>
    <col min="12167" max="12167" width="12.109375" style="166" bestFit="1" customWidth="1"/>
    <col min="12168" max="12168" width="12.5546875" style="166" bestFit="1" customWidth="1"/>
    <col min="12169" max="12169" width="13.33203125" style="166" customWidth="1"/>
    <col min="12170" max="12170" width="13.88671875" style="166" customWidth="1"/>
    <col min="12171" max="12171" width="12.5546875" style="166" bestFit="1" customWidth="1"/>
    <col min="12172" max="12174" width="12.109375" style="166" bestFit="1" customWidth="1"/>
    <col min="12175" max="12175" width="11.5546875" style="166" bestFit="1" customWidth="1"/>
    <col min="12176" max="12176" width="11.6640625" style="166" bestFit="1" customWidth="1"/>
    <col min="12177" max="12177" width="11.5546875" style="166" bestFit="1" customWidth="1"/>
    <col min="12178" max="12178" width="12.109375" style="166" bestFit="1" customWidth="1"/>
    <col min="12179" max="12179" width="13.5546875" style="166" customWidth="1"/>
    <col min="12180" max="12180" width="14.6640625" style="166" customWidth="1"/>
    <col min="12181" max="12411" width="9" style="166"/>
    <col min="12412" max="12412" width="23.44140625" style="166" customWidth="1"/>
    <col min="12413" max="12413" width="13.109375" style="166" bestFit="1" customWidth="1"/>
    <col min="12414" max="12414" width="13.109375" style="166" customWidth="1"/>
    <col min="12415" max="12415" width="12.5546875" style="166" bestFit="1" customWidth="1"/>
    <col min="12416" max="12416" width="12.5546875" style="166" customWidth="1"/>
    <col min="12417" max="12417" width="12.6640625" style="166" bestFit="1" customWidth="1"/>
    <col min="12418" max="12418" width="13.109375" style="166" bestFit="1" customWidth="1"/>
    <col min="12419" max="12419" width="14.109375" style="166" bestFit="1" customWidth="1"/>
    <col min="12420" max="12420" width="13.109375" style="166" bestFit="1" customWidth="1"/>
    <col min="12421" max="12421" width="11.5546875" style="166" customWidth="1"/>
    <col min="12422" max="12422" width="12.5546875" style="166" bestFit="1" customWidth="1"/>
    <col min="12423" max="12423" width="12.109375" style="166" bestFit="1" customWidth="1"/>
    <col min="12424" max="12424" width="12.5546875" style="166" bestFit="1" customWidth="1"/>
    <col min="12425" max="12425" width="13.33203125" style="166" customWidth="1"/>
    <col min="12426" max="12426" width="13.88671875" style="166" customWidth="1"/>
    <col min="12427" max="12427" width="12.5546875" style="166" bestFit="1" customWidth="1"/>
    <col min="12428" max="12430" width="12.109375" style="166" bestFit="1" customWidth="1"/>
    <col min="12431" max="12431" width="11.5546875" style="166" bestFit="1" customWidth="1"/>
    <col min="12432" max="12432" width="11.6640625" style="166" bestFit="1" customWidth="1"/>
    <col min="12433" max="12433" width="11.5546875" style="166" bestFit="1" customWidth="1"/>
    <col min="12434" max="12434" width="12.109375" style="166" bestFit="1" customWidth="1"/>
    <col min="12435" max="12435" width="13.5546875" style="166" customWidth="1"/>
    <col min="12436" max="12436" width="14.6640625" style="166" customWidth="1"/>
    <col min="12437" max="12667" width="9" style="166"/>
    <col min="12668" max="12668" width="23.44140625" style="166" customWidth="1"/>
    <col min="12669" max="12669" width="13.109375" style="166" bestFit="1" customWidth="1"/>
    <col min="12670" max="12670" width="13.109375" style="166" customWidth="1"/>
    <col min="12671" max="12671" width="12.5546875" style="166" bestFit="1" customWidth="1"/>
    <col min="12672" max="12672" width="12.5546875" style="166" customWidth="1"/>
    <col min="12673" max="12673" width="12.6640625" style="166" bestFit="1" customWidth="1"/>
    <col min="12674" max="12674" width="13.109375" style="166" bestFit="1" customWidth="1"/>
    <col min="12675" max="12675" width="14.109375" style="166" bestFit="1" customWidth="1"/>
    <col min="12676" max="12676" width="13.109375" style="166" bestFit="1" customWidth="1"/>
    <col min="12677" max="12677" width="11.5546875" style="166" customWidth="1"/>
    <col min="12678" max="12678" width="12.5546875" style="166" bestFit="1" customWidth="1"/>
    <col min="12679" max="12679" width="12.109375" style="166" bestFit="1" customWidth="1"/>
    <col min="12680" max="12680" width="12.5546875" style="166" bestFit="1" customWidth="1"/>
    <col min="12681" max="12681" width="13.33203125" style="166" customWidth="1"/>
    <col min="12682" max="12682" width="13.88671875" style="166" customWidth="1"/>
    <col min="12683" max="12683" width="12.5546875" style="166" bestFit="1" customWidth="1"/>
    <col min="12684" max="12686" width="12.109375" style="166" bestFit="1" customWidth="1"/>
    <col min="12687" max="12687" width="11.5546875" style="166" bestFit="1" customWidth="1"/>
    <col min="12688" max="12688" width="11.6640625" style="166" bestFit="1" customWidth="1"/>
    <col min="12689" max="12689" width="11.5546875" style="166" bestFit="1" customWidth="1"/>
    <col min="12690" max="12690" width="12.109375" style="166" bestFit="1" customWidth="1"/>
    <col min="12691" max="12691" width="13.5546875" style="166" customWidth="1"/>
    <col min="12692" max="12692" width="14.6640625" style="166" customWidth="1"/>
    <col min="12693" max="12923" width="9" style="166"/>
    <col min="12924" max="12924" width="23.44140625" style="166" customWidth="1"/>
    <col min="12925" max="12925" width="13.109375" style="166" bestFit="1" customWidth="1"/>
    <col min="12926" max="12926" width="13.109375" style="166" customWidth="1"/>
    <col min="12927" max="12927" width="12.5546875" style="166" bestFit="1" customWidth="1"/>
    <col min="12928" max="12928" width="12.5546875" style="166" customWidth="1"/>
    <col min="12929" max="12929" width="12.6640625" style="166" bestFit="1" customWidth="1"/>
    <col min="12930" max="12930" width="13.109375" style="166" bestFit="1" customWidth="1"/>
    <col min="12931" max="12931" width="14.109375" style="166" bestFit="1" customWidth="1"/>
    <col min="12932" max="12932" width="13.109375" style="166" bestFit="1" customWidth="1"/>
    <col min="12933" max="12933" width="11.5546875" style="166" customWidth="1"/>
    <col min="12934" max="12934" width="12.5546875" style="166" bestFit="1" customWidth="1"/>
    <col min="12935" max="12935" width="12.109375" style="166" bestFit="1" customWidth="1"/>
    <col min="12936" max="12936" width="12.5546875" style="166" bestFit="1" customWidth="1"/>
    <col min="12937" max="12937" width="13.33203125" style="166" customWidth="1"/>
    <col min="12938" max="12938" width="13.88671875" style="166" customWidth="1"/>
    <col min="12939" max="12939" width="12.5546875" style="166" bestFit="1" customWidth="1"/>
    <col min="12940" max="12942" width="12.109375" style="166" bestFit="1" customWidth="1"/>
    <col min="12943" max="12943" width="11.5546875" style="166" bestFit="1" customWidth="1"/>
    <col min="12944" max="12944" width="11.6640625" style="166" bestFit="1" customWidth="1"/>
    <col min="12945" max="12945" width="11.5546875" style="166" bestFit="1" customWidth="1"/>
    <col min="12946" max="12946" width="12.109375" style="166" bestFit="1" customWidth="1"/>
    <col min="12947" max="12947" width="13.5546875" style="166" customWidth="1"/>
    <col min="12948" max="12948" width="14.6640625" style="166" customWidth="1"/>
    <col min="12949" max="13179" width="9" style="166"/>
    <col min="13180" max="13180" width="23.44140625" style="166" customWidth="1"/>
    <col min="13181" max="13181" width="13.109375" style="166" bestFit="1" customWidth="1"/>
    <col min="13182" max="13182" width="13.109375" style="166" customWidth="1"/>
    <col min="13183" max="13183" width="12.5546875" style="166" bestFit="1" customWidth="1"/>
    <col min="13184" max="13184" width="12.5546875" style="166" customWidth="1"/>
    <col min="13185" max="13185" width="12.6640625" style="166" bestFit="1" customWidth="1"/>
    <col min="13186" max="13186" width="13.109375" style="166" bestFit="1" customWidth="1"/>
    <col min="13187" max="13187" width="14.109375" style="166" bestFit="1" customWidth="1"/>
    <col min="13188" max="13188" width="13.109375" style="166" bestFit="1" customWidth="1"/>
    <col min="13189" max="13189" width="11.5546875" style="166" customWidth="1"/>
    <col min="13190" max="13190" width="12.5546875" style="166" bestFit="1" customWidth="1"/>
    <col min="13191" max="13191" width="12.109375" style="166" bestFit="1" customWidth="1"/>
    <col min="13192" max="13192" width="12.5546875" style="166" bestFit="1" customWidth="1"/>
    <col min="13193" max="13193" width="13.33203125" style="166" customWidth="1"/>
    <col min="13194" max="13194" width="13.88671875" style="166" customWidth="1"/>
    <col min="13195" max="13195" width="12.5546875" style="166" bestFit="1" customWidth="1"/>
    <col min="13196" max="13198" width="12.109375" style="166" bestFit="1" customWidth="1"/>
    <col min="13199" max="13199" width="11.5546875" style="166" bestFit="1" customWidth="1"/>
    <col min="13200" max="13200" width="11.6640625" style="166" bestFit="1" customWidth="1"/>
    <col min="13201" max="13201" width="11.5546875" style="166" bestFit="1" customWidth="1"/>
    <col min="13202" max="13202" width="12.109375" style="166" bestFit="1" customWidth="1"/>
    <col min="13203" max="13203" width="13.5546875" style="166" customWidth="1"/>
    <col min="13204" max="13204" width="14.6640625" style="166" customWidth="1"/>
    <col min="13205" max="13435" width="9" style="166"/>
    <col min="13436" max="13436" width="23.44140625" style="166" customWidth="1"/>
    <col min="13437" max="13437" width="13.109375" style="166" bestFit="1" customWidth="1"/>
    <col min="13438" max="13438" width="13.109375" style="166" customWidth="1"/>
    <col min="13439" max="13439" width="12.5546875" style="166" bestFit="1" customWidth="1"/>
    <col min="13440" max="13440" width="12.5546875" style="166" customWidth="1"/>
    <col min="13441" max="13441" width="12.6640625" style="166" bestFit="1" customWidth="1"/>
    <col min="13442" max="13442" width="13.109375" style="166" bestFit="1" customWidth="1"/>
    <col min="13443" max="13443" width="14.109375" style="166" bestFit="1" customWidth="1"/>
    <col min="13444" max="13444" width="13.109375" style="166" bestFit="1" customWidth="1"/>
    <col min="13445" max="13445" width="11.5546875" style="166" customWidth="1"/>
    <col min="13446" max="13446" width="12.5546875" style="166" bestFit="1" customWidth="1"/>
    <col min="13447" max="13447" width="12.109375" style="166" bestFit="1" customWidth="1"/>
    <col min="13448" max="13448" width="12.5546875" style="166" bestFit="1" customWidth="1"/>
    <col min="13449" max="13449" width="13.33203125" style="166" customWidth="1"/>
    <col min="13450" max="13450" width="13.88671875" style="166" customWidth="1"/>
    <col min="13451" max="13451" width="12.5546875" style="166" bestFit="1" customWidth="1"/>
    <col min="13452" max="13454" width="12.109375" style="166" bestFit="1" customWidth="1"/>
    <col min="13455" max="13455" width="11.5546875" style="166" bestFit="1" customWidth="1"/>
    <col min="13456" max="13456" width="11.6640625" style="166" bestFit="1" customWidth="1"/>
    <col min="13457" max="13457" width="11.5546875" style="166" bestFit="1" customWidth="1"/>
    <col min="13458" max="13458" width="12.109375" style="166" bestFit="1" customWidth="1"/>
    <col min="13459" max="13459" width="13.5546875" style="166" customWidth="1"/>
    <col min="13460" max="13460" width="14.6640625" style="166" customWidth="1"/>
    <col min="13461" max="13691" width="9" style="166"/>
    <col min="13692" max="13692" width="23.44140625" style="166" customWidth="1"/>
    <col min="13693" max="13693" width="13.109375" style="166" bestFit="1" customWidth="1"/>
    <col min="13694" max="13694" width="13.109375" style="166" customWidth="1"/>
    <col min="13695" max="13695" width="12.5546875" style="166" bestFit="1" customWidth="1"/>
    <col min="13696" max="13696" width="12.5546875" style="166" customWidth="1"/>
    <col min="13697" max="13697" width="12.6640625" style="166" bestFit="1" customWidth="1"/>
    <col min="13698" max="13698" width="13.109375" style="166" bestFit="1" customWidth="1"/>
    <col min="13699" max="13699" width="14.109375" style="166" bestFit="1" customWidth="1"/>
    <col min="13700" max="13700" width="13.109375" style="166" bestFit="1" customWidth="1"/>
    <col min="13701" max="13701" width="11.5546875" style="166" customWidth="1"/>
    <col min="13702" max="13702" width="12.5546875" style="166" bestFit="1" customWidth="1"/>
    <col min="13703" max="13703" width="12.109375" style="166" bestFit="1" customWidth="1"/>
    <col min="13704" max="13704" width="12.5546875" style="166" bestFit="1" customWidth="1"/>
    <col min="13705" max="13705" width="13.33203125" style="166" customWidth="1"/>
    <col min="13706" max="13706" width="13.88671875" style="166" customWidth="1"/>
    <col min="13707" max="13707" width="12.5546875" style="166" bestFit="1" customWidth="1"/>
    <col min="13708" max="13710" width="12.109375" style="166" bestFit="1" customWidth="1"/>
    <col min="13711" max="13711" width="11.5546875" style="166" bestFit="1" customWidth="1"/>
    <col min="13712" max="13712" width="11.6640625" style="166" bestFit="1" customWidth="1"/>
    <col min="13713" max="13713" width="11.5546875" style="166" bestFit="1" customWidth="1"/>
    <col min="13714" max="13714" width="12.109375" style="166" bestFit="1" customWidth="1"/>
    <col min="13715" max="13715" width="13.5546875" style="166" customWidth="1"/>
    <col min="13716" max="13716" width="14.6640625" style="166" customWidth="1"/>
    <col min="13717" max="13947" width="9" style="166"/>
    <col min="13948" max="13948" width="23.44140625" style="166" customWidth="1"/>
    <col min="13949" max="13949" width="13.109375" style="166" bestFit="1" customWidth="1"/>
    <col min="13950" max="13950" width="13.109375" style="166" customWidth="1"/>
    <col min="13951" max="13951" width="12.5546875" style="166" bestFit="1" customWidth="1"/>
    <col min="13952" max="13952" width="12.5546875" style="166" customWidth="1"/>
    <col min="13953" max="13953" width="12.6640625" style="166" bestFit="1" customWidth="1"/>
    <col min="13954" max="13954" width="13.109375" style="166" bestFit="1" customWidth="1"/>
    <col min="13955" max="13955" width="14.109375" style="166" bestFit="1" customWidth="1"/>
    <col min="13956" max="13956" width="13.109375" style="166" bestFit="1" customWidth="1"/>
    <col min="13957" max="13957" width="11.5546875" style="166" customWidth="1"/>
    <col min="13958" max="13958" width="12.5546875" style="166" bestFit="1" customWidth="1"/>
    <col min="13959" max="13959" width="12.109375" style="166" bestFit="1" customWidth="1"/>
    <col min="13960" max="13960" width="12.5546875" style="166" bestFit="1" customWidth="1"/>
    <col min="13961" max="13961" width="13.33203125" style="166" customWidth="1"/>
    <col min="13962" max="13962" width="13.88671875" style="166" customWidth="1"/>
    <col min="13963" max="13963" width="12.5546875" style="166" bestFit="1" customWidth="1"/>
    <col min="13964" max="13966" width="12.109375" style="166" bestFit="1" customWidth="1"/>
    <col min="13967" max="13967" width="11.5546875" style="166" bestFit="1" customWidth="1"/>
    <col min="13968" max="13968" width="11.6640625" style="166" bestFit="1" customWidth="1"/>
    <col min="13969" max="13969" width="11.5546875" style="166" bestFit="1" customWidth="1"/>
    <col min="13970" max="13970" width="12.109375" style="166" bestFit="1" customWidth="1"/>
    <col min="13971" max="13971" width="13.5546875" style="166" customWidth="1"/>
    <col min="13972" max="13972" width="14.6640625" style="166" customWidth="1"/>
    <col min="13973" max="14203" width="9" style="166"/>
    <col min="14204" max="14204" width="23.44140625" style="166" customWidth="1"/>
    <col min="14205" max="14205" width="13.109375" style="166" bestFit="1" customWidth="1"/>
    <col min="14206" max="14206" width="13.109375" style="166" customWidth="1"/>
    <col min="14207" max="14207" width="12.5546875" style="166" bestFit="1" customWidth="1"/>
    <col min="14208" max="14208" width="12.5546875" style="166" customWidth="1"/>
    <col min="14209" max="14209" width="12.6640625" style="166" bestFit="1" customWidth="1"/>
    <col min="14210" max="14210" width="13.109375" style="166" bestFit="1" customWidth="1"/>
    <col min="14211" max="14211" width="14.109375" style="166" bestFit="1" customWidth="1"/>
    <col min="14212" max="14212" width="13.109375" style="166" bestFit="1" customWidth="1"/>
    <col min="14213" max="14213" width="11.5546875" style="166" customWidth="1"/>
    <col min="14214" max="14214" width="12.5546875" style="166" bestFit="1" customWidth="1"/>
    <col min="14215" max="14215" width="12.109375" style="166" bestFit="1" customWidth="1"/>
    <col min="14216" max="14216" width="12.5546875" style="166" bestFit="1" customWidth="1"/>
    <col min="14217" max="14217" width="13.33203125" style="166" customWidth="1"/>
    <col min="14218" max="14218" width="13.88671875" style="166" customWidth="1"/>
    <col min="14219" max="14219" width="12.5546875" style="166" bestFit="1" customWidth="1"/>
    <col min="14220" max="14222" width="12.109375" style="166" bestFit="1" customWidth="1"/>
    <col min="14223" max="14223" width="11.5546875" style="166" bestFit="1" customWidth="1"/>
    <col min="14224" max="14224" width="11.6640625" style="166" bestFit="1" customWidth="1"/>
    <col min="14225" max="14225" width="11.5546875" style="166" bestFit="1" customWidth="1"/>
    <col min="14226" max="14226" width="12.109375" style="166" bestFit="1" customWidth="1"/>
    <col min="14227" max="14227" width="13.5546875" style="166" customWidth="1"/>
    <col min="14228" max="14228" width="14.6640625" style="166" customWidth="1"/>
    <col min="14229" max="14459" width="9" style="166"/>
    <col min="14460" max="14460" width="23.44140625" style="166" customWidth="1"/>
    <col min="14461" max="14461" width="13.109375" style="166" bestFit="1" customWidth="1"/>
    <col min="14462" max="14462" width="13.109375" style="166" customWidth="1"/>
    <col min="14463" max="14463" width="12.5546875" style="166" bestFit="1" customWidth="1"/>
    <col min="14464" max="14464" width="12.5546875" style="166" customWidth="1"/>
    <col min="14465" max="14465" width="12.6640625" style="166" bestFit="1" customWidth="1"/>
    <col min="14466" max="14466" width="13.109375" style="166" bestFit="1" customWidth="1"/>
    <col min="14467" max="14467" width="14.109375" style="166" bestFit="1" customWidth="1"/>
    <col min="14468" max="14468" width="13.109375" style="166" bestFit="1" customWidth="1"/>
    <col min="14469" max="14469" width="11.5546875" style="166" customWidth="1"/>
    <col min="14470" max="14470" width="12.5546875" style="166" bestFit="1" customWidth="1"/>
    <col min="14471" max="14471" width="12.109375" style="166" bestFit="1" customWidth="1"/>
    <col min="14472" max="14472" width="12.5546875" style="166" bestFit="1" customWidth="1"/>
    <col min="14473" max="14473" width="13.33203125" style="166" customWidth="1"/>
    <col min="14474" max="14474" width="13.88671875" style="166" customWidth="1"/>
    <col min="14475" max="14475" width="12.5546875" style="166" bestFit="1" customWidth="1"/>
    <col min="14476" max="14478" width="12.109375" style="166" bestFit="1" customWidth="1"/>
    <col min="14479" max="14479" width="11.5546875" style="166" bestFit="1" customWidth="1"/>
    <col min="14480" max="14480" width="11.6640625" style="166" bestFit="1" customWidth="1"/>
    <col min="14481" max="14481" width="11.5546875" style="166" bestFit="1" customWidth="1"/>
    <col min="14482" max="14482" width="12.109375" style="166" bestFit="1" customWidth="1"/>
    <col min="14483" max="14483" width="13.5546875" style="166" customWidth="1"/>
    <col min="14484" max="14484" width="14.6640625" style="166" customWidth="1"/>
    <col min="14485" max="14715" width="9" style="166"/>
    <col min="14716" max="14716" width="23.44140625" style="166" customWidth="1"/>
    <col min="14717" max="14717" width="13.109375" style="166" bestFit="1" customWidth="1"/>
    <col min="14718" max="14718" width="13.109375" style="166" customWidth="1"/>
    <col min="14719" max="14719" width="12.5546875" style="166" bestFit="1" customWidth="1"/>
    <col min="14720" max="14720" width="12.5546875" style="166" customWidth="1"/>
    <col min="14721" max="14721" width="12.6640625" style="166" bestFit="1" customWidth="1"/>
    <col min="14722" max="14722" width="13.109375" style="166" bestFit="1" customWidth="1"/>
    <col min="14723" max="14723" width="14.109375" style="166" bestFit="1" customWidth="1"/>
    <col min="14724" max="14724" width="13.109375" style="166" bestFit="1" customWidth="1"/>
    <col min="14725" max="14725" width="11.5546875" style="166" customWidth="1"/>
    <col min="14726" max="14726" width="12.5546875" style="166" bestFit="1" customWidth="1"/>
    <col min="14727" max="14727" width="12.109375" style="166" bestFit="1" customWidth="1"/>
    <col min="14728" max="14728" width="12.5546875" style="166" bestFit="1" customWidth="1"/>
    <col min="14729" max="14729" width="13.33203125" style="166" customWidth="1"/>
    <col min="14730" max="14730" width="13.88671875" style="166" customWidth="1"/>
    <col min="14731" max="14731" width="12.5546875" style="166" bestFit="1" customWidth="1"/>
    <col min="14732" max="14734" width="12.109375" style="166" bestFit="1" customWidth="1"/>
    <col min="14735" max="14735" width="11.5546875" style="166" bestFit="1" customWidth="1"/>
    <col min="14736" max="14736" width="11.6640625" style="166" bestFit="1" customWidth="1"/>
    <col min="14737" max="14737" width="11.5546875" style="166" bestFit="1" customWidth="1"/>
    <col min="14738" max="14738" width="12.109375" style="166" bestFit="1" customWidth="1"/>
    <col min="14739" max="14739" width="13.5546875" style="166" customWidth="1"/>
    <col min="14740" max="14740" width="14.6640625" style="166" customWidth="1"/>
    <col min="14741" max="14971" width="9" style="166"/>
    <col min="14972" max="14972" width="23.44140625" style="166" customWidth="1"/>
    <col min="14973" max="14973" width="13.109375" style="166" bestFit="1" customWidth="1"/>
    <col min="14974" max="14974" width="13.109375" style="166" customWidth="1"/>
    <col min="14975" max="14975" width="12.5546875" style="166" bestFit="1" customWidth="1"/>
    <col min="14976" max="14976" width="12.5546875" style="166" customWidth="1"/>
    <col min="14977" max="14977" width="12.6640625" style="166" bestFit="1" customWidth="1"/>
    <col min="14978" max="14978" width="13.109375" style="166" bestFit="1" customWidth="1"/>
    <col min="14979" max="14979" width="14.109375" style="166" bestFit="1" customWidth="1"/>
    <col min="14980" max="14980" width="13.109375" style="166" bestFit="1" customWidth="1"/>
    <col min="14981" max="14981" width="11.5546875" style="166" customWidth="1"/>
    <col min="14982" max="14982" width="12.5546875" style="166" bestFit="1" customWidth="1"/>
    <col min="14983" max="14983" width="12.109375" style="166" bestFit="1" customWidth="1"/>
    <col min="14984" max="14984" width="12.5546875" style="166" bestFit="1" customWidth="1"/>
    <col min="14985" max="14985" width="13.33203125" style="166" customWidth="1"/>
    <col min="14986" max="14986" width="13.88671875" style="166" customWidth="1"/>
    <col min="14987" max="14987" width="12.5546875" style="166" bestFit="1" customWidth="1"/>
    <col min="14988" max="14990" width="12.109375" style="166" bestFit="1" customWidth="1"/>
    <col min="14991" max="14991" width="11.5546875" style="166" bestFit="1" customWidth="1"/>
    <col min="14992" max="14992" width="11.6640625" style="166" bestFit="1" customWidth="1"/>
    <col min="14993" max="14993" width="11.5546875" style="166" bestFit="1" customWidth="1"/>
    <col min="14994" max="14994" width="12.109375" style="166" bestFit="1" customWidth="1"/>
    <col min="14995" max="14995" width="13.5546875" style="166" customWidth="1"/>
    <col min="14996" max="14996" width="14.6640625" style="166" customWidth="1"/>
    <col min="14997" max="15227" width="9" style="166"/>
    <col min="15228" max="15228" width="23.44140625" style="166" customWidth="1"/>
    <col min="15229" max="15229" width="13.109375" style="166" bestFit="1" customWidth="1"/>
    <col min="15230" max="15230" width="13.109375" style="166" customWidth="1"/>
    <col min="15231" max="15231" width="12.5546875" style="166" bestFit="1" customWidth="1"/>
    <col min="15232" max="15232" width="12.5546875" style="166" customWidth="1"/>
    <col min="15233" max="15233" width="12.6640625" style="166" bestFit="1" customWidth="1"/>
    <col min="15234" max="15234" width="13.109375" style="166" bestFit="1" customWidth="1"/>
    <col min="15235" max="15235" width="14.109375" style="166" bestFit="1" customWidth="1"/>
    <col min="15236" max="15236" width="13.109375" style="166" bestFit="1" customWidth="1"/>
    <col min="15237" max="15237" width="11.5546875" style="166" customWidth="1"/>
    <col min="15238" max="15238" width="12.5546875" style="166" bestFit="1" customWidth="1"/>
    <col min="15239" max="15239" width="12.109375" style="166" bestFit="1" customWidth="1"/>
    <col min="15240" max="15240" width="12.5546875" style="166" bestFit="1" customWidth="1"/>
    <col min="15241" max="15241" width="13.33203125" style="166" customWidth="1"/>
    <col min="15242" max="15242" width="13.88671875" style="166" customWidth="1"/>
    <col min="15243" max="15243" width="12.5546875" style="166" bestFit="1" customWidth="1"/>
    <col min="15244" max="15246" width="12.109375" style="166" bestFit="1" customWidth="1"/>
    <col min="15247" max="15247" width="11.5546875" style="166" bestFit="1" customWidth="1"/>
    <col min="15248" max="15248" width="11.6640625" style="166" bestFit="1" customWidth="1"/>
    <col min="15249" max="15249" width="11.5546875" style="166" bestFit="1" customWidth="1"/>
    <col min="15250" max="15250" width="12.109375" style="166" bestFit="1" customWidth="1"/>
    <col min="15251" max="15251" width="13.5546875" style="166" customWidth="1"/>
    <col min="15252" max="15252" width="14.6640625" style="166" customWidth="1"/>
    <col min="15253" max="15483" width="9" style="166"/>
    <col min="15484" max="15484" width="23.44140625" style="166" customWidth="1"/>
    <col min="15485" max="15485" width="13.109375" style="166" bestFit="1" customWidth="1"/>
    <col min="15486" max="15486" width="13.109375" style="166" customWidth="1"/>
    <col min="15487" max="15487" width="12.5546875" style="166" bestFit="1" customWidth="1"/>
    <col min="15488" max="15488" width="12.5546875" style="166" customWidth="1"/>
    <col min="15489" max="15489" width="12.6640625" style="166" bestFit="1" customWidth="1"/>
    <col min="15490" max="15490" width="13.109375" style="166" bestFit="1" customWidth="1"/>
    <col min="15491" max="15491" width="14.109375" style="166" bestFit="1" customWidth="1"/>
    <col min="15492" max="15492" width="13.109375" style="166" bestFit="1" customWidth="1"/>
    <col min="15493" max="15493" width="11.5546875" style="166" customWidth="1"/>
    <col min="15494" max="15494" width="12.5546875" style="166" bestFit="1" customWidth="1"/>
    <col min="15495" max="15495" width="12.109375" style="166" bestFit="1" customWidth="1"/>
    <col min="15496" max="15496" width="12.5546875" style="166" bestFit="1" customWidth="1"/>
    <col min="15497" max="15497" width="13.33203125" style="166" customWidth="1"/>
    <col min="15498" max="15498" width="13.88671875" style="166" customWidth="1"/>
    <col min="15499" max="15499" width="12.5546875" style="166" bestFit="1" customWidth="1"/>
    <col min="15500" max="15502" width="12.109375" style="166" bestFit="1" customWidth="1"/>
    <col min="15503" max="15503" width="11.5546875" style="166" bestFit="1" customWidth="1"/>
    <col min="15504" max="15504" width="11.6640625" style="166" bestFit="1" customWidth="1"/>
    <col min="15505" max="15505" width="11.5546875" style="166" bestFit="1" customWidth="1"/>
    <col min="15506" max="15506" width="12.109375" style="166" bestFit="1" customWidth="1"/>
    <col min="15507" max="15507" width="13.5546875" style="166" customWidth="1"/>
    <col min="15508" max="15508" width="14.6640625" style="166" customWidth="1"/>
    <col min="15509" max="15739" width="9" style="166"/>
    <col min="15740" max="15740" width="23.44140625" style="166" customWidth="1"/>
    <col min="15741" max="15741" width="13.109375" style="166" bestFit="1" customWidth="1"/>
    <col min="15742" max="15742" width="13.109375" style="166" customWidth="1"/>
    <col min="15743" max="15743" width="12.5546875" style="166" bestFit="1" customWidth="1"/>
    <col min="15744" max="15744" width="12.5546875" style="166" customWidth="1"/>
    <col min="15745" max="15745" width="12.6640625" style="166" bestFit="1" customWidth="1"/>
    <col min="15746" max="15746" width="13.109375" style="166" bestFit="1" customWidth="1"/>
    <col min="15747" max="15747" width="14.109375" style="166" bestFit="1" customWidth="1"/>
    <col min="15748" max="15748" width="13.109375" style="166" bestFit="1" customWidth="1"/>
    <col min="15749" max="15749" width="11.5546875" style="166" customWidth="1"/>
    <col min="15750" max="15750" width="12.5546875" style="166" bestFit="1" customWidth="1"/>
    <col min="15751" max="15751" width="12.109375" style="166" bestFit="1" customWidth="1"/>
    <col min="15752" max="15752" width="12.5546875" style="166" bestFit="1" customWidth="1"/>
    <col min="15753" max="15753" width="13.33203125" style="166" customWidth="1"/>
    <col min="15754" max="15754" width="13.88671875" style="166" customWidth="1"/>
    <col min="15755" max="15755" width="12.5546875" style="166" bestFit="1" customWidth="1"/>
    <col min="15756" max="15758" width="12.109375" style="166" bestFit="1" customWidth="1"/>
    <col min="15759" max="15759" width="11.5546875" style="166" bestFit="1" customWidth="1"/>
    <col min="15760" max="15760" width="11.6640625" style="166" bestFit="1" customWidth="1"/>
    <col min="15761" max="15761" width="11.5546875" style="166" bestFit="1" customWidth="1"/>
    <col min="15762" max="15762" width="12.109375" style="166" bestFit="1" customWidth="1"/>
    <col min="15763" max="15763" width="13.5546875" style="166" customWidth="1"/>
    <col min="15764" max="15764" width="14.6640625" style="166" customWidth="1"/>
    <col min="15765" max="15995" width="9" style="166"/>
    <col min="15996" max="15996" width="23.44140625" style="166" customWidth="1"/>
    <col min="15997" max="15997" width="13.109375" style="166" bestFit="1" customWidth="1"/>
    <col min="15998" max="15998" width="13.109375" style="166" customWidth="1"/>
    <col min="15999" max="15999" width="12.5546875" style="166" bestFit="1" customWidth="1"/>
    <col min="16000" max="16000" width="12.5546875" style="166" customWidth="1"/>
    <col min="16001" max="16001" width="12.6640625" style="166" bestFit="1" customWidth="1"/>
    <col min="16002" max="16002" width="13.109375" style="166" bestFit="1" customWidth="1"/>
    <col min="16003" max="16003" width="14.109375" style="166" bestFit="1" customWidth="1"/>
    <col min="16004" max="16004" width="13.109375" style="166" bestFit="1" customWidth="1"/>
    <col min="16005" max="16005" width="11.5546875" style="166" customWidth="1"/>
    <col min="16006" max="16006" width="12.5546875" style="166" bestFit="1" customWidth="1"/>
    <col min="16007" max="16007" width="12.109375" style="166" bestFit="1" customWidth="1"/>
    <col min="16008" max="16008" width="12.5546875" style="166" bestFit="1" customWidth="1"/>
    <col min="16009" max="16009" width="13.33203125" style="166" customWidth="1"/>
    <col min="16010" max="16010" width="13.88671875" style="166" customWidth="1"/>
    <col min="16011" max="16011" width="12.5546875" style="166" bestFit="1" customWidth="1"/>
    <col min="16012" max="16014" width="12.109375" style="166" bestFit="1" customWidth="1"/>
    <col min="16015" max="16015" width="11.5546875" style="166" bestFit="1" customWidth="1"/>
    <col min="16016" max="16016" width="11.6640625" style="166" bestFit="1" customWidth="1"/>
    <col min="16017" max="16017" width="11.5546875" style="166" bestFit="1" customWidth="1"/>
    <col min="16018" max="16018" width="12.109375" style="166" bestFit="1" customWidth="1"/>
    <col min="16019" max="16019" width="13.5546875" style="166" customWidth="1"/>
    <col min="16020" max="16020" width="14.6640625" style="166" customWidth="1"/>
    <col min="16021" max="16384" width="9" style="166"/>
  </cols>
  <sheetData>
    <row r="1" spans="1:29" s="165" customFormat="1" ht="78.75" customHeight="1">
      <c r="A1" s="273" t="s">
        <v>1332</v>
      </c>
      <c r="B1" s="273" t="s">
        <v>1331</v>
      </c>
      <c r="C1" s="274" t="s">
        <v>247</v>
      </c>
      <c r="D1" s="274" t="s">
        <v>42</v>
      </c>
      <c r="E1" s="274" t="s">
        <v>164</v>
      </c>
      <c r="F1" s="274" t="s">
        <v>1330</v>
      </c>
      <c r="G1" s="162" t="s">
        <v>696</v>
      </c>
      <c r="H1" s="163" t="s">
        <v>697</v>
      </c>
      <c r="I1" s="163" t="s">
        <v>698</v>
      </c>
      <c r="J1" s="163" t="s">
        <v>699</v>
      </c>
      <c r="K1" s="163" t="s">
        <v>1323</v>
      </c>
      <c r="L1" s="163" t="s">
        <v>700</v>
      </c>
      <c r="M1" s="164" t="s">
        <v>701</v>
      </c>
      <c r="N1" s="163" t="s">
        <v>702</v>
      </c>
      <c r="O1" s="164" t="s">
        <v>703</v>
      </c>
      <c r="P1" s="163" t="s">
        <v>704</v>
      </c>
      <c r="Q1" s="163" t="s">
        <v>705</v>
      </c>
      <c r="R1" s="163" t="s">
        <v>706</v>
      </c>
      <c r="S1" s="164" t="s">
        <v>707</v>
      </c>
      <c r="T1" s="163" t="s">
        <v>708</v>
      </c>
      <c r="U1" s="163" t="s">
        <v>709</v>
      </c>
      <c r="V1" s="163" t="s">
        <v>710</v>
      </c>
      <c r="W1" s="164" t="s">
        <v>711</v>
      </c>
      <c r="X1" s="163" t="s">
        <v>712</v>
      </c>
      <c r="Y1" s="164" t="s">
        <v>713</v>
      </c>
      <c r="Z1" s="163" t="s">
        <v>714</v>
      </c>
      <c r="AA1" s="163" t="s">
        <v>715</v>
      </c>
      <c r="AB1" s="163" t="s">
        <v>716</v>
      </c>
      <c r="AC1" s="163" t="s">
        <v>1326</v>
      </c>
    </row>
    <row r="2" spans="1:29" ht="24.6">
      <c r="A2" s="275">
        <v>72</v>
      </c>
      <c r="B2" s="276">
        <v>1</v>
      </c>
      <c r="C2" s="276">
        <v>1</v>
      </c>
      <c r="D2" s="277" t="s">
        <v>45</v>
      </c>
      <c r="E2" s="277" t="s">
        <v>159</v>
      </c>
      <c r="F2" s="278" t="s">
        <v>313</v>
      </c>
      <c r="G2" s="191">
        <v>15118557.240000002</v>
      </c>
      <c r="H2" s="191">
        <v>6010239.3599999994</v>
      </c>
      <c r="I2" s="191">
        <v>6944046</v>
      </c>
      <c r="J2" s="191">
        <v>935130.53</v>
      </c>
      <c r="K2" s="196">
        <v>13889415.889999999</v>
      </c>
      <c r="L2" s="191">
        <v>229187.85</v>
      </c>
      <c r="M2" s="191">
        <v>2744040.35</v>
      </c>
      <c r="N2" s="196"/>
      <c r="O2" s="191">
        <v>1035116.21</v>
      </c>
      <c r="P2" s="191">
        <v>19945.2</v>
      </c>
      <c r="Q2" s="196">
        <v>1055061.4099999999</v>
      </c>
      <c r="R2" s="191">
        <v>5344912.5</v>
      </c>
      <c r="S2" s="191">
        <v>2360599.5300000003</v>
      </c>
      <c r="T2" s="191">
        <v>601025</v>
      </c>
      <c r="U2" s="191">
        <v>1543319.77</v>
      </c>
      <c r="V2" s="191">
        <v>87680.23</v>
      </c>
      <c r="W2" s="191">
        <v>1089719.4300000002</v>
      </c>
      <c r="X2" s="191">
        <v>0</v>
      </c>
      <c r="Y2" s="191">
        <v>10200</v>
      </c>
      <c r="Z2" s="191">
        <v>0</v>
      </c>
      <c r="AA2" s="191">
        <v>15039.55</v>
      </c>
      <c r="AB2" s="191">
        <v>8504484.5800000001</v>
      </c>
      <c r="AC2" s="294">
        <f t="shared" ref="AC2:AC33" si="0">G2+K2+L2+M2+Q2+R2+S2+T2+U2+V2+W2+X2+Y2+Z2+AA2+AB2</f>
        <v>52593243.330000006</v>
      </c>
    </row>
    <row r="3" spans="1:29" ht="24.6">
      <c r="A3" s="275">
        <v>25</v>
      </c>
      <c r="B3" s="276">
        <v>2</v>
      </c>
      <c r="C3" s="276">
        <v>1</v>
      </c>
      <c r="D3" s="277" t="s">
        <v>53</v>
      </c>
      <c r="E3" s="277" t="s">
        <v>160</v>
      </c>
      <c r="F3" s="278" t="s">
        <v>334</v>
      </c>
      <c r="G3" s="191">
        <v>25880942.400000002</v>
      </c>
      <c r="H3" s="191">
        <v>7730604</v>
      </c>
      <c r="I3" s="191">
        <v>14659261.289999999</v>
      </c>
      <c r="J3" s="191">
        <v>1382092.0399999998</v>
      </c>
      <c r="K3" s="196">
        <v>23771957.329999998</v>
      </c>
      <c r="L3" s="191">
        <v>311066.32</v>
      </c>
      <c r="M3" s="191">
        <v>4694041.8899999997</v>
      </c>
      <c r="N3" s="196"/>
      <c r="O3" s="191">
        <v>1686443.5100000002</v>
      </c>
      <c r="P3" s="191">
        <v>3467522.3</v>
      </c>
      <c r="Q3" s="196">
        <v>5153965.8100000005</v>
      </c>
      <c r="R3" s="191">
        <v>2307289.7400000002</v>
      </c>
      <c r="S3" s="191">
        <v>1280946.3500000001</v>
      </c>
      <c r="T3" s="191">
        <v>591802.80000000005</v>
      </c>
      <c r="U3" s="191">
        <v>1533424.9100000001</v>
      </c>
      <c r="V3" s="191">
        <v>637857.48</v>
      </c>
      <c r="W3" s="191">
        <v>534771.25</v>
      </c>
      <c r="X3" s="191">
        <v>0</v>
      </c>
      <c r="Y3" s="191">
        <v>2331222.7800000003</v>
      </c>
      <c r="Z3" s="191">
        <v>0</v>
      </c>
      <c r="AA3" s="191">
        <v>37028.559999999998</v>
      </c>
      <c r="AB3" s="191">
        <v>5195895.95</v>
      </c>
      <c r="AC3" s="294">
        <f t="shared" si="0"/>
        <v>74262213.570000008</v>
      </c>
    </row>
    <row r="4" spans="1:29" ht="24.6">
      <c r="A4" s="275">
        <v>20</v>
      </c>
      <c r="B4" s="276">
        <v>3</v>
      </c>
      <c r="C4" s="276">
        <v>1</v>
      </c>
      <c r="D4" s="277" t="s">
        <v>55</v>
      </c>
      <c r="E4" s="277" t="s">
        <v>158</v>
      </c>
      <c r="F4" s="278" t="s">
        <v>302</v>
      </c>
      <c r="G4" s="191">
        <v>25526770.659999996</v>
      </c>
      <c r="H4" s="191">
        <v>7837617.5</v>
      </c>
      <c r="I4" s="191">
        <v>13700391.49</v>
      </c>
      <c r="J4" s="191">
        <v>1345299.37</v>
      </c>
      <c r="K4" s="196">
        <v>22883308.360000003</v>
      </c>
      <c r="L4" s="191">
        <v>224043.58000000002</v>
      </c>
      <c r="M4" s="191">
        <v>3977006.6</v>
      </c>
      <c r="N4" s="196"/>
      <c r="O4" s="191">
        <v>1463998.89</v>
      </c>
      <c r="P4" s="191">
        <v>2851588.42</v>
      </c>
      <c r="Q4" s="196">
        <v>4315587.3099999996</v>
      </c>
      <c r="R4" s="191">
        <v>1888878.5</v>
      </c>
      <c r="S4" s="191">
        <v>1399124.1099999999</v>
      </c>
      <c r="T4" s="191">
        <v>649554</v>
      </c>
      <c r="U4" s="191">
        <v>1449034.03</v>
      </c>
      <c r="V4" s="191">
        <v>94742.14</v>
      </c>
      <c r="W4" s="191">
        <v>3698310.54</v>
      </c>
      <c r="X4" s="191">
        <v>0</v>
      </c>
      <c r="Y4" s="191">
        <v>1925895.83</v>
      </c>
      <c r="Z4" s="191">
        <v>0</v>
      </c>
      <c r="AA4" s="191">
        <v>124764</v>
      </c>
      <c r="AB4" s="191">
        <v>4889069.68</v>
      </c>
      <c r="AC4" s="294">
        <f t="shared" si="0"/>
        <v>73046089.340000004</v>
      </c>
    </row>
    <row r="5" spans="1:29" ht="24.6">
      <c r="A5" s="275">
        <v>41</v>
      </c>
      <c r="B5" s="276">
        <v>4</v>
      </c>
      <c r="C5" s="276">
        <v>1</v>
      </c>
      <c r="D5" s="277" t="s">
        <v>49</v>
      </c>
      <c r="E5" s="277" t="s">
        <v>162</v>
      </c>
      <c r="F5" s="278" t="s">
        <v>359</v>
      </c>
      <c r="G5" s="191">
        <v>21515360.270000003</v>
      </c>
      <c r="H5" s="191">
        <v>7682723.2000000002</v>
      </c>
      <c r="I5" s="191">
        <v>12078387.640000001</v>
      </c>
      <c r="J5" s="191">
        <v>1441265.58</v>
      </c>
      <c r="K5" s="196">
        <v>21202376.420000002</v>
      </c>
      <c r="L5" s="191">
        <v>223664.51</v>
      </c>
      <c r="M5" s="191">
        <v>3759884.23</v>
      </c>
      <c r="N5" s="196"/>
      <c r="O5" s="191">
        <v>1493494.02</v>
      </c>
      <c r="P5" s="191">
        <v>1720568.5</v>
      </c>
      <c r="Q5" s="196">
        <v>3214062.52</v>
      </c>
      <c r="R5" s="191">
        <v>2017015.13</v>
      </c>
      <c r="S5" s="191">
        <v>2300041.41</v>
      </c>
      <c r="T5" s="191">
        <v>686238.2</v>
      </c>
      <c r="U5" s="191">
        <v>979801.55</v>
      </c>
      <c r="V5" s="191">
        <v>80945.23</v>
      </c>
      <c r="W5" s="191">
        <v>1308698.28</v>
      </c>
      <c r="X5" s="191">
        <v>0</v>
      </c>
      <c r="Y5" s="191">
        <v>570278</v>
      </c>
      <c r="Z5" s="191">
        <v>0</v>
      </c>
      <c r="AA5" s="191">
        <v>11089.51</v>
      </c>
      <c r="AB5" s="191">
        <v>4953240.6100000003</v>
      </c>
      <c r="AC5" s="294">
        <f t="shared" si="0"/>
        <v>62822695.870000005</v>
      </c>
    </row>
    <row r="6" spans="1:29" ht="24.6">
      <c r="A6" s="275">
        <v>88</v>
      </c>
      <c r="B6" s="276">
        <v>5</v>
      </c>
      <c r="C6" s="276">
        <v>1</v>
      </c>
      <c r="D6" s="277" t="s">
        <v>45</v>
      </c>
      <c r="E6" s="277" t="s">
        <v>166</v>
      </c>
      <c r="F6" s="278" t="s">
        <v>329</v>
      </c>
      <c r="G6" s="191">
        <v>17465956.809999999</v>
      </c>
      <c r="H6" s="191">
        <v>8632523.2199999988</v>
      </c>
      <c r="I6" s="191">
        <v>11848639.890000001</v>
      </c>
      <c r="J6" s="191">
        <v>1193408.4100000001</v>
      </c>
      <c r="K6" s="196">
        <v>21674571.52</v>
      </c>
      <c r="L6" s="191">
        <v>224270</v>
      </c>
      <c r="M6" s="191">
        <v>5405648.4699999997</v>
      </c>
      <c r="N6" s="196"/>
      <c r="O6" s="191">
        <v>3108079.13</v>
      </c>
      <c r="P6" s="191">
        <v>3389652</v>
      </c>
      <c r="Q6" s="196">
        <v>6497731.1299999999</v>
      </c>
      <c r="R6" s="191">
        <v>1903681.91</v>
      </c>
      <c r="S6" s="191">
        <v>2324026.3499999996</v>
      </c>
      <c r="T6" s="191">
        <v>594751.5</v>
      </c>
      <c r="U6" s="191">
        <v>1852813.4600000002</v>
      </c>
      <c r="V6" s="191">
        <v>48210.94</v>
      </c>
      <c r="W6" s="191">
        <v>5237423.7600000016</v>
      </c>
      <c r="X6" s="191">
        <v>0</v>
      </c>
      <c r="Y6" s="191">
        <v>1629384.53</v>
      </c>
      <c r="Z6" s="191">
        <v>0</v>
      </c>
      <c r="AA6" s="191">
        <v>425490.37</v>
      </c>
      <c r="AB6" s="191">
        <v>6555019.0599999996</v>
      </c>
      <c r="AC6" s="294">
        <f t="shared" si="0"/>
        <v>71838979.809999987</v>
      </c>
    </row>
    <row r="7" spans="1:29" ht="24.6">
      <c r="A7" s="275">
        <v>59</v>
      </c>
      <c r="B7" s="276">
        <v>6</v>
      </c>
      <c r="C7" s="276">
        <v>1</v>
      </c>
      <c r="D7" s="277" t="s">
        <v>47</v>
      </c>
      <c r="E7" s="277" t="s">
        <v>161</v>
      </c>
      <c r="F7" s="278" t="s">
        <v>350</v>
      </c>
      <c r="G7" s="191">
        <v>17834651.790000003</v>
      </c>
      <c r="H7" s="191">
        <v>7259078.6899999995</v>
      </c>
      <c r="I7" s="191">
        <v>15456641.120000001</v>
      </c>
      <c r="J7" s="191">
        <v>1002568.2</v>
      </c>
      <c r="K7" s="196">
        <v>23718288.010000002</v>
      </c>
      <c r="L7" s="191">
        <v>301926.55</v>
      </c>
      <c r="M7" s="191">
        <v>3737536.14</v>
      </c>
      <c r="N7" s="196"/>
      <c r="O7" s="191">
        <v>1924640.29</v>
      </c>
      <c r="P7" s="191">
        <v>2391058.34</v>
      </c>
      <c r="Q7" s="196">
        <v>4315698.63</v>
      </c>
      <c r="R7" s="191">
        <v>2265937.63</v>
      </c>
      <c r="S7" s="191">
        <v>3165524.1399999997</v>
      </c>
      <c r="T7" s="191">
        <v>590970</v>
      </c>
      <c r="U7" s="191">
        <v>988781.68</v>
      </c>
      <c r="V7" s="191">
        <v>160420.15</v>
      </c>
      <c r="W7" s="191">
        <v>928561.25</v>
      </c>
      <c r="X7" s="191">
        <v>502000</v>
      </c>
      <c r="Y7" s="191">
        <v>81500</v>
      </c>
      <c r="Z7" s="191">
        <v>0</v>
      </c>
      <c r="AA7" s="191">
        <v>116965.83</v>
      </c>
      <c r="AB7" s="191">
        <v>8859733.5999999996</v>
      </c>
      <c r="AC7" s="294">
        <f t="shared" si="0"/>
        <v>67568495.400000006</v>
      </c>
    </row>
    <row r="8" spans="1:29" ht="24.6">
      <c r="A8" s="275">
        <v>12</v>
      </c>
      <c r="B8" s="276">
        <v>7</v>
      </c>
      <c r="C8" s="276">
        <v>1</v>
      </c>
      <c r="D8" s="277" t="s">
        <v>51</v>
      </c>
      <c r="E8" s="277" t="s">
        <v>163</v>
      </c>
      <c r="F8" s="278" t="s">
        <v>382</v>
      </c>
      <c r="G8" s="191">
        <v>16292172.859999999</v>
      </c>
      <c r="H8" s="191">
        <v>4735750</v>
      </c>
      <c r="I8" s="191">
        <v>11080889.789999999</v>
      </c>
      <c r="J8" s="191">
        <v>1010708.9299999999</v>
      </c>
      <c r="K8" s="196">
        <v>16827348.719999999</v>
      </c>
      <c r="L8" s="191">
        <v>351288.91</v>
      </c>
      <c r="M8" s="191">
        <v>3797521.4</v>
      </c>
      <c r="N8" s="196"/>
      <c r="O8" s="191">
        <v>2460678.27</v>
      </c>
      <c r="P8" s="191">
        <v>2618878.4</v>
      </c>
      <c r="Q8" s="196">
        <v>5079556.67</v>
      </c>
      <c r="R8" s="191">
        <v>1498597.5999999999</v>
      </c>
      <c r="S8" s="191">
        <v>1638897.51</v>
      </c>
      <c r="T8" s="191">
        <v>486187</v>
      </c>
      <c r="U8" s="191">
        <v>1143471.32</v>
      </c>
      <c r="V8" s="191">
        <v>102131.8</v>
      </c>
      <c r="W8" s="191">
        <v>2063909.87</v>
      </c>
      <c r="X8" s="191">
        <v>0</v>
      </c>
      <c r="Y8" s="191">
        <v>4759610.7</v>
      </c>
      <c r="Z8" s="191">
        <v>0</v>
      </c>
      <c r="AA8" s="191">
        <v>4173.57</v>
      </c>
      <c r="AB8" s="191">
        <v>6819092.3999999994</v>
      </c>
      <c r="AC8" s="294">
        <f t="shared" si="0"/>
        <v>60863960.329999998</v>
      </c>
    </row>
    <row r="9" spans="1:29" ht="24.6">
      <c r="A9" s="275">
        <v>83</v>
      </c>
      <c r="B9" s="276">
        <v>8</v>
      </c>
      <c r="C9" s="276">
        <v>2</v>
      </c>
      <c r="D9" s="277" t="s">
        <v>45</v>
      </c>
      <c r="E9" s="277" t="s">
        <v>197</v>
      </c>
      <c r="F9" s="278" t="s">
        <v>324</v>
      </c>
      <c r="G9" s="191">
        <v>30037618.710000001</v>
      </c>
      <c r="H9" s="191">
        <v>9471663</v>
      </c>
      <c r="I9" s="191">
        <v>16882204</v>
      </c>
      <c r="J9" s="191">
        <v>1716353.35</v>
      </c>
      <c r="K9" s="196">
        <v>28070220.350000001</v>
      </c>
      <c r="L9" s="191">
        <v>282478</v>
      </c>
      <c r="M9" s="191">
        <v>5820463.5800000001</v>
      </c>
      <c r="N9" s="196"/>
      <c r="O9" s="191">
        <v>2616451.7600000002</v>
      </c>
      <c r="P9" s="191">
        <v>3285971.77</v>
      </c>
      <c r="Q9" s="196">
        <v>5902423.5300000003</v>
      </c>
      <c r="R9" s="191">
        <v>2693921.87</v>
      </c>
      <c r="S9" s="191">
        <v>1941493.06</v>
      </c>
      <c r="T9" s="191">
        <v>124840</v>
      </c>
      <c r="U9" s="191">
        <v>2232101.4</v>
      </c>
      <c r="V9" s="191">
        <v>124384.74</v>
      </c>
      <c r="W9" s="191">
        <v>1156248.3</v>
      </c>
      <c r="X9" s="191">
        <v>6400</v>
      </c>
      <c r="Y9" s="191">
        <v>1988166.54</v>
      </c>
      <c r="Z9" s="191">
        <v>0</v>
      </c>
      <c r="AA9" s="191">
        <v>70335.350000000006</v>
      </c>
      <c r="AB9" s="191">
        <v>4770058.04</v>
      </c>
      <c r="AC9" s="294">
        <f t="shared" si="0"/>
        <v>85221153.470000014</v>
      </c>
    </row>
    <row r="10" spans="1:29" ht="24.6">
      <c r="A10" s="275">
        <v>84</v>
      </c>
      <c r="B10" s="276">
        <v>9</v>
      </c>
      <c r="C10" s="276">
        <v>2</v>
      </c>
      <c r="D10" s="277" t="s">
        <v>45</v>
      </c>
      <c r="E10" s="277" t="s">
        <v>198</v>
      </c>
      <c r="F10" s="278" t="s">
        <v>325</v>
      </c>
      <c r="G10" s="191">
        <v>24711579.390000001</v>
      </c>
      <c r="H10" s="191">
        <v>11759634.539999999</v>
      </c>
      <c r="I10" s="191">
        <v>22202693.850000001</v>
      </c>
      <c r="J10" s="191">
        <v>1601552.17</v>
      </c>
      <c r="K10" s="196">
        <v>35563880.560000002</v>
      </c>
      <c r="L10" s="191">
        <v>748179.48</v>
      </c>
      <c r="M10" s="191">
        <v>8679565.8200000003</v>
      </c>
      <c r="N10" s="196"/>
      <c r="O10" s="191">
        <v>2761366.47</v>
      </c>
      <c r="P10" s="191">
        <v>4482004</v>
      </c>
      <c r="Q10" s="196">
        <v>7243370.4700000007</v>
      </c>
      <c r="R10" s="191">
        <v>5396948.2899999991</v>
      </c>
      <c r="S10" s="191">
        <v>3899878.2199999997</v>
      </c>
      <c r="T10" s="191">
        <v>255887</v>
      </c>
      <c r="U10" s="191">
        <v>2233512.0799999996</v>
      </c>
      <c r="V10" s="191">
        <v>268511.90000000002</v>
      </c>
      <c r="W10" s="191">
        <v>4420524.9399999995</v>
      </c>
      <c r="X10" s="191">
        <v>0</v>
      </c>
      <c r="Y10" s="191">
        <v>707278.67</v>
      </c>
      <c r="Z10" s="191">
        <v>0</v>
      </c>
      <c r="AA10" s="191">
        <v>65412.86</v>
      </c>
      <c r="AB10" s="191">
        <v>6591566.04</v>
      </c>
      <c r="AC10" s="294">
        <f t="shared" si="0"/>
        <v>100786095.72</v>
      </c>
    </row>
    <row r="11" spans="1:29" ht="24.6">
      <c r="A11" s="275">
        <v>55</v>
      </c>
      <c r="B11" s="276">
        <v>10</v>
      </c>
      <c r="C11" s="276">
        <v>2</v>
      </c>
      <c r="D11" s="277" t="s">
        <v>47</v>
      </c>
      <c r="E11" s="277" t="s">
        <v>216</v>
      </c>
      <c r="F11" s="278" t="s">
        <v>346</v>
      </c>
      <c r="G11" s="191">
        <v>36647054.960000001</v>
      </c>
      <c r="H11" s="191">
        <v>10455406.67</v>
      </c>
      <c r="I11" s="191">
        <v>18282724.359999999</v>
      </c>
      <c r="J11" s="191">
        <v>2033764.5300000003</v>
      </c>
      <c r="K11" s="196">
        <v>30771895.560000002</v>
      </c>
      <c r="L11" s="191">
        <v>309958.34000000003</v>
      </c>
      <c r="M11" s="191">
        <v>7562938.5</v>
      </c>
      <c r="N11" s="196"/>
      <c r="O11" s="191">
        <v>3054191.47</v>
      </c>
      <c r="P11" s="191">
        <v>4444652</v>
      </c>
      <c r="Q11" s="196">
        <v>7498843.4700000007</v>
      </c>
      <c r="R11" s="191">
        <v>2092344.04</v>
      </c>
      <c r="S11" s="191">
        <v>5095193.2</v>
      </c>
      <c r="T11" s="191">
        <v>2138114</v>
      </c>
      <c r="U11" s="191">
        <v>1742532.27</v>
      </c>
      <c r="V11" s="191">
        <v>113368.77</v>
      </c>
      <c r="W11" s="191">
        <v>3223789.59</v>
      </c>
      <c r="X11" s="191">
        <v>0</v>
      </c>
      <c r="Y11" s="191">
        <v>804020.85</v>
      </c>
      <c r="Z11" s="191">
        <v>0</v>
      </c>
      <c r="AA11" s="191">
        <v>570052.91</v>
      </c>
      <c r="AB11" s="191">
        <v>4638363.34</v>
      </c>
      <c r="AC11" s="294">
        <f t="shared" si="0"/>
        <v>103208469.80000001</v>
      </c>
    </row>
    <row r="12" spans="1:29" ht="24.6">
      <c r="A12" s="275">
        <v>47</v>
      </c>
      <c r="B12" s="276">
        <v>11</v>
      </c>
      <c r="C12" s="276">
        <v>2</v>
      </c>
      <c r="D12" s="277" t="s">
        <v>49</v>
      </c>
      <c r="E12" s="277" t="s">
        <v>168</v>
      </c>
      <c r="F12" s="278" t="s">
        <v>365</v>
      </c>
      <c r="G12" s="191">
        <v>28515442.07</v>
      </c>
      <c r="H12" s="191">
        <v>10622198.51</v>
      </c>
      <c r="I12" s="191">
        <v>15010110.760000002</v>
      </c>
      <c r="J12" s="191">
        <v>1612114.21</v>
      </c>
      <c r="K12" s="196">
        <v>27244423.480000004</v>
      </c>
      <c r="L12" s="191">
        <v>227623.01</v>
      </c>
      <c r="M12" s="191">
        <v>5927500.8099999996</v>
      </c>
      <c r="N12" s="196"/>
      <c r="O12" s="191">
        <v>2957821.68</v>
      </c>
      <c r="P12" s="191">
        <v>2836722.09</v>
      </c>
      <c r="Q12" s="196">
        <v>5794543.7699999996</v>
      </c>
      <c r="R12" s="191">
        <v>3454263.74</v>
      </c>
      <c r="S12" s="191">
        <v>1122572.49</v>
      </c>
      <c r="T12" s="191">
        <v>186500</v>
      </c>
      <c r="U12" s="191">
        <v>1433724.2999999998</v>
      </c>
      <c r="V12" s="191">
        <v>78501.05</v>
      </c>
      <c r="W12" s="191">
        <v>1247666</v>
      </c>
      <c r="X12" s="191">
        <v>248430</v>
      </c>
      <c r="Y12" s="191">
        <v>347305</v>
      </c>
      <c r="Z12" s="191">
        <v>0</v>
      </c>
      <c r="AA12" s="191">
        <v>72755.48</v>
      </c>
      <c r="AB12" s="191">
        <v>6230553.1200000001</v>
      </c>
      <c r="AC12" s="294">
        <f t="shared" si="0"/>
        <v>82131804.319999993</v>
      </c>
    </row>
    <row r="13" spans="1:29" ht="24.6">
      <c r="A13" s="275">
        <v>5</v>
      </c>
      <c r="B13" s="276">
        <v>12</v>
      </c>
      <c r="C13" s="276">
        <v>2</v>
      </c>
      <c r="D13" s="277" t="s">
        <v>51</v>
      </c>
      <c r="E13" s="277" t="s">
        <v>169</v>
      </c>
      <c r="F13" s="278" t="s">
        <v>375</v>
      </c>
      <c r="G13" s="191">
        <v>35914911.890000001</v>
      </c>
      <c r="H13" s="191">
        <v>10622567.18</v>
      </c>
      <c r="I13" s="191">
        <v>13877095.620000001</v>
      </c>
      <c r="J13" s="191">
        <v>1917090.38</v>
      </c>
      <c r="K13" s="196">
        <v>26416753.18</v>
      </c>
      <c r="L13" s="191">
        <v>284605.09999999998</v>
      </c>
      <c r="M13" s="191">
        <v>6993619.4100000001</v>
      </c>
      <c r="N13" s="196"/>
      <c r="O13" s="191">
        <v>2933374.41</v>
      </c>
      <c r="P13" s="191">
        <v>2457115</v>
      </c>
      <c r="Q13" s="196">
        <v>5390489.4100000001</v>
      </c>
      <c r="R13" s="191">
        <v>3782245.05</v>
      </c>
      <c r="S13" s="191">
        <v>2648442.77</v>
      </c>
      <c r="T13" s="191">
        <v>1653411</v>
      </c>
      <c r="U13" s="191">
        <v>1498026.39</v>
      </c>
      <c r="V13" s="191">
        <v>426713.47</v>
      </c>
      <c r="W13" s="191">
        <v>1790809.75</v>
      </c>
      <c r="X13" s="191">
        <v>0</v>
      </c>
      <c r="Y13" s="191">
        <v>2526709.84</v>
      </c>
      <c r="Z13" s="191">
        <v>0</v>
      </c>
      <c r="AA13" s="191">
        <v>115618.65</v>
      </c>
      <c r="AB13" s="191">
        <v>6747502.6000000006</v>
      </c>
      <c r="AC13" s="294">
        <f t="shared" si="0"/>
        <v>96189858.50999999</v>
      </c>
    </row>
    <row r="14" spans="1:29" ht="24.6">
      <c r="A14" s="275">
        <v>58</v>
      </c>
      <c r="B14" s="276">
        <v>13</v>
      </c>
      <c r="C14" s="276">
        <v>2</v>
      </c>
      <c r="D14" s="277" t="s">
        <v>47</v>
      </c>
      <c r="E14" s="277" t="s">
        <v>167</v>
      </c>
      <c r="F14" s="278" t="s">
        <v>349</v>
      </c>
      <c r="G14" s="191">
        <v>28751592.609999999</v>
      </c>
      <c r="H14" s="191">
        <v>11206937.859999999</v>
      </c>
      <c r="I14" s="191">
        <v>15945500.42</v>
      </c>
      <c r="J14" s="191">
        <v>1677244.84</v>
      </c>
      <c r="K14" s="196">
        <v>28829683.120000001</v>
      </c>
      <c r="L14" s="191">
        <v>317937.17000000004</v>
      </c>
      <c r="M14" s="191">
        <v>6511617.6699999999</v>
      </c>
      <c r="N14" s="196"/>
      <c r="O14" s="191">
        <v>2905454.31</v>
      </c>
      <c r="P14" s="191">
        <v>3718895.39</v>
      </c>
      <c r="Q14" s="196">
        <v>6624349.7000000002</v>
      </c>
      <c r="R14" s="191">
        <v>2873288.29</v>
      </c>
      <c r="S14" s="191">
        <v>1763699.6800000002</v>
      </c>
      <c r="T14" s="191">
        <v>939728</v>
      </c>
      <c r="U14" s="191">
        <v>1073217.5</v>
      </c>
      <c r="V14" s="191">
        <v>49758.400000000001</v>
      </c>
      <c r="W14" s="191">
        <v>5309886.3400000008</v>
      </c>
      <c r="X14" s="191">
        <v>0</v>
      </c>
      <c r="Y14" s="191">
        <v>223413</v>
      </c>
      <c r="Z14" s="191">
        <v>0</v>
      </c>
      <c r="AA14" s="191">
        <v>86677.57</v>
      </c>
      <c r="AB14" s="191">
        <v>32969901.919999994</v>
      </c>
      <c r="AC14" s="294">
        <f t="shared" si="0"/>
        <v>116324750.97000003</v>
      </c>
    </row>
    <row r="15" spans="1:29" ht="24.6">
      <c r="A15" s="275">
        <v>87</v>
      </c>
      <c r="B15" s="276">
        <v>14</v>
      </c>
      <c r="C15" s="276">
        <v>2</v>
      </c>
      <c r="D15" s="277" t="s">
        <v>45</v>
      </c>
      <c r="E15" s="277" t="s">
        <v>165</v>
      </c>
      <c r="F15" s="278" t="s">
        <v>328</v>
      </c>
      <c r="G15" s="191">
        <v>20631548.620000001</v>
      </c>
      <c r="H15" s="191">
        <v>8529392.7200000007</v>
      </c>
      <c r="I15" s="191">
        <v>15741055.52</v>
      </c>
      <c r="J15" s="191">
        <v>1289575.44</v>
      </c>
      <c r="K15" s="196">
        <v>25560023.680000003</v>
      </c>
      <c r="L15" s="191">
        <v>650024.81000000006</v>
      </c>
      <c r="M15" s="191">
        <v>5217693.8600000003</v>
      </c>
      <c r="N15" s="196"/>
      <c r="O15" s="191">
        <v>2514710.2999999998</v>
      </c>
      <c r="P15" s="191">
        <v>2815385.5</v>
      </c>
      <c r="Q15" s="196">
        <v>5330095.8</v>
      </c>
      <c r="R15" s="191">
        <v>1411982.56</v>
      </c>
      <c r="S15" s="191">
        <v>1710092.75</v>
      </c>
      <c r="T15" s="191">
        <v>1100792.81</v>
      </c>
      <c r="U15" s="191">
        <v>1019108.77</v>
      </c>
      <c r="V15" s="191">
        <v>1092756.8500000001</v>
      </c>
      <c r="W15" s="191">
        <v>4835355.8899999997</v>
      </c>
      <c r="X15" s="191">
        <v>0</v>
      </c>
      <c r="Y15" s="191">
        <v>2699907.71</v>
      </c>
      <c r="Z15" s="191">
        <v>2</v>
      </c>
      <c r="AA15" s="191">
        <v>130466.57</v>
      </c>
      <c r="AB15" s="191">
        <v>7719243.8499999987</v>
      </c>
      <c r="AC15" s="294">
        <f t="shared" si="0"/>
        <v>79109096.529999986</v>
      </c>
    </row>
    <row r="16" spans="1:29" ht="24.6">
      <c r="A16" s="275">
        <v>60</v>
      </c>
      <c r="B16" s="276">
        <v>15</v>
      </c>
      <c r="C16" s="276">
        <v>2</v>
      </c>
      <c r="D16" s="277" t="s">
        <v>47</v>
      </c>
      <c r="E16" s="277" t="s">
        <v>219</v>
      </c>
      <c r="F16" s="278" t="s">
        <v>351</v>
      </c>
      <c r="G16" s="191">
        <v>22303006.880000003</v>
      </c>
      <c r="H16" s="191">
        <v>12409617.800000001</v>
      </c>
      <c r="I16" s="191">
        <v>17242665</v>
      </c>
      <c r="J16" s="191">
        <v>1610310.66</v>
      </c>
      <c r="K16" s="196">
        <v>31262593.460000001</v>
      </c>
      <c r="L16" s="191">
        <v>506354.05</v>
      </c>
      <c r="M16" s="191">
        <v>12844179.43</v>
      </c>
      <c r="N16" s="196"/>
      <c r="O16" s="191">
        <v>4374393.04</v>
      </c>
      <c r="P16" s="191">
        <v>3757329.6</v>
      </c>
      <c r="Q16" s="196">
        <v>8131722.6400000006</v>
      </c>
      <c r="R16" s="191">
        <v>3748151.95</v>
      </c>
      <c r="S16" s="191">
        <v>3452709.74</v>
      </c>
      <c r="T16" s="191">
        <v>1494364</v>
      </c>
      <c r="U16" s="191">
        <v>1869671.78</v>
      </c>
      <c r="V16" s="191">
        <v>113919.73</v>
      </c>
      <c r="W16" s="191">
        <v>3331177.75</v>
      </c>
      <c r="X16" s="191">
        <v>0</v>
      </c>
      <c r="Y16" s="191">
        <v>1606493.13</v>
      </c>
      <c r="Z16" s="191">
        <v>0</v>
      </c>
      <c r="AA16" s="191">
        <v>693230.38</v>
      </c>
      <c r="AB16" s="191">
        <v>6757325.0800000001</v>
      </c>
      <c r="AC16" s="294">
        <f t="shared" si="0"/>
        <v>98114900</v>
      </c>
    </row>
    <row r="17" spans="1:29" ht="24.6">
      <c r="A17" s="275">
        <v>61</v>
      </c>
      <c r="B17" s="276">
        <v>16</v>
      </c>
      <c r="C17" s="276">
        <v>2</v>
      </c>
      <c r="D17" s="277" t="s">
        <v>47</v>
      </c>
      <c r="E17" s="277" t="s">
        <v>220</v>
      </c>
      <c r="F17" s="278" t="s">
        <v>352</v>
      </c>
      <c r="G17" s="191">
        <v>20244889.82</v>
      </c>
      <c r="H17" s="191">
        <v>11646381.35</v>
      </c>
      <c r="I17" s="191">
        <v>15961003.439999999</v>
      </c>
      <c r="J17" s="191">
        <v>1454710.9500000002</v>
      </c>
      <c r="K17" s="196">
        <v>29062095.739999998</v>
      </c>
      <c r="L17" s="191">
        <v>604788.57999999996</v>
      </c>
      <c r="M17" s="191">
        <v>9399618.9800000004</v>
      </c>
      <c r="N17" s="196"/>
      <c r="O17" s="191">
        <v>5110279.62</v>
      </c>
      <c r="P17" s="191">
        <v>4019100.4</v>
      </c>
      <c r="Q17" s="196">
        <v>9129380.0199999996</v>
      </c>
      <c r="R17" s="191">
        <v>3201905.11</v>
      </c>
      <c r="S17" s="191">
        <v>2957825.48</v>
      </c>
      <c r="T17" s="191">
        <v>1615191</v>
      </c>
      <c r="U17" s="191">
        <v>1729015.32</v>
      </c>
      <c r="V17" s="191">
        <v>970550.71000000008</v>
      </c>
      <c r="W17" s="191">
        <v>2267397.84</v>
      </c>
      <c r="X17" s="191">
        <v>0</v>
      </c>
      <c r="Y17" s="191">
        <v>303977</v>
      </c>
      <c r="Z17" s="191">
        <v>0</v>
      </c>
      <c r="AA17" s="191">
        <v>457903.16</v>
      </c>
      <c r="AB17" s="191">
        <v>9397745.8200000022</v>
      </c>
      <c r="AC17" s="294">
        <f t="shared" si="0"/>
        <v>91342284.579999998</v>
      </c>
    </row>
    <row r="18" spans="1:29" ht="24.6">
      <c r="A18" s="275">
        <v>34</v>
      </c>
      <c r="B18" s="276">
        <v>17</v>
      </c>
      <c r="C18" s="276">
        <v>2</v>
      </c>
      <c r="D18" s="277" t="s">
        <v>53</v>
      </c>
      <c r="E18" s="277" t="s">
        <v>213</v>
      </c>
      <c r="F18" s="278" t="s">
        <v>343</v>
      </c>
      <c r="G18" s="191">
        <v>26178372.640000001</v>
      </c>
      <c r="H18" s="191">
        <v>10016814.92</v>
      </c>
      <c r="I18" s="191">
        <v>20922885.199999999</v>
      </c>
      <c r="J18" s="191">
        <v>1368641.08</v>
      </c>
      <c r="K18" s="196">
        <v>32308341.199999996</v>
      </c>
      <c r="L18" s="191">
        <v>876770.8</v>
      </c>
      <c r="M18" s="191">
        <v>7600058.3799999999</v>
      </c>
      <c r="N18" s="196"/>
      <c r="O18" s="191">
        <v>3506543.66</v>
      </c>
      <c r="P18" s="191">
        <v>6365943.2000000002</v>
      </c>
      <c r="Q18" s="196">
        <v>9872486.8599999994</v>
      </c>
      <c r="R18" s="191">
        <v>5825993.0899999999</v>
      </c>
      <c r="S18" s="191">
        <v>4930271.0999999996</v>
      </c>
      <c r="T18" s="191">
        <v>1169833.75</v>
      </c>
      <c r="U18" s="191">
        <v>1906881.1800000002</v>
      </c>
      <c r="V18" s="191">
        <v>1132570.58</v>
      </c>
      <c r="W18" s="191">
        <v>5276361.01</v>
      </c>
      <c r="X18" s="191">
        <v>0</v>
      </c>
      <c r="Y18" s="191">
        <v>2350064.41</v>
      </c>
      <c r="Z18" s="191">
        <v>0</v>
      </c>
      <c r="AA18" s="191">
        <v>185781.56000000003</v>
      </c>
      <c r="AB18" s="191">
        <v>20023131.139999993</v>
      </c>
      <c r="AC18" s="294">
        <f t="shared" si="0"/>
        <v>119636917.69999999</v>
      </c>
    </row>
    <row r="19" spans="1:29" ht="24.6">
      <c r="A19" s="275">
        <v>75</v>
      </c>
      <c r="B19" s="276">
        <v>18</v>
      </c>
      <c r="C19" s="276">
        <v>3</v>
      </c>
      <c r="D19" s="277" t="s">
        <v>45</v>
      </c>
      <c r="E19" s="277" t="s">
        <v>189</v>
      </c>
      <c r="F19" s="278" t="s">
        <v>316</v>
      </c>
      <c r="G19" s="191">
        <v>31261710.080000002</v>
      </c>
      <c r="H19" s="191">
        <v>10131019</v>
      </c>
      <c r="I19" s="191">
        <v>15588394.050000001</v>
      </c>
      <c r="J19" s="191">
        <v>1783581.75</v>
      </c>
      <c r="K19" s="196">
        <v>27502994.800000001</v>
      </c>
      <c r="L19" s="191">
        <v>245274</v>
      </c>
      <c r="M19" s="191">
        <v>8628726.4600000009</v>
      </c>
      <c r="N19" s="196"/>
      <c r="O19" s="191">
        <v>2796005.19</v>
      </c>
      <c r="P19" s="191">
        <v>2928657.25</v>
      </c>
      <c r="Q19" s="196">
        <v>5724662.4399999995</v>
      </c>
      <c r="R19" s="191">
        <v>3945716.49</v>
      </c>
      <c r="S19" s="191">
        <v>2066943.5999999999</v>
      </c>
      <c r="T19" s="191">
        <v>1066925</v>
      </c>
      <c r="U19" s="191">
        <v>2276383.58</v>
      </c>
      <c r="V19" s="191">
        <v>695978.7</v>
      </c>
      <c r="W19" s="191">
        <v>12804760.689999999</v>
      </c>
      <c r="X19" s="191">
        <v>0</v>
      </c>
      <c r="Y19" s="191">
        <v>831410</v>
      </c>
      <c r="Z19" s="191">
        <v>0</v>
      </c>
      <c r="AA19" s="191">
        <v>68713.39</v>
      </c>
      <c r="AB19" s="191">
        <v>6964198.1500000004</v>
      </c>
      <c r="AC19" s="294">
        <f t="shared" si="0"/>
        <v>104084397.38</v>
      </c>
    </row>
    <row r="20" spans="1:29" ht="24.6">
      <c r="A20" s="275">
        <v>76</v>
      </c>
      <c r="B20" s="276">
        <v>19</v>
      </c>
      <c r="C20" s="276">
        <v>3</v>
      </c>
      <c r="D20" s="277" t="s">
        <v>45</v>
      </c>
      <c r="E20" s="277" t="s">
        <v>190</v>
      </c>
      <c r="F20" s="278" t="s">
        <v>317</v>
      </c>
      <c r="G20" s="191">
        <v>31919162.790000003</v>
      </c>
      <c r="H20" s="191">
        <v>13280648</v>
      </c>
      <c r="I20" s="191">
        <v>17219958.420000002</v>
      </c>
      <c r="J20" s="191">
        <v>2006411.96</v>
      </c>
      <c r="K20" s="196">
        <v>32507018.380000003</v>
      </c>
      <c r="L20" s="191">
        <v>332474.40999999997</v>
      </c>
      <c r="M20" s="191">
        <v>6262823.4699999997</v>
      </c>
      <c r="N20" s="196"/>
      <c r="O20" s="191">
        <v>3485407.05</v>
      </c>
      <c r="P20" s="191">
        <v>5126045</v>
      </c>
      <c r="Q20" s="196">
        <v>8611452.0500000007</v>
      </c>
      <c r="R20" s="191">
        <v>3133081.27</v>
      </c>
      <c r="S20" s="191">
        <v>4105820.56</v>
      </c>
      <c r="T20" s="191">
        <v>654631</v>
      </c>
      <c r="U20" s="191">
        <v>1942143.22</v>
      </c>
      <c r="V20" s="191">
        <v>984733.04</v>
      </c>
      <c r="W20" s="191">
        <v>910360.75</v>
      </c>
      <c r="X20" s="191">
        <v>0</v>
      </c>
      <c r="Y20" s="191">
        <v>5155044.4600000009</v>
      </c>
      <c r="Z20" s="191">
        <v>0</v>
      </c>
      <c r="AA20" s="191">
        <v>299778.76</v>
      </c>
      <c r="AB20" s="191">
        <v>6003618.6300000008</v>
      </c>
      <c r="AC20" s="294">
        <f t="shared" si="0"/>
        <v>102822142.79000001</v>
      </c>
    </row>
    <row r="21" spans="1:29" ht="24.6">
      <c r="A21" s="275">
        <v>82</v>
      </c>
      <c r="B21" s="276">
        <v>20</v>
      </c>
      <c r="C21" s="276">
        <v>3</v>
      </c>
      <c r="D21" s="277" t="s">
        <v>45</v>
      </c>
      <c r="E21" s="277" t="s">
        <v>196</v>
      </c>
      <c r="F21" s="278" t="s">
        <v>323</v>
      </c>
      <c r="G21" s="191">
        <v>25401457.530000001</v>
      </c>
      <c r="H21" s="191">
        <v>12588559.93</v>
      </c>
      <c r="I21" s="191">
        <v>18744713.379999999</v>
      </c>
      <c r="J21" s="191">
        <v>1538260.5</v>
      </c>
      <c r="K21" s="196">
        <v>32871533.809999999</v>
      </c>
      <c r="L21" s="191">
        <v>239825.06</v>
      </c>
      <c r="M21" s="191">
        <v>6784378.3099999996</v>
      </c>
      <c r="N21" s="196"/>
      <c r="O21" s="191">
        <v>4654996.9200000009</v>
      </c>
      <c r="P21" s="191">
        <v>1282916</v>
      </c>
      <c r="Q21" s="196">
        <v>5937912.9200000009</v>
      </c>
      <c r="R21" s="191">
        <v>2531754.6500000004</v>
      </c>
      <c r="S21" s="191">
        <v>5604254.3899999997</v>
      </c>
      <c r="T21" s="191">
        <v>598362.5</v>
      </c>
      <c r="U21" s="191">
        <v>2700291.1799999997</v>
      </c>
      <c r="V21" s="191">
        <v>215851.71</v>
      </c>
      <c r="W21" s="191">
        <v>5270858.5299999993</v>
      </c>
      <c r="X21" s="191">
        <v>0</v>
      </c>
      <c r="Y21" s="191">
        <v>1285842</v>
      </c>
      <c r="Z21" s="191">
        <v>0</v>
      </c>
      <c r="AA21" s="191">
        <v>48171.020000000004</v>
      </c>
      <c r="AB21" s="191">
        <v>7230026.8699999992</v>
      </c>
      <c r="AC21" s="294">
        <f t="shared" si="0"/>
        <v>96720520.480000019</v>
      </c>
    </row>
    <row r="22" spans="1:29" ht="24.6">
      <c r="A22" s="275">
        <v>85</v>
      </c>
      <c r="B22" s="276">
        <v>21</v>
      </c>
      <c r="C22" s="276">
        <v>3</v>
      </c>
      <c r="D22" s="277" t="s">
        <v>45</v>
      </c>
      <c r="E22" s="277" t="s">
        <v>199</v>
      </c>
      <c r="F22" s="278" t="s">
        <v>326</v>
      </c>
      <c r="G22" s="191">
        <v>30471634.620000001</v>
      </c>
      <c r="H22" s="191">
        <v>9323918.879999999</v>
      </c>
      <c r="I22" s="191">
        <v>14800664.560000001</v>
      </c>
      <c r="J22" s="191">
        <v>2061930.3800000001</v>
      </c>
      <c r="K22" s="196">
        <v>26186513.819999997</v>
      </c>
      <c r="L22" s="191">
        <v>119693.96</v>
      </c>
      <c r="M22" s="191">
        <v>6985600.1900000004</v>
      </c>
      <c r="N22" s="196"/>
      <c r="O22" s="191">
        <v>3612434.73</v>
      </c>
      <c r="P22" s="191">
        <v>3179643.6</v>
      </c>
      <c r="Q22" s="196">
        <v>6792078.3300000001</v>
      </c>
      <c r="R22" s="191">
        <v>3913702.8199999994</v>
      </c>
      <c r="S22" s="191">
        <v>2714647.51</v>
      </c>
      <c r="T22" s="191">
        <v>545647.30000000005</v>
      </c>
      <c r="U22" s="191">
        <v>1951723.93</v>
      </c>
      <c r="V22" s="191">
        <v>100795.31</v>
      </c>
      <c r="W22" s="191">
        <v>6774711.2299999995</v>
      </c>
      <c r="X22" s="191">
        <v>0</v>
      </c>
      <c r="Y22" s="191">
        <v>2404141.2599999998</v>
      </c>
      <c r="Z22" s="191">
        <v>0</v>
      </c>
      <c r="AA22" s="191">
        <v>230712.71</v>
      </c>
      <c r="AB22" s="191">
        <v>3831888.1599999997</v>
      </c>
      <c r="AC22" s="294">
        <f t="shared" si="0"/>
        <v>93023491.150000006</v>
      </c>
    </row>
    <row r="23" spans="1:29" ht="24.6">
      <c r="A23" s="275">
        <v>22</v>
      </c>
      <c r="B23" s="276">
        <v>22</v>
      </c>
      <c r="C23" s="276">
        <v>3</v>
      </c>
      <c r="D23" s="277" t="s">
        <v>53</v>
      </c>
      <c r="E23" s="277" t="s">
        <v>202</v>
      </c>
      <c r="F23" s="278" t="s">
        <v>331</v>
      </c>
      <c r="G23" s="191">
        <v>28946907.989999998</v>
      </c>
      <c r="H23" s="191">
        <v>10467594.09</v>
      </c>
      <c r="I23" s="191">
        <v>19420298.670000002</v>
      </c>
      <c r="J23" s="191">
        <v>1695543.28</v>
      </c>
      <c r="K23" s="196">
        <v>31583436.040000003</v>
      </c>
      <c r="L23" s="191">
        <v>589605.11</v>
      </c>
      <c r="M23" s="191">
        <v>8064261.4199999999</v>
      </c>
      <c r="N23" s="196"/>
      <c r="O23" s="191">
        <v>3597695.22</v>
      </c>
      <c r="P23" s="191">
        <v>4110234.7</v>
      </c>
      <c r="Q23" s="196">
        <v>7707929.9199999999</v>
      </c>
      <c r="R23" s="191">
        <v>3770369.8</v>
      </c>
      <c r="S23" s="191">
        <v>4629778.49</v>
      </c>
      <c r="T23" s="191">
        <v>1190990.5</v>
      </c>
      <c r="U23" s="191">
        <v>2063337.93</v>
      </c>
      <c r="V23" s="191">
        <v>949446.5</v>
      </c>
      <c r="W23" s="191">
        <v>3129596.68</v>
      </c>
      <c r="X23" s="191">
        <v>0</v>
      </c>
      <c r="Y23" s="191">
        <v>5001065.49</v>
      </c>
      <c r="Z23" s="191">
        <v>0</v>
      </c>
      <c r="AA23" s="191">
        <v>230285.9</v>
      </c>
      <c r="AB23" s="191">
        <v>11130671.600000003</v>
      </c>
      <c r="AC23" s="294">
        <f t="shared" si="0"/>
        <v>108987683.37000002</v>
      </c>
    </row>
    <row r="24" spans="1:29" ht="24.6">
      <c r="A24" s="275">
        <v>26</v>
      </c>
      <c r="B24" s="276">
        <v>23</v>
      </c>
      <c r="C24" s="276">
        <v>3</v>
      </c>
      <c r="D24" s="277" t="s">
        <v>53</v>
      </c>
      <c r="E24" s="277" t="s">
        <v>205</v>
      </c>
      <c r="F24" s="278" t="s">
        <v>335</v>
      </c>
      <c r="G24" s="191">
        <v>30803786.350000001</v>
      </c>
      <c r="H24" s="191">
        <v>9023912.1900000013</v>
      </c>
      <c r="I24" s="191">
        <v>15908187.550000001</v>
      </c>
      <c r="J24" s="191">
        <v>1563458.33</v>
      </c>
      <c r="K24" s="196">
        <v>26495558.07</v>
      </c>
      <c r="L24" s="191">
        <v>431560</v>
      </c>
      <c r="M24" s="191">
        <v>7313675.0700000003</v>
      </c>
      <c r="N24" s="196"/>
      <c r="O24" s="191">
        <v>2678836.86</v>
      </c>
      <c r="P24" s="191">
        <v>2824969.73</v>
      </c>
      <c r="Q24" s="196">
        <v>5503806.5899999999</v>
      </c>
      <c r="R24" s="191">
        <v>3696090.46</v>
      </c>
      <c r="S24" s="191">
        <v>4117649.49</v>
      </c>
      <c r="T24" s="191">
        <v>901239.2</v>
      </c>
      <c r="U24" s="191">
        <v>1676035.9299999997</v>
      </c>
      <c r="V24" s="191">
        <v>132387.03999999998</v>
      </c>
      <c r="W24" s="191">
        <v>3776221.71</v>
      </c>
      <c r="X24" s="191">
        <v>0</v>
      </c>
      <c r="Y24" s="191">
        <v>3916156.3</v>
      </c>
      <c r="Z24" s="191">
        <v>0</v>
      </c>
      <c r="AA24" s="191">
        <v>590400.04</v>
      </c>
      <c r="AB24" s="191">
        <v>5536347.4299999997</v>
      </c>
      <c r="AC24" s="294">
        <f t="shared" si="0"/>
        <v>94890913.680000007</v>
      </c>
    </row>
    <row r="25" spans="1:29" ht="24.6">
      <c r="A25" s="275">
        <v>37</v>
      </c>
      <c r="B25" s="276">
        <v>24</v>
      </c>
      <c r="C25" s="276">
        <v>3</v>
      </c>
      <c r="D25" s="277" t="s">
        <v>49</v>
      </c>
      <c r="E25" s="277" t="s">
        <v>223</v>
      </c>
      <c r="F25" s="278" t="s">
        <v>355</v>
      </c>
      <c r="G25" s="191">
        <v>34053075.900000006</v>
      </c>
      <c r="H25" s="191">
        <v>11355948</v>
      </c>
      <c r="I25" s="191">
        <v>16826818.990000002</v>
      </c>
      <c r="J25" s="191">
        <v>2176794.59</v>
      </c>
      <c r="K25" s="196">
        <v>30359561.580000002</v>
      </c>
      <c r="L25" s="191">
        <v>450311</v>
      </c>
      <c r="M25" s="191">
        <v>6793685.6799999997</v>
      </c>
      <c r="N25" s="196"/>
      <c r="O25" s="191">
        <v>4725393.8499999996</v>
      </c>
      <c r="P25" s="191">
        <v>4040086.4</v>
      </c>
      <c r="Q25" s="196">
        <v>8765480.25</v>
      </c>
      <c r="R25" s="191">
        <v>4616074.2</v>
      </c>
      <c r="S25" s="191">
        <v>5207242.68</v>
      </c>
      <c r="T25" s="191">
        <v>990630.5</v>
      </c>
      <c r="U25" s="191">
        <v>2132571.08</v>
      </c>
      <c r="V25" s="191">
        <v>111603.36</v>
      </c>
      <c r="W25" s="191">
        <v>2523417.5</v>
      </c>
      <c r="X25" s="191">
        <v>0</v>
      </c>
      <c r="Y25" s="191">
        <v>890626</v>
      </c>
      <c r="Z25" s="191">
        <v>0</v>
      </c>
      <c r="AA25" s="191">
        <v>60765.990000000005</v>
      </c>
      <c r="AB25" s="191">
        <v>8015510.3100000015</v>
      </c>
      <c r="AC25" s="294">
        <f t="shared" si="0"/>
        <v>104970556.02999999</v>
      </c>
    </row>
    <row r="26" spans="1:29" ht="24.6">
      <c r="A26" s="275">
        <v>46</v>
      </c>
      <c r="B26" s="276">
        <v>25</v>
      </c>
      <c r="C26" s="276">
        <v>3</v>
      </c>
      <c r="D26" s="277" t="s">
        <v>49</v>
      </c>
      <c r="E26" s="277" t="s">
        <v>231</v>
      </c>
      <c r="F26" s="278" t="s">
        <v>364</v>
      </c>
      <c r="G26" s="191">
        <v>39332958.539999999</v>
      </c>
      <c r="H26" s="191">
        <v>14965325.790000001</v>
      </c>
      <c r="I26" s="191">
        <v>19155191.25</v>
      </c>
      <c r="J26" s="191">
        <v>2421786.6799999997</v>
      </c>
      <c r="K26" s="196">
        <v>36542303.719999999</v>
      </c>
      <c r="L26" s="191">
        <v>345921</v>
      </c>
      <c r="M26" s="191">
        <v>8233610.9000000004</v>
      </c>
      <c r="N26" s="196"/>
      <c r="O26" s="191">
        <v>4510321.4799999995</v>
      </c>
      <c r="P26" s="191">
        <v>4756305</v>
      </c>
      <c r="Q26" s="196">
        <v>9266626.4800000004</v>
      </c>
      <c r="R26" s="191">
        <v>5250664.6099999994</v>
      </c>
      <c r="S26" s="191">
        <v>4500495.34</v>
      </c>
      <c r="T26" s="191">
        <v>1182015.2</v>
      </c>
      <c r="U26" s="191">
        <v>2198546.81</v>
      </c>
      <c r="V26" s="191">
        <v>741138.49</v>
      </c>
      <c r="W26" s="191">
        <v>4207319.17</v>
      </c>
      <c r="X26" s="191">
        <v>0</v>
      </c>
      <c r="Y26" s="191">
        <v>843928.03</v>
      </c>
      <c r="Z26" s="191">
        <v>0</v>
      </c>
      <c r="AA26" s="191">
        <v>54376.479999999996</v>
      </c>
      <c r="AB26" s="191">
        <v>9459627.9600000009</v>
      </c>
      <c r="AC26" s="294">
        <f t="shared" si="0"/>
        <v>122159532.73000002</v>
      </c>
    </row>
    <row r="27" spans="1:29" ht="24.6">
      <c r="A27" s="275">
        <v>49</v>
      </c>
      <c r="B27" s="276">
        <v>26</v>
      </c>
      <c r="C27" s="276">
        <v>3</v>
      </c>
      <c r="D27" s="277" t="s">
        <v>49</v>
      </c>
      <c r="E27" s="277" t="s">
        <v>233</v>
      </c>
      <c r="F27" s="278" t="s">
        <v>367</v>
      </c>
      <c r="G27" s="191">
        <v>38091531.999999993</v>
      </c>
      <c r="H27" s="191">
        <v>14335133.550000001</v>
      </c>
      <c r="I27" s="191">
        <v>19407055.68</v>
      </c>
      <c r="J27" s="191">
        <v>2481177.5199999996</v>
      </c>
      <c r="K27" s="196">
        <v>36223366.75</v>
      </c>
      <c r="L27" s="191">
        <v>759053.86</v>
      </c>
      <c r="M27" s="191">
        <v>11954589.800000001</v>
      </c>
      <c r="N27" s="196"/>
      <c r="O27" s="191">
        <v>6664298.5899999999</v>
      </c>
      <c r="P27" s="191">
        <v>5239709</v>
      </c>
      <c r="Q27" s="196">
        <v>11904007.59</v>
      </c>
      <c r="R27" s="191">
        <v>5624612.9300000006</v>
      </c>
      <c r="S27" s="191">
        <v>5706675.2300000004</v>
      </c>
      <c r="T27" s="191">
        <v>1291085</v>
      </c>
      <c r="U27" s="191">
        <v>2226632.31</v>
      </c>
      <c r="V27" s="191">
        <v>164112.21</v>
      </c>
      <c r="W27" s="191">
        <v>4568494.5</v>
      </c>
      <c r="X27" s="191">
        <v>0</v>
      </c>
      <c r="Y27" s="191">
        <v>1479548</v>
      </c>
      <c r="Z27" s="191">
        <v>0</v>
      </c>
      <c r="AA27" s="191">
        <v>514082.17</v>
      </c>
      <c r="AB27" s="191">
        <v>10359049.089999998</v>
      </c>
      <c r="AC27" s="294">
        <f t="shared" si="0"/>
        <v>130866841.44000001</v>
      </c>
    </row>
    <row r="28" spans="1:29" ht="24.6">
      <c r="A28" s="275">
        <v>50</v>
      </c>
      <c r="B28" s="276">
        <v>27</v>
      </c>
      <c r="C28" s="276">
        <v>3</v>
      </c>
      <c r="D28" s="277" t="s">
        <v>49</v>
      </c>
      <c r="E28" s="277" t="s">
        <v>234</v>
      </c>
      <c r="F28" s="278" t="s">
        <v>368</v>
      </c>
      <c r="G28" s="191">
        <v>31672059.77</v>
      </c>
      <c r="H28" s="191">
        <v>16158019</v>
      </c>
      <c r="I28" s="191">
        <v>17216014.23</v>
      </c>
      <c r="J28" s="191">
        <v>2405842.6100000003</v>
      </c>
      <c r="K28" s="196">
        <v>35779875.840000004</v>
      </c>
      <c r="L28" s="191">
        <v>360309</v>
      </c>
      <c r="M28" s="191">
        <v>9187937.2799999993</v>
      </c>
      <c r="N28" s="196"/>
      <c r="O28" s="191">
        <v>4463722.13</v>
      </c>
      <c r="P28" s="191">
        <v>4167213.85</v>
      </c>
      <c r="Q28" s="196">
        <v>8630935.9800000004</v>
      </c>
      <c r="R28" s="191">
        <v>4825837.34</v>
      </c>
      <c r="S28" s="191">
        <v>4495408.5999999996</v>
      </c>
      <c r="T28" s="191">
        <v>759985</v>
      </c>
      <c r="U28" s="191">
        <v>2006537.37</v>
      </c>
      <c r="V28" s="191">
        <v>397364.83999999997</v>
      </c>
      <c r="W28" s="191">
        <v>8755446.4100000001</v>
      </c>
      <c r="X28" s="191">
        <v>0</v>
      </c>
      <c r="Y28" s="191">
        <v>593844</v>
      </c>
      <c r="Z28" s="191">
        <v>0</v>
      </c>
      <c r="AA28" s="191">
        <v>263779.37</v>
      </c>
      <c r="AB28" s="191">
        <v>11067955.74</v>
      </c>
      <c r="AC28" s="294">
        <f t="shared" si="0"/>
        <v>118797276.54000001</v>
      </c>
    </row>
    <row r="29" spans="1:29" ht="24.6">
      <c r="A29" s="275">
        <v>2</v>
      </c>
      <c r="B29" s="276">
        <v>28</v>
      </c>
      <c r="C29" s="276">
        <v>3</v>
      </c>
      <c r="D29" s="277" t="s">
        <v>51</v>
      </c>
      <c r="E29" s="277" t="s">
        <v>238</v>
      </c>
      <c r="F29" s="278" t="s">
        <v>372</v>
      </c>
      <c r="G29" s="191">
        <v>38987612.460000001</v>
      </c>
      <c r="H29" s="191">
        <v>17499138</v>
      </c>
      <c r="I29" s="191">
        <v>19901839.859999999</v>
      </c>
      <c r="J29" s="191">
        <v>2409770.0900000003</v>
      </c>
      <c r="K29" s="196">
        <v>39810747.950000003</v>
      </c>
      <c r="L29" s="191">
        <v>665316.38</v>
      </c>
      <c r="M29" s="191">
        <v>12092808.83</v>
      </c>
      <c r="N29" s="196"/>
      <c r="O29" s="191">
        <v>6475050.9899999993</v>
      </c>
      <c r="P29" s="191">
        <v>4619843.51</v>
      </c>
      <c r="Q29" s="196">
        <v>11094894.5</v>
      </c>
      <c r="R29" s="191">
        <v>5627212.2299999995</v>
      </c>
      <c r="S29" s="191">
        <v>5042858.9000000004</v>
      </c>
      <c r="T29" s="191">
        <v>2455995</v>
      </c>
      <c r="U29" s="191">
        <v>3614283.61</v>
      </c>
      <c r="V29" s="191">
        <v>269466.84999999998</v>
      </c>
      <c r="W29" s="191">
        <v>4108527.43</v>
      </c>
      <c r="X29" s="191">
        <v>0</v>
      </c>
      <c r="Y29" s="191">
        <v>10164171.42</v>
      </c>
      <c r="Z29" s="191">
        <v>0</v>
      </c>
      <c r="AA29" s="191">
        <v>73498.850000000006</v>
      </c>
      <c r="AB29" s="191">
        <v>9186124.3799999971</v>
      </c>
      <c r="AC29" s="294">
        <f t="shared" si="0"/>
        <v>143193518.78999999</v>
      </c>
    </row>
    <row r="30" spans="1:29" ht="24.6">
      <c r="A30" s="275">
        <v>3</v>
      </c>
      <c r="B30" s="276">
        <v>29</v>
      </c>
      <c r="C30" s="276">
        <v>3</v>
      </c>
      <c r="D30" s="277" t="s">
        <v>51</v>
      </c>
      <c r="E30" s="277" t="s">
        <v>239</v>
      </c>
      <c r="F30" s="278" t="s">
        <v>373</v>
      </c>
      <c r="G30" s="191">
        <v>40557805.650000006</v>
      </c>
      <c r="H30" s="191">
        <v>12189605.34</v>
      </c>
      <c r="I30" s="191">
        <v>18762743.050000001</v>
      </c>
      <c r="J30" s="191">
        <v>2200819.8000000003</v>
      </c>
      <c r="K30" s="196">
        <v>33153168.190000001</v>
      </c>
      <c r="L30" s="191">
        <v>594163.46</v>
      </c>
      <c r="M30" s="191">
        <v>10090916.050000001</v>
      </c>
      <c r="N30" s="196"/>
      <c r="O30" s="191">
        <v>3957482.08</v>
      </c>
      <c r="P30" s="191">
        <v>8137679</v>
      </c>
      <c r="Q30" s="196">
        <v>12095161.08</v>
      </c>
      <c r="R30" s="191">
        <v>5880979.2800000003</v>
      </c>
      <c r="S30" s="191">
        <v>6364572.2599999998</v>
      </c>
      <c r="T30" s="191">
        <v>6370970</v>
      </c>
      <c r="U30" s="191">
        <v>3158234.32</v>
      </c>
      <c r="V30" s="191">
        <v>67659.58</v>
      </c>
      <c r="W30" s="191">
        <v>7644408.0099999998</v>
      </c>
      <c r="X30" s="191">
        <v>0</v>
      </c>
      <c r="Y30" s="191">
        <v>7092174.3500000006</v>
      </c>
      <c r="Z30" s="191">
        <v>0</v>
      </c>
      <c r="AA30" s="191">
        <v>149092.62</v>
      </c>
      <c r="AB30" s="191">
        <v>4971243.37</v>
      </c>
      <c r="AC30" s="294">
        <f t="shared" si="0"/>
        <v>138190548.22</v>
      </c>
    </row>
    <row r="31" spans="1:29" ht="24.6">
      <c r="A31" s="275">
        <v>52</v>
      </c>
      <c r="B31" s="276">
        <v>30</v>
      </c>
      <c r="C31" s="276">
        <v>3</v>
      </c>
      <c r="D31" s="277" t="s">
        <v>49</v>
      </c>
      <c r="E31" s="277" t="s">
        <v>236</v>
      </c>
      <c r="F31" s="278" t="s">
        <v>370</v>
      </c>
      <c r="G31" s="191">
        <v>32202668.549999997</v>
      </c>
      <c r="H31" s="191">
        <v>14686274.34</v>
      </c>
      <c r="I31" s="191">
        <v>18874070.609999999</v>
      </c>
      <c r="J31" s="191">
        <v>2176690.71</v>
      </c>
      <c r="K31" s="196">
        <v>35737035.660000004</v>
      </c>
      <c r="L31" s="191">
        <v>615343.69999999995</v>
      </c>
      <c r="M31" s="191">
        <v>9309458.5099999998</v>
      </c>
      <c r="N31" s="196"/>
      <c r="O31" s="191">
        <v>4654786.1500000004</v>
      </c>
      <c r="P31" s="191">
        <v>4449979</v>
      </c>
      <c r="Q31" s="196">
        <v>9104765.1500000004</v>
      </c>
      <c r="R31" s="191">
        <v>5929947.6299999999</v>
      </c>
      <c r="S31" s="191">
        <v>4714208.5600000005</v>
      </c>
      <c r="T31" s="191">
        <v>865692.5</v>
      </c>
      <c r="U31" s="191">
        <v>2285702.65</v>
      </c>
      <c r="V31" s="191">
        <v>76290.460000000006</v>
      </c>
      <c r="W31" s="191">
        <v>2812601.5</v>
      </c>
      <c r="X31" s="191">
        <v>0</v>
      </c>
      <c r="Y31" s="191">
        <v>683814.03</v>
      </c>
      <c r="Z31" s="191">
        <v>0</v>
      </c>
      <c r="AA31" s="191">
        <v>77566.11</v>
      </c>
      <c r="AB31" s="191">
        <v>11139634.779999999</v>
      </c>
      <c r="AC31" s="294">
        <f t="shared" si="0"/>
        <v>115554729.79000002</v>
      </c>
    </row>
    <row r="32" spans="1:29" ht="24.6">
      <c r="A32" s="275">
        <v>27</v>
      </c>
      <c r="B32" s="276">
        <v>31</v>
      </c>
      <c r="C32" s="276">
        <v>4</v>
      </c>
      <c r="D32" s="277" t="s">
        <v>53</v>
      </c>
      <c r="E32" s="277" t="s">
        <v>206</v>
      </c>
      <c r="F32" s="278" t="s">
        <v>336</v>
      </c>
      <c r="G32" s="191">
        <v>36217482.609999999</v>
      </c>
      <c r="H32" s="191">
        <v>10256871.25</v>
      </c>
      <c r="I32" s="191">
        <v>20231810.34</v>
      </c>
      <c r="J32" s="191">
        <v>1808515.43</v>
      </c>
      <c r="K32" s="196">
        <v>32297197.02</v>
      </c>
      <c r="L32" s="191">
        <v>850638.62</v>
      </c>
      <c r="M32" s="191">
        <v>10226845.529999999</v>
      </c>
      <c r="N32" s="196"/>
      <c r="O32" s="191">
        <v>4296774.6900000004</v>
      </c>
      <c r="P32" s="191">
        <v>4011359.2</v>
      </c>
      <c r="Q32" s="196">
        <v>8308133.8900000006</v>
      </c>
      <c r="R32" s="191">
        <v>4508628.4000000004</v>
      </c>
      <c r="S32" s="191">
        <v>3686773.88</v>
      </c>
      <c r="T32" s="191">
        <v>715467</v>
      </c>
      <c r="U32" s="191">
        <v>3064401.5</v>
      </c>
      <c r="V32" s="191">
        <v>275210.53999999998</v>
      </c>
      <c r="W32" s="191">
        <v>1196232.75</v>
      </c>
      <c r="X32" s="191">
        <v>0</v>
      </c>
      <c r="Y32" s="191">
        <v>4988923.5</v>
      </c>
      <c r="Z32" s="191">
        <v>0</v>
      </c>
      <c r="AA32" s="191">
        <v>140290.29999999999</v>
      </c>
      <c r="AB32" s="191">
        <v>8224616.0899999989</v>
      </c>
      <c r="AC32" s="294">
        <f t="shared" si="0"/>
        <v>114700841.63000001</v>
      </c>
    </row>
    <row r="33" spans="1:29" ht="24.6">
      <c r="A33" s="275">
        <v>29</v>
      </c>
      <c r="B33" s="276">
        <v>32</v>
      </c>
      <c r="C33" s="276">
        <v>4</v>
      </c>
      <c r="D33" s="277" t="s">
        <v>53</v>
      </c>
      <c r="E33" s="277" t="s">
        <v>208</v>
      </c>
      <c r="F33" s="278" t="s">
        <v>338</v>
      </c>
      <c r="G33" s="191">
        <v>37385483.699999996</v>
      </c>
      <c r="H33" s="191">
        <v>7179397.7999999998</v>
      </c>
      <c r="I33" s="191">
        <v>19894917.289999999</v>
      </c>
      <c r="J33" s="191">
        <v>1829491.29</v>
      </c>
      <c r="K33" s="196">
        <v>28903806.379999999</v>
      </c>
      <c r="L33" s="191">
        <v>130758.58</v>
      </c>
      <c r="M33" s="191">
        <v>6712663.7999999998</v>
      </c>
      <c r="N33" s="196"/>
      <c r="O33" s="191">
        <v>4391516.4400000004</v>
      </c>
      <c r="P33" s="191">
        <v>3317238.5</v>
      </c>
      <c r="Q33" s="196">
        <v>7708754.9400000004</v>
      </c>
      <c r="R33" s="191">
        <v>5980041.5</v>
      </c>
      <c r="S33" s="191">
        <v>2022607.7</v>
      </c>
      <c r="T33" s="191">
        <v>1484624</v>
      </c>
      <c r="U33" s="191">
        <v>2517646.9</v>
      </c>
      <c r="V33" s="191">
        <v>92807.16</v>
      </c>
      <c r="W33" s="191">
        <v>3505124.3</v>
      </c>
      <c r="X33" s="191">
        <v>0</v>
      </c>
      <c r="Y33" s="191">
        <v>2722700.2199999997</v>
      </c>
      <c r="Z33" s="191">
        <v>0</v>
      </c>
      <c r="AA33" s="191">
        <v>68195.48000000001</v>
      </c>
      <c r="AB33" s="191">
        <v>11746691.029999997</v>
      </c>
      <c r="AC33" s="294">
        <f t="shared" si="0"/>
        <v>110981905.69</v>
      </c>
    </row>
    <row r="34" spans="1:29" ht="24.6">
      <c r="A34" s="275">
        <v>30</v>
      </c>
      <c r="B34" s="276">
        <v>33</v>
      </c>
      <c r="C34" s="276">
        <v>4</v>
      </c>
      <c r="D34" s="277" t="s">
        <v>53</v>
      </c>
      <c r="E34" s="277" t="s">
        <v>209</v>
      </c>
      <c r="F34" s="278" t="s">
        <v>339</v>
      </c>
      <c r="G34" s="191">
        <v>32124160.619999997</v>
      </c>
      <c r="H34" s="191">
        <v>11946746</v>
      </c>
      <c r="I34" s="191">
        <v>21625980.170000002</v>
      </c>
      <c r="J34" s="191">
        <v>1862989.0999999999</v>
      </c>
      <c r="K34" s="196">
        <v>35435715.270000003</v>
      </c>
      <c r="L34" s="191">
        <v>409680.80000000005</v>
      </c>
      <c r="M34" s="191">
        <v>7863275.8499999996</v>
      </c>
      <c r="N34" s="196"/>
      <c r="O34" s="191">
        <v>3762306.02</v>
      </c>
      <c r="P34" s="191">
        <v>3789267.54</v>
      </c>
      <c r="Q34" s="196">
        <v>7551573.5600000005</v>
      </c>
      <c r="R34" s="191">
        <v>5329846.6399999997</v>
      </c>
      <c r="S34" s="191">
        <v>2863498.02</v>
      </c>
      <c r="T34" s="191">
        <v>1354011.9</v>
      </c>
      <c r="U34" s="191">
        <v>2203710.2200000002</v>
      </c>
      <c r="V34" s="191">
        <v>349320.04</v>
      </c>
      <c r="W34" s="191">
        <v>3267606.76</v>
      </c>
      <c r="X34" s="191">
        <v>0</v>
      </c>
      <c r="Y34" s="191">
        <v>1664984.84</v>
      </c>
      <c r="Z34" s="191">
        <v>0</v>
      </c>
      <c r="AA34" s="191">
        <v>267017.32999999996</v>
      </c>
      <c r="AB34" s="191">
        <v>7654161.3099999996</v>
      </c>
      <c r="AC34" s="294">
        <f t="shared" ref="AC34:AC65" si="1">G34+K34+L34+M34+Q34+R34+S34+T34+U34+V34+W34+X34+Y34+Z34+AA34+AB34</f>
        <v>108338563.16000001</v>
      </c>
    </row>
    <row r="35" spans="1:29" ht="24.6">
      <c r="A35" s="275">
        <v>56</v>
      </c>
      <c r="B35" s="276">
        <v>34</v>
      </c>
      <c r="C35" s="276">
        <v>4</v>
      </c>
      <c r="D35" s="277" t="s">
        <v>47</v>
      </c>
      <c r="E35" s="277" t="s">
        <v>217</v>
      </c>
      <c r="F35" s="278" t="s">
        <v>347</v>
      </c>
      <c r="G35" s="191">
        <v>36006620.889999993</v>
      </c>
      <c r="H35" s="191">
        <v>13832360.279999999</v>
      </c>
      <c r="I35" s="191">
        <v>25920449.75</v>
      </c>
      <c r="J35" s="191">
        <v>2279704.41</v>
      </c>
      <c r="K35" s="196">
        <v>42032514.439999998</v>
      </c>
      <c r="L35" s="191">
        <v>522052.47</v>
      </c>
      <c r="M35" s="191">
        <v>9915188.6899999995</v>
      </c>
      <c r="N35" s="196"/>
      <c r="O35" s="191">
        <v>4119315.71</v>
      </c>
      <c r="P35" s="191">
        <v>5009570.71</v>
      </c>
      <c r="Q35" s="196">
        <v>9128886.4199999999</v>
      </c>
      <c r="R35" s="191">
        <v>4844690.67</v>
      </c>
      <c r="S35" s="191">
        <v>2998393.91</v>
      </c>
      <c r="T35" s="191">
        <v>464683</v>
      </c>
      <c r="U35" s="191">
        <v>3354045.7900000005</v>
      </c>
      <c r="V35" s="191">
        <v>117</v>
      </c>
      <c r="W35" s="191">
        <v>4545895.63</v>
      </c>
      <c r="X35" s="191">
        <v>0</v>
      </c>
      <c r="Y35" s="191">
        <v>3303109.25</v>
      </c>
      <c r="Z35" s="191">
        <v>0</v>
      </c>
      <c r="AA35" s="191">
        <v>592697.13</v>
      </c>
      <c r="AB35" s="191">
        <v>18603699.030000005</v>
      </c>
      <c r="AC35" s="294">
        <f t="shared" si="1"/>
        <v>136312594.31999999</v>
      </c>
    </row>
    <row r="36" spans="1:29" ht="24.6">
      <c r="A36" s="275">
        <v>19</v>
      </c>
      <c r="B36" s="276">
        <v>35</v>
      </c>
      <c r="C36" s="276">
        <v>4</v>
      </c>
      <c r="D36" s="277" t="s">
        <v>55</v>
      </c>
      <c r="E36" s="277" t="s">
        <v>176</v>
      </c>
      <c r="F36" s="278" t="s">
        <v>301</v>
      </c>
      <c r="G36" s="191">
        <v>39555301.449999996</v>
      </c>
      <c r="H36" s="191">
        <v>12401049</v>
      </c>
      <c r="I36" s="191">
        <v>21629800.120000001</v>
      </c>
      <c r="J36" s="191">
        <v>2255406.35</v>
      </c>
      <c r="K36" s="196">
        <v>36286255.470000006</v>
      </c>
      <c r="L36" s="191">
        <v>525841.27</v>
      </c>
      <c r="M36" s="191">
        <v>10175027.529999999</v>
      </c>
      <c r="N36" s="196"/>
      <c r="O36" s="191">
        <v>4416723.1099999994</v>
      </c>
      <c r="P36" s="191">
        <v>4013126</v>
      </c>
      <c r="Q36" s="196">
        <v>8429849.1099999994</v>
      </c>
      <c r="R36" s="191">
        <v>4866540.8900000006</v>
      </c>
      <c r="S36" s="191">
        <v>3291895.35</v>
      </c>
      <c r="T36" s="191">
        <v>2167771.4699999997</v>
      </c>
      <c r="U36" s="191">
        <v>2390962.1799999997</v>
      </c>
      <c r="V36" s="191">
        <v>155259.99</v>
      </c>
      <c r="W36" s="191">
        <v>9562861.9499999993</v>
      </c>
      <c r="X36" s="191">
        <v>0</v>
      </c>
      <c r="Y36" s="191">
        <v>5083152.45</v>
      </c>
      <c r="Z36" s="191">
        <v>0</v>
      </c>
      <c r="AA36" s="191">
        <v>135687.57</v>
      </c>
      <c r="AB36" s="191">
        <v>5226461.5000000009</v>
      </c>
      <c r="AC36" s="294">
        <f t="shared" si="1"/>
        <v>127852868.17999999</v>
      </c>
    </row>
    <row r="37" spans="1:29" ht="24.6">
      <c r="A37" s="275">
        <v>36</v>
      </c>
      <c r="B37" s="276">
        <v>36</v>
      </c>
      <c r="C37" s="276">
        <v>4</v>
      </c>
      <c r="D37" s="277" t="s">
        <v>49</v>
      </c>
      <c r="E37" s="277" t="s">
        <v>222</v>
      </c>
      <c r="F37" s="278" t="s">
        <v>354</v>
      </c>
      <c r="G37" s="191">
        <v>40907981.960000008</v>
      </c>
      <c r="H37" s="191">
        <v>13173676.51</v>
      </c>
      <c r="I37" s="191">
        <v>24277484.210000001</v>
      </c>
      <c r="J37" s="191">
        <v>2418384.67</v>
      </c>
      <c r="K37" s="196">
        <v>39869545.390000001</v>
      </c>
      <c r="L37" s="191">
        <v>1153228.54</v>
      </c>
      <c r="M37" s="191">
        <v>11099569.869999999</v>
      </c>
      <c r="N37" s="196"/>
      <c r="O37" s="191">
        <v>7669841.3199999994</v>
      </c>
      <c r="P37" s="191">
        <v>3946905.25</v>
      </c>
      <c r="Q37" s="196">
        <v>11616746.57</v>
      </c>
      <c r="R37" s="191">
        <v>9927291.1899999995</v>
      </c>
      <c r="S37" s="191">
        <v>4090066.8200000003</v>
      </c>
      <c r="T37" s="191">
        <v>1731433.7</v>
      </c>
      <c r="U37" s="191">
        <v>3167602.52</v>
      </c>
      <c r="V37" s="191">
        <v>1156851.77</v>
      </c>
      <c r="W37" s="191">
        <v>5902346.75</v>
      </c>
      <c r="X37" s="191">
        <v>175050</v>
      </c>
      <c r="Y37" s="191">
        <v>702459</v>
      </c>
      <c r="Z37" s="191">
        <v>0</v>
      </c>
      <c r="AA37" s="191">
        <v>653704.49</v>
      </c>
      <c r="AB37" s="191">
        <v>7978348.9799999995</v>
      </c>
      <c r="AC37" s="294">
        <f t="shared" si="1"/>
        <v>140132227.54999998</v>
      </c>
    </row>
    <row r="38" spans="1:29" ht="24.6">
      <c r="A38" s="275">
        <v>40</v>
      </c>
      <c r="B38" s="276">
        <v>37</v>
      </c>
      <c r="C38" s="276">
        <v>4</v>
      </c>
      <c r="D38" s="277" t="s">
        <v>49</v>
      </c>
      <c r="E38" s="277" t="s">
        <v>226</v>
      </c>
      <c r="F38" s="278" t="s">
        <v>358</v>
      </c>
      <c r="G38" s="191">
        <v>42405801.880000003</v>
      </c>
      <c r="H38" s="191">
        <v>14523872.42</v>
      </c>
      <c r="I38" s="191">
        <v>22193965.77</v>
      </c>
      <c r="J38" s="191">
        <v>2744786.8699999996</v>
      </c>
      <c r="K38" s="196">
        <v>39462625.059999995</v>
      </c>
      <c r="L38" s="191">
        <v>636399.89</v>
      </c>
      <c r="M38" s="191">
        <v>13609229.65</v>
      </c>
      <c r="N38" s="196"/>
      <c r="O38" s="191">
        <v>4394198.37</v>
      </c>
      <c r="P38" s="191">
        <v>4621988.12</v>
      </c>
      <c r="Q38" s="196">
        <v>9016186.4900000002</v>
      </c>
      <c r="R38" s="191">
        <v>7647322.6100000003</v>
      </c>
      <c r="S38" s="191">
        <v>6569614.8999999994</v>
      </c>
      <c r="T38" s="191">
        <v>1747720</v>
      </c>
      <c r="U38" s="191">
        <v>2987440.1399999997</v>
      </c>
      <c r="V38" s="191">
        <v>211373.4</v>
      </c>
      <c r="W38" s="191">
        <v>6435943.8200000003</v>
      </c>
      <c r="X38" s="191">
        <v>0</v>
      </c>
      <c r="Y38" s="191">
        <v>1294361</v>
      </c>
      <c r="Z38" s="191">
        <v>0</v>
      </c>
      <c r="AA38" s="191">
        <v>67323.81</v>
      </c>
      <c r="AB38" s="191">
        <v>10723074.849999998</v>
      </c>
      <c r="AC38" s="294">
        <f t="shared" si="1"/>
        <v>142814417.5</v>
      </c>
    </row>
    <row r="39" spans="1:29" ht="24.6">
      <c r="A39" s="275">
        <v>43</v>
      </c>
      <c r="B39" s="276">
        <v>38</v>
      </c>
      <c r="C39" s="276">
        <v>4</v>
      </c>
      <c r="D39" s="277" t="s">
        <v>49</v>
      </c>
      <c r="E39" s="277" t="s">
        <v>228</v>
      </c>
      <c r="F39" s="278" t="s">
        <v>361</v>
      </c>
      <c r="G39" s="191">
        <v>40737226.329999998</v>
      </c>
      <c r="H39" s="191">
        <v>14619297</v>
      </c>
      <c r="I39" s="191">
        <v>20885608.91</v>
      </c>
      <c r="J39" s="191">
        <v>2674928.8000000003</v>
      </c>
      <c r="K39" s="196">
        <v>38179834.709999993</v>
      </c>
      <c r="L39" s="191">
        <v>943618</v>
      </c>
      <c r="M39" s="191">
        <v>12339121.9</v>
      </c>
      <c r="N39" s="196"/>
      <c r="O39" s="191">
        <v>5675158.5899999999</v>
      </c>
      <c r="P39" s="191">
        <v>6447902.0999999996</v>
      </c>
      <c r="Q39" s="196">
        <v>12123060.689999999</v>
      </c>
      <c r="R39" s="191">
        <v>5707811.4300000006</v>
      </c>
      <c r="S39" s="191">
        <v>6649329.5899999999</v>
      </c>
      <c r="T39" s="191">
        <v>4775300.7</v>
      </c>
      <c r="U39" s="191">
        <v>3133012.1399999997</v>
      </c>
      <c r="V39" s="191">
        <v>178352.44</v>
      </c>
      <c r="W39" s="191">
        <v>6546085.2300000004</v>
      </c>
      <c r="X39" s="191">
        <v>0</v>
      </c>
      <c r="Y39" s="191">
        <v>1257620.58</v>
      </c>
      <c r="Z39" s="191">
        <v>0</v>
      </c>
      <c r="AA39" s="191">
        <v>1323870.6500000001</v>
      </c>
      <c r="AB39" s="191">
        <v>12299307.180000002</v>
      </c>
      <c r="AC39" s="294">
        <f t="shared" si="1"/>
        <v>146193551.57000002</v>
      </c>
    </row>
    <row r="40" spans="1:29" ht="24.6">
      <c r="A40" s="275">
        <v>4</v>
      </c>
      <c r="B40" s="276">
        <v>39</v>
      </c>
      <c r="C40" s="276">
        <v>4</v>
      </c>
      <c r="D40" s="277" t="s">
        <v>51</v>
      </c>
      <c r="E40" s="277" t="s">
        <v>240</v>
      </c>
      <c r="F40" s="278" t="s">
        <v>374</v>
      </c>
      <c r="G40" s="191">
        <v>46391195.899999999</v>
      </c>
      <c r="H40" s="191">
        <v>10310258</v>
      </c>
      <c r="I40" s="191">
        <v>20304940.5</v>
      </c>
      <c r="J40" s="191">
        <v>2902935.11</v>
      </c>
      <c r="K40" s="196">
        <v>33518133.609999999</v>
      </c>
      <c r="L40" s="191">
        <v>461451</v>
      </c>
      <c r="M40" s="191">
        <v>12113000.060000001</v>
      </c>
      <c r="N40" s="196"/>
      <c r="O40" s="191">
        <v>3476587.09</v>
      </c>
      <c r="P40" s="191">
        <v>7173643.5999999996</v>
      </c>
      <c r="Q40" s="196">
        <v>10650230.689999999</v>
      </c>
      <c r="R40" s="191">
        <v>5191990.95</v>
      </c>
      <c r="S40" s="191">
        <v>5319596.95</v>
      </c>
      <c r="T40" s="191">
        <v>2064988</v>
      </c>
      <c r="U40" s="191">
        <v>2697369.5</v>
      </c>
      <c r="V40" s="191">
        <v>538553.87</v>
      </c>
      <c r="W40" s="191">
        <v>3727113.07</v>
      </c>
      <c r="X40" s="191">
        <v>0</v>
      </c>
      <c r="Y40" s="191">
        <v>2245586.9300000002</v>
      </c>
      <c r="Z40" s="191">
        <v>0</v>
      </c>
      <c r="AA40" s="191">
        <v>264172.28000000003</v>
      </c>
      <c r="AB40" s="191">
        <v>8526905.1899999995</v>
      </c>
      <c r="AC40" s="294">
        <f t="shared" si="1"/>
        <v>133710288</v>
      </c>
    </row>
    <row r="41" spans="1:29" ht="24.6">
      <c r="A41" s="275">
        <v>9</v>
      </c>
      <c r="B41" s="276">
        <v>40</v>
      </c>
      <c r="C41" s="276">
        <v>4</v>
      </c>
      <c r="D41" s="277" t="s">
        <v>51</v>
      </c>
      <c r="E41" s="277" t="s">
        <v>244</v>
      </c>
      <c r="F41" s="278" t="s">
        <v>379</v>
      </c>
      <c r="G41" s="191">
        <v>43279890.649999999</v>
      </c>
      <c r="H41" s="191">
        <v>14699611.18</v>
      </c>
      <c r="I41" s="191">
        <v>21313426.18</v>
      </c>
      <c r="J41" s="191">
        <v>2706638.65</v>
      </c>
      <c r="K41" s="196">
        <v>38719676.009999998</v>
      </c>
      <c r="L41" s="191">
        <v>405383</v>
      </c>
      <c r="M41" s="191">
        <v>12712429.289999999</v>
      </c>
      <c r="N41" s="196"/>
      <c r="O41" s="191">
        <v>3480505.94</v>
      </c>
      <c r="P41" s="191">
        <v>5763965</v>
      </c>
      <c r="Q41" s="196">
        <v>9244470.9399999995</v>
      </c>
      <c r="R41" s="191">
        <v>6560818.3600000003</v>
      </c>
      <c r="S41" s="191">
        <v>9028672.25</v>
      </c>
      <c r="T41" s="191">
        <v>2552939</v>
      </c>
      <c r="U41" s="191">
        <v>2019484.8299999998</v>
      </c>
      <c r="V41" s="191">
        <v>226294.15</v>
      </c>
      <c r="W41" s="191">
        <v>5696999.3499999996</v>
      </c>
      <c r="X41" s="191">
        <v>0</v>
      </c>
      <c r="Y41" s="191">
        <v>2434089.46</v>
      </c>
      <c r="Z41" s="191">
        <v>0</v>
      </c>
      <c r="AA41" s="191">
        <v>43218.99</v>
      </c>
      <c r="AB41" s="191">
        <v>10788506.92</v>
      </c>
      <c r="AC41" s="294">
        <f t="shared" si="1"/>
        <v>143712873.19999996</v>
      </c>
    </row>
    <row r="42" spans="1:29" ht="24.6">
      <c r="A42" s="275">
        <v>33</v>
      </c>
      <c r="B42" s="276">
        <v>41</v>
      </c>
      <c r="C42" s="276">
        <v>4</v>
      </c>
      <c r="D42" s="277" t="s">
        <v>53</v>
      </c>
      <c r="E42" s="277" t="s">
        <v>212</v>
      </c>
      <c r="F42" s="278" t="s">
        <v>342</v>
      </c>
      <c r="G42" s="191">
        <v>33441869.460000001</v>
      </c>
      <c r="H42" s="191">
        <v>11838278</v>
      </c>
      <c r="I42" s="191">
        <v>19515961.039999999</v>
      </c>
      <c r="J42" s="191">
        <v>1922856.5</v>
      </c>
      <c r="K42" s="196">
        <v>33277095.539999999</v>
      </c>
      <c r="L42" s="191">
        <v>609339.66999999993</v>
      </c>
      <c r="M42" s="191">
        <v>11480029.58</v>
      </c>
      <c r="N42" s="196"/>
      <c r="O42" s="191">
        <v>5211574.82</v>
      </c>
      <c r="P42" s="191">
        <v>4578004.5999999996</v>
      </c>
      <c r="Q42" s="196">
        <v>9789579.4199999999</v>
      </c>
      <c r="R42" s="191">
        <v>4115247.37</v>
      </c>
      <c r="S42" s="191">
        <v>4825337.99</v>
      </c>
      <c r="T42" s="191">
        <v>2113654.9</v>
      </c>
      <c r="U42" s="191">
        <v>2767132.64</v>
      </c>
      <c r="V42" s="191">
        <v>998385.01</v>
      </c>
      <c r="W42" s="191">
        <v>4177341.5</v>
      </c>
      <c r="X42" s="191">
        <v>0</v>
      </c>
      <c r="Y42" s="191">
        <v>3993040.87</v>
      </c>
      <c r="Z42" s="191">
        <v>0</v>
      </c>
      <c r="AA42" s="191">
        <v>86755.739999999991</v>
      </c>
      <c r="AB42" s="191">
        <v>9955815.4500000011</v>
      </c>
      <c r="AC42" s="294">
        <f t="shared" si="1"/>
        <v>121630625.14000002</v>
      </c>
    </row>
    <row r="43" spans="1:29" ht="24.6">
      <c r="A43" s="275">
        <v>67</v>
      </c>
      <c r="B43" s="276">
        <v>42</v>
      </c>
      <c r="C43" s="276">
        <v>4</v>
      </c>
      <c r="D43" s="277" t="s">
        <v>88</v>
      </c>
      <c r="E43" s="277" t="s">
        <v>182</v>
      </c>
      <c r="F43" s="278" t="s">
        <v>308</v>
      </c>
      <c r="G43" s="191">
        <v>32518014.549999997</v>
      </c>
      <c r="H43" s="191">
        <v>14879990.42</v>
      </c>
      <c r="I43" s="191">
        <v>22563989.41</v>
      </c>
      <c r="J43" s="191">
        <v>2243644.5900000003</v>
      </c>
      <c r="K43" s="196">
        <v>39687624.420000002</v>
      </c>
      <c r="L43" s="191">
        <v>1488318.29</v>
      </c>
      <c r="M43" s="191">
        <v>11465865.609999999</v>
      </c>
      <c r="N43" s="196"/>
      <c r="O43" s="191">
        <v>4567101.88</v>
      </c>
      <c r="P43" s="191">
        <v>8392911.2200000007</v>
      </c>
      <c r="Q43" s="196">
        <v>12960013.100000001</v>
      </c>
      <c r="R43" s="191">
        <v>4601962.8900000006</v>
      </c>
      <c r="S43" s="191">
        <v>3794009.38</v>
      </c>
      <c r="T43" s="191">
        <v>2126372.5</v>
      </c>
      <c r="U43" s="191">
        <v>3099597.9400000004</v>
      </c>
      <c r="V43" s="191">
        <v>1246402.3400000001</v>
      </c>
      <c r="W43" s="191">
        <v>4852494.38</v>
      </c>
      <c r="X43" s="191">
        <v>0</v>
      </c>
      <c r="Y43" s="191">
        <v>1646020</v>
      </c>
      <c r="Z43" s="191">
        <v>0</v>
      </c>
      <c r="AA43" s="191">
        <v>743606.67999999993</v>
      </c>
      <c r="AB43" s="191">
        <v>9822330.2000000011</v>
      </c>
      <c r="AC43" s="294">
        <f t="shared" si="1"/>
        <v>130052632.28</v>
      </c>
    </row>
    <row r="44" spans="1:29" ht="24.6">
      <c r="A44" s="275">
        <v>77</v>
      </c>
      <c r="B44" s="276">
        <v>43</v>
      </c>
      <c r="C44" s="276">
        <v>5</v>
      </c>
      <c r="D44" s="277" t="s">
        <v>45</v>
      </c>
      <c r="E44" s="277" t="s">
        <v>191</v>
      </c>
      <c r="F44" s="278" t="s">
        <v>318</v>
      </c>
      <c r="G44" s="191">
        <v>43149249.359999999</v>
      </c>
      <c r="H44" s="191">
        <v>12650574.050000001</v>
      </c>
      <c r="I44" s="191">
        <v>18480377.789999999</v>
      </c>
      <c r="J44" s="191">
        <v>2547293.4300000002</v>
      </c>
      <c r="K44" s="196">
        <v>33678245.270000003</v>
      </c>
      <c r="L44" s="191">
        <v>388000.53</v>
      </c>
      <c r="M44" s="191">
        <v>11239644.83</v>
      </c>
      <c r="N44" s="196"/>
      <c r="O44" s="191">
        <v>5345695.26</v>
      </c>
      <c r="P44" s="191">
        <v>6111888.9100000001</v>
      </c>
      <c r="Q44" s="196">
        <v>11457584.17</v>
      </c>
      <c r="R44" s="191">
        <v>5629151.29</v>
      </c>
      <c r="S44" s="191">
        <v>4717015.78</v>
      </c>
      <c r="T44" s="191">
        <v>1451610</v>
      </c>
      <c r="U44" s="191">
        <v>2448432.7000000002</v>
      </c>
      <c r="V44" s="191">
        <v>120901.31</v>
      </c>
      <c r="W44" s="191">
        <v>10528883.34</v>
      </c>
      <c r="X44" s="191">
        <v>0</v>
      </c>
      <c r="Y44" s="191">
        <v>4066132.6100000003</v>
      </c>
      <c r="Z44" s="191">
        <v>0</v>
      </c>
      <c r="AA44" s="191">
        <v>185239.66</v>
      </c>
      <c r="AB44" s="191">
        <v>11436182.639999999</v>
      </c>
      <c r="AC44" s="294">
        <f t="shared" si="1"/>
        <v>140496273.49000001</v>
      </c>
    </row>
    <row r="45" spans="1:29" ht="24.6">
      <c r="A45" s="275">
        <v>17</v>
      </c>
      <c r="B45" s="276">
        <v>44</v>
      </c>
      <c r="C45" s="276">
        <v>5</v>
      </c>
      <c r="D45" s="277" t="s">
        <v>55</v>
      </c>
      <c r="E45" s="277" t="s">
        <v>174</v>
      </c>
      <c r="F45" s="278" t="s">
        <v>299</v>
      </c>
      <c r="G45" s="191">
        <v>41012662.019999996</v>
      </c>
      <c r="H45" s="191">
        <v>13306404.209999999</v>
      </c>
      <c r="I45" s="191">
        <v>20754879.850000001</v>
      </c>
      <c r="J45" s="191">
        <v>2358989.81</v>
      </c>
      <c r="K45" s="196">
        <v>36420273.870000005</v>
      </c>
      <c r="L45" s="191">
        <v>355311.63</v>
      </c>
      <c r="M45" s="191">
        <v>11438357.16</v>
      </c>
      <c r="N45" s="196"/>
      <c r="O45" s="191">
        <v>3719496.2700000005</v>
      </c>
      <c r="P45" s="191">
        <v>5797330.6299999999</v>
      </c>
      <c r="Q45" s="196">
        <v>9516826.9000000004</v>
      </c>
      <c r="R45" s="191">
        <v>5861465.3900000006</v>
      </c>
      <c r="S45" s="191">
        <v>6692456.75</v>
      </c>
      <c r="T45" s="191">
        <v>3078049</v>
      </c>
      <c r="U45" s="191">
        <v>3310370.29</v>
      </c>
      <c r="V45" s="191">
        <v>407071.79000000004</v>
      </c>
      <c r="W45" s="191">
        <v>10609857.99</v>
      </c>
      <c r="X45" s="191">
        <v>0</v>
      </c>
      <c r="Y45" s="191">
        <v>851281.18</v>
      </c>
      <c r="Z45" s="191">
        <v>0</v>
      </c>
      <c r="AA45" s="191">
        <v>182152.27000000002</v>
      </c>
      <c r="AB45" s="191">
        <v>9126258.2000000011</v>
      </c>
      <c r="AC45" s="294">
        <f t="shared" si="1"/>
        <v>138862394.44</v>
      </c>
    </row>
    <row r="46" spans="1:29" ht="24.6">
      <c r="A46" s="275">
        <v>18</v>
      </c>
      <c r="B46" s="276">
        <v>45</v>
      </c>
      <c r="C46" s="276">
        <v>5</v>
      </c>
      <c r="D46" s="277" t="s">
        <v>55</v>
      </c>
      <c r="E46" s="277" t="s">
        <v>175</v>
      </c>
      <c r="F46" s="278" t="s">
        <v>300</v>
      </c>
      <c r="G46" s="191">
        <v>38209914.509999998</v>
      </c>
      <c r="H46" s="191">
        <v>11023968</v>
      </c>
      <c r="I46" s="191">
        <v>26950527.25</v>
      </c>
      <c r="J46" s="191">
        <v>2090725.53</v>
      </c>
      <c r="K46" s="196">
        <v>40065220.780000001</v>
      </c>
      <c r="L46" s="191">
        <v>337240.9</v>
      </c>
      <c r="M46" s="191">
        <v>14773735.01</v>
      </c>
      <c r="N46" s="196"/>
      <c r="O46" s="191">
        <v>6946134.7300000004</v>
      </c>
      <c r="P46" s="191">
        <v>4538137.25</v>
      </c>
      <c r="Q46" s="196">
        <v>11484271.98</v>
      </c>
      <c r="R46" s="191">
        <v>4950182.5</v>
      </c>
      <c r="S46" s="191">
        <v>7499915.7999999998</v>
      </c>
      <c r="T46" s="191">
        <v>3920850</v>
      </c>
      <c r="U46" s="191">
        <v>1797652.68</v>
      </c>
      <c r="V46" s="191">
        <v>299155.83999999997</v>
      </c>
      <c r="W46" s="191">
        <v>6163947.5</v>
      </c>
      <c r="X46" s="191">
        <v>0</v>
      </c>
      <c r="Y46" s="191">
        <v>3128305.16</v>
      </c>
      <c r="Z46" s="191">
        <v>0</v>
      </c>
      <c r="AA46" s="191">
        <v>203687.51</v>
      </c>
      <c r="AB46" s="191">
        <v>10473526.179999998</v>
      </c>
      <c r="AC46" s="294">
        <f t="shared" si="1"/>
        <v>143307606.35000002</v>
      </c>
    </row>
    <row r="47" spans="1:29" ht="24.6">
      <c r="A47" s="275">
        <v>48</v>
      </c>
      <c r="B47" s="276">
        <v>46</v>
      </c>
      <c r="C47" s="276">
        <v>5</v>
      </c>
      <c r="D47" s="277" t="s">
        <v>49</v>
      </c>
      <c r="E47" s="277" t="s">
        <v>232</v>
      </c>
      <c r="F47" s="278" t="s">
        <v>366</v>
      </c>
      <c r="G47" s="191">
        <v>48819595.510000005</v>
      </c>
      <c r="H47" s="191">
        <v>13120301.73</v>
      </c>
      <c r="I47" s="191">
        <v>18244845.890000001</v>
      </c>
      <c r="J47" s="191">
        <v>3109705.0999999996</v>
      </c>
      <c r="K47" s="196">
        <v>34474852.719999999</v>
      </c>
      <c r="L47" s="191">
        <v>448079.4</v>
      </c>
      <c r="M47" s="191">
        <v>12723403.890000001</v>
      </c>
      <c r="N47" s="196"/>
      <c r="O47" s="191">
        <v>4278086.34</v>
      </c>
      <c r="P47" s="191">
        <v>5704625.0599999996</v>
      </c>
      <c r="Q47" s="196">
        <v>9982711.3999999985</v>
      </c>
      <c r="R47" s="191">
        <v>5605175.9399999995</v>
      </c>
      <c r="S47" s="191">
        <v>11198647.529999999</v>
      </c>
      <c r="T47" s="191">
        <v>1739590.5</v>
      </c>
      <c r="U47" s="191">
        <v>3186006.4399999995</v>
      </c>
      <c r="V47" s="191">
        <v>618653.26</v>
      </c>
      <c r="W47" s="191">
        <v>4553588.9000000004</v>
      </c>
      <c r="X47" s="191">
        <v>196840</v>
      </c>
      <c r="Y47" s="191">
        <v>108221</v>
      </c>
      <c r="Z47" s="191">
        <v>0</v>
      </c>
      <c r="AA47" s="191">
        <v>401823.86</v>
      </c>
      <c r="AB47" s="191">
        <v>8196668.129999999</v>
      </c>
      <c r="AC47" s="294">
        <f t="shared" si="1"/>
        <v>142253858.48000002</v>
      </c>
    </row>
    <row r="48" spans="1:29" ht="24.6">
      <c r="A48" s="275">
        <v>6</v>
      </c>
      <c r="B48" s="276">
        <v>47</v>
      </c>
      <c r="C48" s="276">
        <v>5</v>
      </c>
      <c r="D48" s="277" t="s">
        <v>51</v>
      </c>
      <c r="E48" s="277" t="s">
        <v>241</v>
      </c>
      <c r="F48" s="278" t="s">
        <v>376</v>
      </c>
      <c r="G48" s="191">
        <v>49436611.889999993</v>
      </c>
      <c r="H48" s="191">
        <v>12448075.939999999</v>
      </c>
      <c r="I48" s="191">
        <v>24368342.310000002</v>
      </c>
      <c r="J48" s="191">
        <v>2709305.44</v>
      </c>
      <c r="K48" s="196">
        <v>39525723.689999998</v>
      </c>
      <c r="L48" s="191">
        <v>437460.19</v>
      </c>
      <c r="M48" s="191">
        <v>19854147.219999999</v>
      </c>
      <c r="N48" s="196"/>
      <c r="O48" s="191">
        <v>10243678.659999998</v>
      </c>
      <c r="P48" s="191">
        <v>5816675.3300000001</v>
      </c>
      <c r="Q48" s="196">
        <v>16060353.989999998</v>
      </c>
      <c r="R48" s="191">
        <v>4384658.7699999996</v>
      </c>
      <c r="S48" s="191">
        <v>4271323.54</v>
      </c>
      <c r="T48" s="191">
        <v>1713839</v>
      </c>
      <c r="U48" s="191">
        <v>2883166.48</v>
      </c>
      <c r="V48" s="191">
        <v>106222.65</v>
      </c>
      <c r="W48" s="191">
        <v>7605908.8000000007</v>
      </c>
      <c r="X48" s="191">
        <v>0</v>
      </c>
      <c r="Y48" s="191">
        <v>7745068.54</v>
      </c>
      <c r="Z48" s="191">
        <v>0</v>
      </c>
      <c r="AA48" s="191">
        <v>139220.83000000002</v>
      </c>
      <c r="AB48" s="191">
        <v>6404823.8500000024</v>
      </c>
      <c r="AC48" s="294">
        <f t="shared" si="1"/>
        <v>160568529.43999997</v>
      </c>
    </row>
    <row r="49" spans="1:29" ht="24.6">
      <c r="A49" s="275">
        <v>10</v>
      </c>
      <c r="B49" s="276">
        <v>48</v>
      </c>
      <c r="C49" s="276">
        <v>5</v>
      </c>
      <c r="D49" s="277" t="s">
        <v>51</v>
      </c>
      <c r="E49" s="277" t="s">
        <v>245</v>
      </c>
      <c r="F49" s="278" t="s">
        <v>380</v>
      </c>
      <c r="G49" s="191">
        <v>43485109.840000004</v>
      </c>
      <c r="H49" s="191">
        <v>17734500.560000002</v>
      </c>
      <c r="I49" s="191">
        <v>27143448.359999999</v>
      </c>
      <c r="J49" s="191">
        <v>2687196.31</v>
      </c>
      <c r="K49" s="196">
        <v>47565145.230000004</v>
      </c>
      <c r="L49" s="191">
        <v>1129815.94</v>
      </c>
      <c r="M49" s="191">
        <v>13412313.57</v>
      </c>
      <c r="N49" s="196"/>
      <c r="O49" s="191">
        <v>3118037.6500000004</v>
      </c>
      <c r="P49" s="191">
        <v>10107108.41</v>
      </c>
      <c r="Q49" s="196">
        <v>13225146.060000001</v>
      </c>
      <c r="R49" s="191">
        <v>6933670.2200000007</v>
      </c>
      <c r="S49" s="191">
        <v>5051743.51</v>
      </c>
      <c r="T49" s="191">
        <v>2934097</v>
      </c>
      <c r="U49" s="191">
        <v>3432190.9699999997</v>
      </c>
      <c r="V49" s="191">
        <v>211453.6</v>
      </c>
      <c r="W49" s="191">
        <v>3761367.6</v>
      </c>
      <c r="X49" s="191">
        <v>0</v>
      </c>
      <c r="Y49" s="191">
        <v>4209959.24</v>
      </c>
      <c r="Z49" s="191">
        <v>0</v>
      </c>
      <c r="AA49" s="191">
        <v>112295.92</v>
      </c>
      <c r="AB49" s="191">
        <v>13348471.029999999</v>
      </c>
      <c r="AC49" s="294">
        <f t="shared" si="1"/>
        <v>158812779.73000002</v>
      </c>
    </row>
    <row r="50" spans="1:29" ht="24.6">
      <c r="A50" s="275">
        <v>64</v>
      </c>
      <c r="B50" s="276">
        <v>49</v>
      </c>
      <c r="C50" s="276">
        <v>6</v>
      </c>
      <c r="D50" s="277" t="s">
        <v>88</v>
      </c>
      <c r="E50" s="277" t="s">
        <v>179</v>
      </c>
      <c r="F50" s="278" t="s">
        <v>305</v>
      </c>
      <c r="G50" s="191">
        <v>48508101.68999999</v>
      </c>
      <c r="H50" s="191">
        <v>13768114</v>
      </c>
      <c r="I50" s="191">
        <v>26314160.740000002</v>
      </c>
      <c r="J50" s="191">
        <v>2775688.21</v>
      </c>
      <c r="K50" s="196">
        <v>42857962.950000003</v>
      </c>
      <c r="L50" s="191">
        <v>1113489.53</v>
      </c>
      <c r="M50" s="191">
        <v>16204290.17</v>
      </c>
      <c r="N50" s="196"/>
      <c r="O50" s="191">
        <v>6924145.7000000002</v>
      </c>
      <c r="P50" s="191">
        <v>6386652.1100000003</v>
      </c>
      <c r="Q50" s="196">
        <v>13310797.810000001</v>
      </c>
      <c r="R50" s="191">
        <v>5846145.1099999994</v>
      </c>
      <c r="S50" s="191">
        <v>7816749.5399999991</v>
      </c>
      <c r="T50" s="191">
        <v>4381891.75</v>
      </c>
      <c r="U50" s="191">
        <v>4120547.69</v>
      </c>
      <c r="V50" s="191">
        <v>569340.76</v>
      </c>
      <c r="W50" s="191">
        <v>8552973.1400000006</v>
      </c>
      <c r="X50" s="191">
        <v>0</v>
      </c>
      <c r="Y50" s="191">
        <v>1260096.19</v>
      </c>
      <c r="Z50" s="191">
        <v>0</v>
      </c>
      <c r="AA50" s="191">
        <v>35483.160000000003</v>
      </c>
      <c r="AB50" s="191">
        <v>12977205.850000001</v>
      </c>
      <c r="AC50" s="294">
        <f t="shared" si="1"/>
        <v>167555075.33999997</v>
      </c>
    </row>
    <row r="51" spans="1:29" ht="24.6">
      <c r="A51" s="275">
        <v>66</v>
      </c>
      <c r="B51" s="276">
        <v>50</v>
      </c>
      <c r="C51" s="276">
        <v>6</v>
      </c>
      <c r="D51" s="277" t="s">
        <v>88</v>
      </c>
      <c r="E51" s="277" t="s">
        <v>181</v>
      </c>
      <c r="F51" s="278" t="s">
        <v>307</v>
      </c>
      <c r="G51" s="191">
        <v>46657094.270000003</v>
      </c>
      <c r="H51" s="191">
        <v>16392254.07</v>
      </c>
      <c r="I51" s="191">
        <v>30047162.41</v>
      </c>
      <c r="J51" s="191">
        <v>2706962.25</v>
      </c>
      <c r="K51" s="196">
        <v>49146378.730000004</v>
      </c>
      <c r="L51" s="191">
        <v>310885.51</v>
      </c>
      <c r="M51" s="191">
        <v>16662554.800000001</v>
      </c>
      <c r="N51" s="196"/>
      <c r="O51" s="191">
        <v>6311720.8899999997</v>
      </c>
      <c r="P51" s="191">
        <v>7151941.2599999998</v>
      </c>
      <c r="Q51" s="196">
        <v>13463662.149999999</v>
      </c>
      <c r="R51" s="191">
        <v>8889647.6999999993</v>
      </c>
      <c r="S51" s="191">
        <v>4789468.71</v>
      </c>
      <c r="T51" s="191">
        <v>4396505</v>
      </c>
      <c r="U51" s="191">
        <v>3507101.64</v>
      </c>
      <c r="V51" s="191">
        <v>1199605.8</v>
      </c>
      <c r="W51" s="191">
        <v>4133708.9799999995</v>
      </c>
      <c r="X51" s="191">
        <v>0</v>
      </c>
      <c r="Y51" s="191">
        <v>821034.6</v>
      </c>
      <c r="Z51" s="191">
        <v>0</v>
      </c>
      <c r="AA51" s="191">
        <v>153981.04</v>
      </c>
      <c r="AB51" s="191">
        <v>13858144.33</v>
      </c>
      <c r="AC51" s="294">
        <f t="shared" si="1"/>
        <v>167989773.25999999</v>
      </c>
    </row>
    <row r="52" spans="1:29" ht="24.6">
      <c r="A52" s="275">
        <v>73</v>
      </c>
      <c r="B52" s="276">
        <v>51</v>
      </c>
      <c r="C52" s="276">
        <v>6</v>
      </c>
      <c r="D52" s="277" t="s">
        <v>45</v>
      </c>
      <c r="E52" s="277" t="s">
        <v>187</v>
      </c>
      <c r="F52" s="278" t="s">
        <v>314</v>
      </c>
      <c r="G52" s="191">
        <v>44198606.680000007</v>
      </c>
      <c r="H52" s="191">
        <v>12813378.35</v>
      </c>
      <c r="I52" s="191">
        <v>21990342.920000002</v>
      </c>
      <c r="J52" s="191">
        <v>2736934.02</v>
      </c>
      <c r="K52" s="196">
        <v>37540655.290000007</v>
      </c>
      <c r="L52" s="191">
        <v>390180.73</v>
      </c>
      <c r="M52" s="191">
        <v>11677441.369999999</v>
      </c>
      <c r="N52" s="196"/>
      <c r="O52" s="191">
        <v>4600526.6899999995</v>
      </c>
      <c r="P52" s="191">
        <v>5462964.5800000001</v>
      </c>
      <c r="Q52" s="196">
        <v>10063491.27</v>
      </c>
      <c r="R52" s="191">
        <v>4595876.6399999997</v>
      </c>
      <c r="S52" s="191">
        <v>6083300.459999999</v>
      </c>
      <c r="T52" s="191">
        <v>1024775</v>
      </c>
      <c r="U52" s="191">
        <v>3159948.48</v>
      </c>
      <c r="V52" s="191">
        <v>237387.58</v>
      </c>
      <c r="W52" s="191">
        <v>6054626.8199999994</v>
      </c>
      <c r="X52" s="191">
        <v>0</v>
      </c>
      <c r="Y52" s="191">
        <v>3069344.62</v>
      </c>
      <c r="Z52" s="191">
        <v>0</v>
      </c>
      <c r="AA52" s="191">
        <v>206624.54</v>
      </c>
      <c r="AB52" s="191">
        <v>11573187.229999999</v>
      </c>
      <c r="AC52" s="294">
        <f t="shared" si="1"/>
        <v>139875446.71000001</v>
      </c>
    </row>
    <row r="53" spans="1:29" ht="24.6">
      <c r="A53" s="275">
        <v>24</v>
      </c>
      <c r="B53" s="276">
        <v>52</v>
      </c>
      <c r="C53" s="276">
        <v>6</v>
      </c>
      <c r="D53" s="277" t="s">
        <v>53</v>
      </c>
      <c r="E53" s="277" t="s">
        <v>204</v>
      </c>
      <c r="F53" s="278" t="s">
        <v>333</v>
      </c>
      <c r="G53" s="191">
        <v>36876980.049999997</v>
      </c>
      <c r="H53" s="191">
        <v>14800990.719999999</v>
      </c>
      <c r="I53" s="191">
        <v>27756397.82</v>
      </c>
      <c r="J53" s="191">
        <v>2227252.36</v>
      </c>
      <c r="K53" s="196">
        <v>44784640.899999999</v>
      </c>
      <c r="L53" s="191">
        <v>967437.60000000009</v>
      </c>
      <c r="M53" s="191">
        <v>11337070.9</v>
      </c>
      <c r="N53" s="196"/>
      <c r="O53" s="191">
        <v>6519774.1500000004</v>
      </c>
      <c r="P53" s="191">
        <v>5735835.2999999998</v>
      </c>
      <c r="Q53" s="196">
        <v>12255609.449999999</v>
      </c>
      <c r="R53" s="191">
        <v>6686610.0199999996</v>
      </c>
      <c r="S53" s="191">
        <v>8337096.8700000001</v>
      </c>
      <c r="T53" s="191">
        <v>1945607</v>
      </c>
      <c r="U53" s="191">
        <v>3909177.9299999997</v>
      </c>
      <c r="V53" s="191">
        <v>177409.42</v>
      </c>
      <c r="W53" s="191">
        <v>4893393.07</v>
      </c>
      <c r="X53" s="191">
        <v>0</v>
      </c>
      <c r="Y53" s="191">
        <v>2870016.73</v>
      </c>
      <c r="Z53" s="191">
        <v>0</v>
      </c>
      <c r="AA53" s="191">
        <v>86794.79</v>
      </c>
      <c r="AB53" s="191">
        <v>11757720.27</v>
      </c>
      <c r="AC53" s="294">
        <f t="shared" si="1"/>
        <v>146885565</v>
      </c>
    </row>
    <row r="54" spans="1:29" ht="24.6">
      <c r="A54" s="275">
        <v>14</v>
      </c>
      <c r="B54" s="276">
        <v>53</v>
      </c>
      <c r="C54" s="276">
        <v>6</v>
      </c>
      <c r="D54" s="277" t="s">
        <v>55</v>
      </c>
      <c r="E54" s="277" t="s">
        <v>171</v>
      </c>
      <c r="F54" s="278" t="s">
        <v>296</v>
      </c>
      <c r="G54" s="191">
        <v>40263344.629999995</v>
      </c>
      <c r="H54" s="191">
        <v>13387741.92</v>
      </c>
      <c r="I54" s="191">
        <v>24621674.490000002</v>
      </c>
      <c r="J54" s="191">
        <v>2556230.7299999995</v>
      </c>
      <c r="K54" s="196">
        <v>40565647.140000001</v>
      </c>
      <c r="L54" s="191">
        <v>409871.99</v>
      </c>
      <c r="M54" s="191">
        <v>14077247.83</v>
      </c>
      <c r="N54" s="196"/>
      <c r="O54" s="191">
        <v>7053531</v>
      </c>
      <c r="P54" s="191">
        <v>4684815.74</v>
      </c>
      <c r="Q54" s="196">
        <v>11738346.74</v>
      </c>
      <c r="R54" s="191">
        <v>5642948.4500000002</v>
      </c>
      <c r="S54" s="191">
        <v>4808231.3100000005</v>
      </c>
      <c r="T54" s="191">
        <v>3496740</v>
      </c>
      <c r="U54" s="191">
        <v>2728782.2499999995</v>
      </c>
      <c r="V54" s="191">
        <v>415597.78</v>
      </c>
      <c r="W54" s="191">
        <v>14429614.77</v>
      </c>
      <c r="X54" s="191">
        <v>0</v>
      </c>
      <c r="Y54" s="191">
        <v>4425451.87</v>
      </c>
      <c r="Z54" s="191">
        <v>0</v>
      </c>
      <c r="AA54" s="191">
        <v>444524.62</v>
      </c>
      <c r="AB54" s="191">
        <v>7981809.8400000008</v>
      </c>
      <c r="AC54" s="294">
        <f t="shared" si="1"/>
        <v>151428159.22</v>
      </c>
    </row>
    <row r="55" spans="1:29" ht="24.6">
      <c r="A55" s="275">
        <v>7</v>
      </c>
      <c r="B55" s="276">
        <v>54</v>
      </c>
      <c r="C55" s="276">
        <v>6</v>
      </c>
      <c r="D55" s="277" t="s">
        <v>51</v>
      </c>
      <c r="E55" s="277" t="s">
        <v>242</v>
      </c>
      <c r="F55" s="278" t="s">
        <v>377</v>
      </c>
      <c r="G55" s="191">
        <v>64982562.260000005</v>
      </c>
      <c r="H55" s="191">
        <v>10789001.880000001</v>
      </c>
      <c r="I55" s="191">
        <v>32651095.509999998</v>
      </c>
      <c r="J55" s="191">
        <v>3651977.04</v>
      </c>
      <c r="K55" s="196">
        <v>47092074.43</v>
      </c>
      <c r="L55" s="191">
        <v>764814.15999999992</v>
      </c>
      <c r="M55" s="191">
        <v>16099568.35</v>
      </c>
      <c r="N55" s="196"/>
      <c r="O55" s="191">
        <v>5052615.3</v>
      </c>
      <c r="P55" s="191">
        <v>7102008.4000000004</v>
      </c>
      <c r="Q55" s="196">
        <v>12154623.699999999</v>
      </c>
      <c r="R55" s="191">
        <v>6443157.6099999994</v>
      </c>
      <c r="S55" s="191">
        <v>5244544.33</v>
      </c>
      <c r="T55" s="191">
        <v>2979043.4</v>
      </c>
      <c r="U55" s="191">
        <v>2651230.1399999997</v>
      </c>
      <c r="V55" s="191">
        <v>625144.54</v>
      </c>
      <c r="W55" s="191">
        <v>4483165.32</v>
      </c>
      <c r="X55" s="191">
        <v>0</v>
      </c>
      <c r="Y55" s="191">
        <v>14464371</v>
      </c>
      <c r="Z55" s="191">
        <v>828.32</v>
      </c>
      <c r="AA55" s="191">
        <v>6859.33</v>
      </c>
      <c r="AB55" s="191">
        <v>7697266.2700000005</v>
      </c>
      <c r="AC55" s="294">
        <f t="shared" si="1"/>
        <v>185689253.16</v>
      </c>
    </row>
    <row r="56" spans="1:29" ht="24.6">
      <c r="A56" s="275">
        <v>69</v>
      </c>
      <c r="B56" s="276">
        <v>55</v>
      </c>
      <c r="C56" s="276">
        <v>7</v>
      </c>
      <c r="D56" s="277" t="s">
        <v>45</v>
      </c>
      <c r="E56" s="277" t="s">
        <v>184</v>
      </c>
      <c r="F56" s="278" t="s">
        <v>310</v>
      </c>
      <c r="G56" s="191">
        <v>50230880.13000001</v>
      </c>
      <c r="H56" s="191">
        <v>18984619.43</v>
      </c>
      <c r="I56" s="191">
        <v>26302685.120000001</v>
      </c>
      <c r="J56" s="191">
        <v>3151732.7499999995</v>
      </c>
      <c r="K56" s="196">
        <v>48439037.299999997</v>
      </c>
      <c r="L56" s="191">
        <v>399028</v>
      </c>
      <c r="M56" s="191">
        <v>16194761.48</v>
      </c>
      <c r="N56" s="196"/>
      <c r="O56" s="191">
        <v>4910389.4800000004</v>
      </c>
      <c r="P56" s="191">
        <v>6132190</v>
      </c>
      <c r="Q56" s="196">
        <v>11042579.48</v>
      </c>
      <c r="R56" s="191">
        <v>6658337.0099999998</v>
      </c>
      <c r="S56" s="191">
        <v>14466489.84</v>
      </c>
      <c r="T56" s="191">
        <v>2049518.5</v>
      </c>
      <c r="U56" s="191">
        <v>3637890.88</v>
      </c>
      <c r="V56" s="191">
        <v>68489</v>
      </c>
      <c r="W56" s="191">
        <v>17665783.789999999</v>
      </c>
      <c r="X56" s="191">
        <v>0</v>
      </c>
      <c r="Y56" s="191">
        <v>2888321.08</v>
      </c>
      <c r="Z56" s="191">
        <v>0</v>
      </c>
      <c r="AA56" s="191">
        <v>414539.14999999997</v>
      </c>
      <c r="AB56" s="191">
        <v>11164757.540000001</v>
      </c>
      <c r="AC56" s="294">
        <f t="shared" si="1"/>
        <v>185320413.18000001</v>
      </c>
    </row>
    <row r="57" spans="1:29" ht="24.6">
      <c r="A57" s="275">
        <v>70</v>
      </c>
      <c r="B57" s="276">
        <v>56</v>
      </c>
      <c r="C57" s="276">
        <v>7</v>
      </c>
      <c r="D57" s="277" t="s">
        <v>45</v>
      </c>
      <c r="E57" s="277" t="s">
        <v>185</v>
      </c>
      <c r="F57" s="278" t="s">
        <v>311</v>
      </c>
      <c r="G57" s="191">
        <v>50779401.379999995</v>
      </c>
      <c r="H57" s="191">
        <v>18689509.189999998</v>
      </c>
      <c r="I57" s="191">
        <v>23305751.859999999</v>
      </c>
      <c r="J57" s="191">
        <v>3253078.1</v>
      </c>
      <c r="K57" s="196">
        <v>45248339.149999999</v>
      </c>
      <c r="L57" s="191">
        <v>550281.82999999996</v>
      </c>
      <c r="M57" s="191">
        <v>14781332.859999999</v>
      </c>
      <c r="N57" s="196"/>
      <c r="O57" s="191">
        <v>6833818.1800000006</v>
      </c>
      <c r="P57" s="191">
        <v>5345512.26</v>
      </c>
      <c r="Q57" s="196">
        <v>12179330.440000001</v>
      </c>
      <c r="R57" s="191">
        <v>6882746.3300000001</v>
      </c>
      <c r="S57" s="191">
        <v>2422978.02</v>
      </c>
      <c r="T57" s="191">
        <v>1048925</v>
      </c>
      <c r="U57" s="191">
        <v>2832638.88</v>
      </c>
      <c r="V57" s="191">
        <v>157716.73000000001</v>
      </c>
      <c r="W57" s="191">
        <v>4166780.44</v>
      </c>
      <c r="X57" s="191">
        <v>0</v>
      </c>
      <c r="Y57" s="191">
        <v>1764675.29</v>
      </c>
      <c r="Z57" s="191">
        <v>0</v>
      </c>
      <c r="AA57" s="191">
        <v>123755.98</v>
      </c>
      <c r="AB57" s="191">
        <v>6857254.4799999995</v>
      </c>
      <c r="AC57" s="294">
        <f t="shared" si="1"/>
        <v>149796156.80999994</v>
      </c>
    </row>
    <row r="58" spans="1:29" ht="24.6">
      <c r="A58" s="275">
        <v>78</v>
      </c>
      <c r="B58" s="276">
        <v>57</v>
      </c>
      <c r="C58" s="276">
        <v>7</v>
      </c>
      <c r="D58" s="277" t="s">
        <v>45</v>
      </c>
      <c r="E58" s="277" t="s">
        <v>192</v>
      </c>
      <c r="F58" s="278" t="s">
        <v>319</v>
      </c>
      <c r="G58" s="191">
        <v>49067494.410000004</v>
      </c>
      <c r="H58" s="191">
        <v>15363773.129999999</v>
      </c>
      <c r="I58" s="191">
        <v>29162867</v>
      </c>
      <c r="J58" s="191">
        <v>2903245.59</v>
      </c>
      <c r="K58" s="196">
        <v>47429885.719999999</v>
      </c>
      <c r="L58" s="191">
        <v>420887.82</v>
      </c>
      <c r="M58" s="191">
        <v>18182857.800000001</v>
      </c>
      <c r="N58" s="196"/>
      <c r="O58" s="191">
        <v>6156070.25</v>
      </c>
      <c r="P58" s="191">
        <v>8484191</v>
      </c>
      <c r="Q58" s="196">
        <v>14640261.25</v>
      </c>
      <c r="R58" s="191">
        <v>15747656.139999999</v>
      </c>
      <c r="S58" s="191">
        <v>24685527.469999999</v>
      </c>
      <c r="T58" s="191">
        <v>2526860</v>
      </c>
      <c r="U58" s="191">
        <v>4172294.1699999995</v>
      </c>
      <c r="V58" s="191">
        <v>112770.25</v>
      </c>
      <c r="W58" s="191">
        <v>4158671.45</v>
      </c>
      <c r="X58" s="191">
        <v>0</v>
      </c>
      <c r="Y58" s="191">
        <v>5326350.03</v>
      </c>
      <c r="Z58" s="191">
        <v>0</v>
      </c>
      <c r="AA58" s="191">
        <v>1770627.75</v>
      </c>
      <c r="AB58" s="191">
        <v>10954085.850000001</v>
      </c>
      <c r="AC58" s="294">
        <f t="shared" si="1"/>
        <v>199196230.10999995</v>
      </c>
    </row>
    <row r="59" spans="1:29" ht="24.6">
      <c r="A59" s="275">
        <v>80</v>
      </c>
      <c r="B59" s="276">
        <v>58</v>
      </c>
      <c r="C59" s="276">
        <v>7</v>
      </c>
      <c r="D59" s="277" t="s">
        <v>45</v>
      </c>
      <c r="E59" s="277" t="s">
        <v>194</v>
      </c>
      <c r="F59" s="278" t="s">
        <v>321</v>
      </c>
      <c r="G59" s="191">
        <v>51451705.810000002</v>
      </c>
      <c r="H59" s="191">
        <v>16323844</v>
      </c>
      <c r="I59" s="191">
        <v>33883885.990000002</v>
      </c>
      <c r="J59" s="191">
        <v>3945697.56</v>
      </c>
      <c r="K59" s="196">
        <v>54153427.550000004</v>
      </c>
      <c r="L59" s="191">
        <v>715371.13</v>
      </c>
      <c r="M59" s="191">
        <v>18568534.52</v>
      </c>
      <c r="N59" s="196"/>
      <c r="O59" s="191">
        <v>6498412.7400000002</v>
      </c>
      <c r="P59" s="191">
        <v>6678793.5800000001</v>
      </c>
      <c r="Q59" s="196">
        <v>13177206.32</v>
      </c>
      <c r="R59" s="191">
        <v>8259695.6699999999</v>
      </c>
      <c r="S59" s="191">
        <v>8146918.7599999998</v>
      </c>
      <c r="T59" s="191">
        <v>1331101.5</v>
      </c>
      <c r="U59" s="191">
        <v>4705131.51</v>
      </c>
      <c r="V59" s="191">
        <v>176152.95</v>
      </c>
      <c r="W59" s="191">
        <v>7383811.3600000003</v>
      </c>
      <c r="X59" s="191">
        <v>0</v>
      </c>
      <c r="Y59" s="191">
        <v>6628097.8100000005</v>
      </c>
      <c r="Z59" s="191">
        <v>0</v>
      </c>
      <c r="AA59" s="191">
        <v>331335.23</v>
      </c>
      <c r="AB59" s="191">
        <v>9624341.8099999987</v>
      </c>
      <c r="AC59" s="294">
        <f t="shared" si="1"/>
        <v>184652831.92999998</v>
      </c>
    </row>
    <row r="60" spans="1:29" ht="24.6">
      <c r="A60" s="275">
        <v>31</v>
      </c>
      <c r="B60" s="276">
        <v>59</v>
      </c>
      <c r="C60" s="276">
        <v>7</v>
      </c>
      <c r="D60" s="277" t="s">
        <v>53</v>
      </c>
      <c r="E60" s="277" t="s">
        <v>210</v>
      </c>
      <c r="F60" s="278" t="s">
        <v>340</v>
      </c>
      <c r="G60" s="191">
        <v>36674982.799999997</v>
      </c>
      <c r="H60" s="191">
        <v>11131098.52</v>
      </c>
      <c r="I60" s="191">
        <v>29741282.579999998</v>
      </c>
      <c r="J60" s="191">
        <v>2228671.87</v>
      </c>
      <c r="K60" s="196">
        <v>43101052.969999991</v>
      </c>
      <c r="L60" s="191">
        <v>656176.42000000004</v>
      </c>
      <c r="M60" s="191">
        <v>11298038.699999999</v>
      </c>
      <c r="N60" s="196"/>
      <c r="O60" s="191">
        <v>5298033.5999999996</v>
      </c>
      <c r="P60" s="191">
        <v>8352397</v>
      </c>
      <c r="Q60" s="196">
        <v>13650430.6</v>
      </c>
      <c r="R60" s="191">
        <v>7481874.5599999996</v>
      </c>
      <c r="S60" s="191">
        <v>3634931.1100000003</v>
      </c>
      <c r="T60" s="191">
        <v>838516.1</v>
      </c>
      <c r="U60" s="191">
        <v>3320529.38</v>
      </c>
      <c r="V60" s="191">
        <v>1011359.67</v>
      </c>
      <c r="W60" s="191">
        <v>3112305.85</v>
      </c>
      <c r="X60" s="191">
        <v>0</v>
      </c>
      <c r="Y60" s="191">
        <v>5381137.2999999998</v>
      </c>
      <c r="Z60" s="191">
        <v>0</v>
      </c>
      <c r="AA60" s="191">
        <v>118893.26</v>
      </c>
      <c r="AB60" s="191">
        <v>10927533.459999999</v>
      </c>
      <c r="AC60" s="294">
        <f t="shared" si="1"/>
        <v>141207762.17999998</v>
      </c>
    </row>
    <row r="61" spans="1:29" ht="24.6">
      <c r="A61" s="275">
        <v>63</v>
      </c>
      <c r="B61" s="276">
        <v>60</v>
      </c>
      <c r="C61" s="276">
        <v>8</v>
      </c>
      <c r="D61" s="277" t="s">
        <v>88</v>
      </c>
      <c r="E61" s="277" t="s">
        <v>178</v>
      </c>
      <c r="F61" s="278" t="s">
        <v>304</v>
      </c>
      <c r="G61" s="191">
        <v>61391873.240000002</v>
      </c>
      <c r="H61" s="191">
        <v>16767564.899999999</v>
      </c>
      <c r="I61" s="191">
        <v>37039286.659999996</v>
      </c>
      <c r="J61" s="191">
        <v>3779021.01</v>
      </c>
      <c r="K61" s="196">
        <v>57585872.569999993</v>
      </c>
      <c r="L61" s="191">
        <v>494900.36</v>
      </c>
      <c r="M61" s="191">
        <v>26686863.59</v>
      </c>
      <c r="N61" s="196"/>
      <c r="O61" s="191">
        <v>8200010.46</v>
      </c>
      <c r="P61" s="191">
        <v>6072545.8799999999</v>
      </c>
      <c r="Q61" s="196">
        <v>14272556.34</v>
      </c>
      <c r="R61" s="191">
        <v>7374840.4299999997</v>
      </c>
      <c r="S61" s="191">
        <v>5617622.6100000003</v>
      </c>
      <c r="T61" s="191">
        <v>8116977.0899999999</v>
      </c>
      <c r="U61" s="191">
        <v>5665831.3700000001</v>
      </c>
      <c r="V61" s="191">
        <v>606844.35</v>
      </c>
      <c r="W61" s="191">
        <v>9484738.870000001</v>
      </c>
      <c r="X61" s="191">
        <v>0</v>
      </c>
      <c r="Y61" s="191">
        <v>1128365.52</v>
      </c>
      <c r="Z61" s="191">
        <v>0</v>
      </c>
      <c r="AA61" s="191">
        <v>136265.51</v>
      </c>
      <c r="AB61" s="191">
        <v>15912171.119999995</v>
      </c>
      <c r="AC61" s="294">
        <f t="shared" si="1"/>
        <v>214475722.97000003</v>
      </c>
    </row>
    <row r="62" spans="1:29" ht="24.6">
      <c r="A62" s="275">
        <v>23</v>
      </c>
      <c r="B62" s="276">
        <v>61</v>
      </c>
      <c r="C62" s="276">
        <v>8</v>
      </c>
      <c r="D62" s="277" t="s">
        <v>53</v>
      </c>
      <c r="E62" s="277" t="s">
        <v>203</v>
      </c>
      <c r="F62" s="278" t="s">
        <v>332</v>
      </c>
      <c r="G62" s="191">
        <v>43590109.350000001</v>
      </c>
      <c r="H62" s="191">
        <v>21314300.370000001</v>
      </c>
      <c r="I62" s="191">
        <v>34165435.840000004</v>
      </c>
      <c r="J62" s="191">
        <v>2741508.96</v>
      </c>
      <c r="K62" s="196">
        <v>58221245.170000009</v>
      </c>
      <c r="L62" s="191">
        <v>850562.4800000001</v>
      </c>
      <c r="M62" s="191">
        <v>17182464.02</v>
      </c>
      <c r="N62" s="196"/>
      <c r="O62" s="191">
        <v>8167567.5800000001</v>
      </c>
      <c r="P62" s="191">
        <v>10148279.74</v>
      </c>
      <c r="Q62" s="196">
        <v>18315847.32</v>
      </c>
      <c r="R62" s="191">
        <v>7542202.25</v>
      </c>
      <c r="S62" s="191">
        <v>3971089.97</v>
      </c>
      <c r="T62" s="191">
        <v>4169350.65</v>
      </c>
      <c r="U62" s="191">
        <v>3872988.25</v>
      </c>
      <c r="V62" s="191">
        <v>195757.81</v>
      </c>
      <c r="W62" s="191">
        <v>2790459.25</v>
      </c>
      <c r="X62" s="191">
        <v>0</v>
      </c>
      <c r="Y62" s="191">
        <v>7021976.4199999999</v>
      </c>
      <c r="Z62" s="191">
        <v>0</v>
      </c>
      <c r="AA62" s="191">
        <v>124195.76</v>
      </c>
      <c r="AB62" s="191">
        <v>16635448.709999999</v>
      </c>
      <c r="AC62" s="294">
        <f t="shared" si="1"/>
        <v>184483697.41</v>
      </c>
    </row>
    <row r="63" spans="1:29" ht="24.6">
      <c r="A63" s="275">
        <v>15</v>
      </c>
      <c r="B63" s="276">
        <v>62</v>
      </c>
      <c r="C63" s="276">
        <v>8</v>
      </c>
      <c r="D63" s="277" t="s">
        <v>55</v>
      </c>
      <c r="E63" s="277" t="s">
        <v>172</v>
      </c>
      <c r="F63" s="278" t="s">
        <v>297</v>
      </c>
      <c r="G63" s="191">
        <v>41070854.68</v>
      </c>
      <c r="H63" s="191">
        <v>15975376.890000001</v>
      </c>
      <c r="I63" s="191">
        <v>37543467.109999999</v>
      </c>
      <c r="J63" s="191">
        <v>2548195.06</v>
      </c>
      <c r="K63" s="196">
        <v>56067039.060000002</v>
      </c>
      <c r="L63" s="191">
        <v>1184011.76</v>
      </c>
      <c r="M63" s="191">
        <v>17458389.760000002</v>
      </c>
      <c r="N63" s="196"/>
      <c r="O63" s="191">
        <v>7617365.96</v>
      </c>
      <c r="P63" s="191">
        <v>5916385.5</v>
      </c>
      <c r="Q63" s="196">
        <v>13533751.460000001</v>
      </c>
      <c r="R63" s="191">
        <v>6477997.6899999995</v>
      </c>
      <c r="S63" s="191">
        <v>18882575.379999999</v>
      </c>
      <c r="T63" s="191">
        <v>5380054</v>
      </c>
      <c r="U63" s="191">
        <v>4387467.5200000005</v>
      </c>
      <c r="V63" s="191">
        <v>464131.62</v>
      </c>
      <c r="W63" s="191">
        <v>18973948.229999997</v>
      </c>
      <c r="X63" s="191">
        <v>0</v>
      </c>
      <c r="Y63" s="191">
        <v>10198571.699999999</v>
      </c>
      <c r="Z63" s="191">
        <v>0</v>
      </c>
      <c r="AA63" s="191">
        <v>641975.11</v>
      </c>
      <c r="AB63" s="191">
        <v>12801592.120000003</v>
      </c>
      <c r="AC63" s="294">
        <f t="shared" si="1"/>
        <v>207522360.09000003</v>
      </c>
    </row>
    <row r="64" spans="1:29" ht="24.6">
      <c r="A64" s="275">
        <v>38</v>
      </c>
      <c r="B64" s="276">
        <v>63</v>
      </c>
      <c r="C64" s="276">
        <v>8</v>
      </c>
      <c r="D64" s="277" t="s">
        <v>49</v>
      </c>
      <c r="E64" s="277" t="s">
        <v>224</v>
      </c>
      <c r="F64" s="278" t="s">
        <v>356</v>
      </c>
      <c r="G64" s="191">
        <v>69275356.969999999</v>
      </c>
      <c r="H64" s="191">
        <v>23843913.579999998</v>
      </c>
      <c r="I64" s="191">
        <v>38051213.449999996</v>
      </c>
      <c r="J64" s="191">
        <v>4320523.1500000004</v>
      </c>
      <c r="K64" s="196">
        <v>66215650.179999992</v>
      </c>
      <c r="L64" s="191">
        <v>1510533.26</v>
      </c>
      <c r="M64" s="191">
        <v>40780168.170000002</v>
      </c>
      <c r="N64" s="196"/>
      <c r="O64" s="191">
        <v>14170052.120000001</v>
      </c>
      <c r="P64" s="191">
        <v>7886144.5</v>
      </c>
      <c r="Q64" s="196">
        <v>22056196.620000001</v>
      </c>
      <c r="R64" s="191">
        <v>8574802.0499999989</v>
      </c>
      <c r="S64" s="191">
        <v>30817329.920000002</v>
      </c>
      <c r="T64" s="191">
        <v>2568545</v>
      </c>
      <c r="U64" s="191">
        <v>5633253.29</v>
      </c>
      <c r="V64" s="191">
        <v>146363.71000000002</v>
      </c>
      <c r="W64" s="191">
        <v>4353318.42</v>
      </c>
      <c r="X64" s="191">
        <v>0</v>
      </c>
      <c r="Y64" s="191">
        <v>9207889.0800000001</v>
      </c>
      <c r="Z64" s="191">
        <v>0</v>
      </c>
      <c r="AA64" s="191">
        <v>887162.27999999991</v>
      </c>
      <c r="AB64" s="191">
        <v>18563523.73</v>
      </c>
      <c r="AC64" s="294">
        <f t="shared" si="1"/>
        <v>280590092.68000001</v>
      </c>
    </row>
    <row r="65" spans="1:29" ht="24.6">
      <c r="A65" s="275">
        <v>44</v>
      </c>
      <c r="B65" s="276">
        <v>64</v>
      </c>
      <c r="C65" s="276">
        <v>8</v>
      </c>
      <c r="D65" s="277" t="s">
        <v>49</v>
      </c>
      <c r="E65" s="277" t="s">
        <v>229</v>
      </c>
      <c r="F65" s="278" t="s">
        <v>362</v>
      </c>
      <c r="G65" s="191">
        <v>56078165.18</v>
      </c>
      <c r="H65" s="191">
        <v>27272783.609999999</v>
      </c>
      <c r="I65" s="191">
        <v>35271492.159999996</v>
      </c>
      <c r="J65" s="191">
        <v>3946134.5900000003</v>
      </c>
      <c r="K65" s="196">
        <v>66490410.359999999</v>
      </c>
      <c r="L65" s="191">
        <v>1819357.66</v>
      </c>
      <c r="M65" s="191">
        <v>24054527.5</v>
      </c>
      <c r="N65" s="196"/>
      <c r="O65" s="191">
        <v>12612250.560000001</v>
      </c>
      <c r="P65" s="191">
        <v>7945457</v>
      </c>
      <c r="Q65" s="196">
        <v>20557707.560000002</v>
      </c>
      <c r="R65" s="191">
        <v>14616882.9</v>
      </c>
      <c r="S65" s="191">
        <v>14727523.32</v>
      </c>
      <c r="T65" s="191">
        <v>11489357.5</v>
      </c>
      <c r="U65" s="191">
        <v>5610143.1200000001</v>
      </c>
      <c r="V65" s="191">
        <v>160029.57</v>
      </c>
      <c r="W65" s="191">
        <v>6318962.7400000002</v>
      </c>
      <c r="X65" s="191">
        <v>0</v>
      </c>
      <c r="Y65" s="191">
        <v>4012367</v>
      </c>
      <c r="Z65" s="191">
        <v>0</v>
      </c>
      <c r="AA65" s="191">
        <v>286136.42</v>
      </c>
      <c r="AB65" s="191">
        <v>17573561.670000006</v>
      </c>
      <c r="AC65" s="294">
        <f t="shared" si="1"/>
        <v>243795132.5</v>
      </c>
    </row>
    <row r="66" spans="1:29" ht="24.6">
      <c r="A66" s="275">
        <v>32</v>
      </c>
      <c r="B66" s="276">
        <v>65</v>
      </c>
      <c r="C66" s="276">
        <v>8</v>
      </c>
      <c r="D66" s="277" t="s">
        <v>53</v>
      </c>
      <c r="E66" s="277" t="s">
        <v>211</v>
      </c>
      <c r="F66" s="278" t="s">
        <v>341</v>
      </c>
      <c r="G66" s="191">
        <v>64713298.079999998</v>
      </c>
      <c r="H66" s="191">
        <v>21053412</v>
      </c>
      <c r="I66" s="191">
        <v>34404233.549999997</v>
      </c>
      <c r="J66" s="191">
        <v>3949303.95</v>
      </c>
      <c r="K66" s="196">
        <v>59406949.5</v>
      </c>
      <c r="L66" s="191">
        <v>1023087.35</v>
      </c>
      <c r="M66" s="191">
        <v>26323387.030000001</v>
      </c>
      <c r="N66" s="196"/>
      <c r="O66" s="191">
        <v>9678419.3399999999</v>
      </c>
      <c r="P66" s="191">
        <v>4824449</v>
      </c>
      <c r="Q66" s="196">
        <v>14502868.34</v>
      </c>
      <c r="R66" s="191">
        <v>6564448.7400000002</v>
      </c>
      <c r="S66" s="191">
        <v>12265091.57</v>
      </c>
      <c r="T66" s="191">
        <v>4804709.88</v>
      </c>
      <c r="U66" s="191">
        <v>3230415.49</v>
      </c>
      <c r="V66" s="191">
        <v>4362461.3599999994</v>
      </c>
      <c r="W66" s="191">
        <v>5113558.63</v>
      </c>
      <c r="X66" s="191">
        <v>0</v>
      </c>
      <c r="Y66" s="191">
        <v>4396397.24</v>
      </c>
      <c r="Z66" s="191">
        <v>0</v>
      </c>
      <c r="AA66" s="191">
        <v>360139.76</v>
      </c>
      <c r="AB66" s="191">
        <v>12506418.85</v>
      </c>
      <c r="AC66" s="294">
        <f t="shared" ref="AC66:AC89" si="2">G66+K66+L66+M66+Q66+R66+S66+T66+U66+V66+W66+X66+Y66+Z66+AA66+AB66</f>
        <v>219573231.81999996</v>
      </c>
    </row>
    <row r="67" spans="1:29" ht="24.6">
      <c r="A67" s="275">
        <v>65</v>
      </c>
      <c r="B67" s="276">
        <v>66</v>
      </c>
      <c r="C67" s="276">
        <v>9</v>
      </c>
      <c r="D67" s="277" t="s">
        <v>88</v>
      </c>
      <c r="E67" s="277" t="s">
        <v>180</v>
      </c>
      <c r="F67" s="278" t="s">
        <v>306</v>
      </c>
      <c r="G67" s="191">
        <v>68010426.810000002</v>
      </c>
      <c r="H67" s="191">
        <v>19809659.219999999</v>
      </c>
      <c r="I67" s="191">
        <v>45625563.369999997</v>
      </c>
      <c r="J67" s="191">
        <v>4366456.71</v>
      </c>
      <c r="K67" s="196">
        <v>69801679.299999997</v>
      </c>
      <c r="L67" s="191">
        <v>667403.11</v>
      </c>
      <c r="M67" s="191">
        <v>29850263.789999999</v>
      </c>
      <c r="N67" s="196"/>
      <c r="O67" s="191">
        <v>12722673.530000001</v>
      </c>
      <c r="P67" s="191">
        <v>11353479.199999999</v>
      </c>
      <c r="Q67" s="196">
        <v>24076152.73</v>
      </c>
      <c r="R67" s="191">
        <v>7790901.5499999998</v>
      </c>
      <c r="S67" s="191">
        <v>7265137.9800000004</v>
      </c>
      <c r="T67" s="191">
        <v>12748834.9</v>
      </c>
      <c r="U67" s="191">
        <v>5634588.3000000007</v>
      </c>
      <c r="V67" s="191">
        <v>1182595.25</v>
      </c>
      <c r="W67" s="191">
        <v>6579887.5299999993</v>
      </c>
      <c r="X67" s="191">
        <v>0</v>
      </c>
      <c r="Y67" s="191">
        <v>1236080</v>
      </c>
      <c r="Z67" s="191">
        <v>0</v>
      </c>
      <c r="AA67" s="191">
        <v>128545.64</v>
      </c>
      <c r="AB67" s="191">
        <v>18692547.700000003</v>
      </c>
      <c r="AC67" s="294">
        <f t="shared" si="2"/>
        <v>253665044.59000003</v>
      </c>
    </row>
    <row r="68" spans="1:29" ht="24.6">
      <c r="A68" s="275">
        <v>16</v>
      </c>
      <c r="B68" s="276">
        <v>67</v>
      </c>
      <c r="C68" s="276">
        <v>9</v>
      </c>
      <c r="D68" s="277" t="s">
        <v>55</v>
      </c>
      <c r="E68" s="277" t="s">
        <v>173</v>
      </c>
      <c r="F68" s="278" t="s">
        <v>298</v>
      </c>
      <c r="G68" s="191">
        <v>67959797.549999997</v>
      </c>
      <c r="H68" s="191">
        <v>21547549.699999999</v>
      </c>
      <c r="I68" s="191">
        <v>53235924.719999999</v>
      </c>
      <c r="J68" s="191">
        <v>4080770.1599999997</v>
      </c>
      <c r="K68" s="196">
        <v>78864244.579999998</v>
      </c>
      <c r="L68" s="191">
        <v>660908.19999999995</v>
      </c>
      <c r="M68" s="191">
        <v>35275343.439999998</v>
      </c>
      <c r="N68" s="196"/>
      <c r="O68" s="191">
        <v>11172820.6</v>
      </c>
      <c r="P68" s="191">
        <v>1805748</v>
      </c>
      <c r="Q68" s="196">
        <v>12978568.6</v>
      </c>
      <c r="R68" s="191">
        <v>10284642.630000001</v>
      </c>
      <c r="S68" s="191">
        <v>12191450.98</v>
      </c>
      <c r="T68" s="191">
        <v>17675599.800000001</v>
      </c>
      <c r="U68" s="191">
        <v>5501827.4900000002</v>
      </c>
      <c r="V68" s="191">
        <v>175457.36</v>
      </c>
      <c r="W68" s="191">
        <v>5224648.79</v>
      </c>
      <c r="X68" s="191">
        <v>0</v>
      </c>
      <c r="Y68" s="191">
        <v>13662945.059999999</v>
      </c>
      <c r="Z68" s="191">
        <v>0</v>
      </c>
      <c r="AA68" s="191">
        <v>95836.56</v>
      </c>
      <c r="AB68" s="191">
        <v>29134411.139999997</v>
      </c>
      <c r="AC68" s="294">
        <f t="shared" si="2"/>
        <v>289685682.18000001</v>
      </c>
    </row>
    <row r="69" spans="1:29" ht="24.6">
      <c r="A69" s="275">
        <v>39</v>
      </c>
      <c r="B69" s="276">
        <v>68</v>
      </c>
      <c r="C69" s="276">
        <v>9</v>
      </c>
      <c r="D69" s="277" t="s">
        <v>49</v>
      </c>
      <c r="E69" s="277" t="s">
        <v>225</v>
      </c>
      <c r="F69" s="278" t="s">
        <v>357</v>
      </c>
      <c r="G69" s="191">
        <v>65919986.219999991</v>
      </c>
      <c r="H69" s="191">
        <v>27091524.520000003</v>
      </c>
      <c r="I69" s="191">
        <v>48198706.229999997</v>
      </c>
      <c r="J69" s="191">
        <v>4376288.18</v>
      </c>
      <c r="K69" s="196">
        <v>79666518.930000007</v>
      </c>
      <c r="L69" s="191">
        <v>974721.01</v>
      </c>
      <c r="M69" s="191">
        <v>26541465.559999999</v>
      </c>
      <c r="N69" s="196"/>
      <c r="O69" s="191">
        <v>13064697.85</v>
      </c>
      <c r="P69" s="191">
        <v>11221617.140000001</v>
      </c>
      <c r="Q69" s="196">
        <v>24286314.990000002</v>
      </c>
      <c r="R69" s="191">
        <v>9469032.6099999994</v>
      </c>
      <c r="S69" s="191">
        <v>6065372.2300000004</v>
      </c>
      <c r="T69" s="191">
        <v>10916891</v>
      </c>
      <c r="U69" s="191">
        <v>5591748.1599999992</v>
      </c>
      <c r="V69" s="191">
        <v>655090.99</v>
      </c>
      <c r="W69" s="191">
        <v>7355449.5199999996</v>
      </c>
      <c r="X69" s="191">
        <v>0</v>
      </c>
      <c r="Y69" s="191">
        <v>2143912.42</v>
      </c>
      <c r="Z69" s="191">
        <v>0</v>
      </c>
      <c r="AA69" s="191">
        <v>147684.69</v>
      </c>
      <c r="AB69" s="191">
        <v>14478358.810000001</v>
      </c>
      <c r="AC69" s="294">
        <f t="shared" si="2"/>
        <v>254212547.13999999</v>
      </c>
    </row>
    <row r="70" spans="1:29" ht="24.6">
      <c r="A70" s="275">
        <v>45</v>
      </c>
      <c r="B70" s="276">
        <v>69</v>
      </c>
      <c r="C70" s="276">
        <v>9</v>
      </c>
      <c r="D70" s="277" t="s">
        <v>49</v>
      </c>
      <c r="E70" s="277" t="s">
        <v>230</v>
      </c>
      <c r="F70" s="278" t="s">
        <v>363</v>
      </c>
      <c r="G70" s="191">
        <v>75468777.679999992</v>
      </c>
      <c r="H70" s="191">
        <v>23001581</v>
      </c>
      <c r="I70" s="191">
        <v>33067289.34</v>
      </c>
      <c r="J70" s="191">
        <v>4571229.79</v>
      </c>
      <c r="K70" s="196">
        <v>60640100.130000003</v>
      </c>
      <c r="L70" s="191">
        <v>786970</v>
      </c>
      <c r="M70" s="191">
        <v>24789765.859999999</v>
      </c>
      <c r="N70" s="196"/>
      <c r="O70" s="191">
        <v>13246139.08</v>
      </c>
      <c r="P70" s="191">
        <v>10244798.199999999</v>
      </c>
      <c r="Q70" s="196">
        <v>23490937.280000001</v>
      </c>
      <c r="R70" s="191">
        <v>10340481.279999999</v>
      </c>
      <c r="S70" s="191">
        <v>14838720.16</v>
      </c>
      <c r="T70" s="191">
        <v>2586354.9</v>
      </c>
      <c r="U70" s="191">
        <v>5060232.6599999992</v>
      </c>
      <c r="V70" s="191">
        <v>177382.83</v>
      </c>
      <c r="W70" s="191">
        <v>6722056.1299999999</v>
      </c>
      <c r="X70" s="191">
        <v>0</v>
      </c>
      <c r="Y70" s="191">
        <v>915757.99</v>
      </c>
      <c r="Z70" s="191">
        <v>0</v>
      </c>
      <c r="AA70" s="191">
        <v>76762.28</v>
      </c>
      <c r="AB70" s="191">
        <v>12028141.560000001</v>
      </c>
      <c r="AC70" s="294">
        <f t="shared" si="2"/>
        <v>237922440.74000004</v>
      </c>
    </row>
    <row r="71" spans="1:29" ht="24.6">
      <c r="A71" s="275">
        <v>8</v>
      </c>
      <c r="B71" s="276">
        <v>70</v>
      </c>
      <c r="C71" s="276">
        <v>9</v>
      </c>
      <c r="D71" s="277" t="s">
        <v>51</v>
      </c>
      <c r="E71" s="277" t="s">
        <v>243</v>
      </c>
      <c r="F71" s="278" t="s">
        <v>378</v>
      </c>
      <c r="G71" s="191">
        <v>65903645.969999999</v>
      </c>
      <c r="H71" s="191">
        <v>21783902.66</v>
      </c>
      <c r="I71" s="191">
        <v>43926849.93</v>
      </c>
      <c r="J71" s="191">
        <v>4109904.63</v>
      </c>
      <c r="K71" s="196">
        <v>69820657.219999999</v>
      </c>
      <c r="L71" s="191">
        <v>1206487.2</v>
      </c>
      <c r="M71" s="191">
        <v>32900536.41</v>
      </c>
      <c r="N71" s="196"/>
      <c r="O71" s="191">
        <v>10666342.120000001</v>
      </c>
      <c r="P71" s="191">
        <v>9787203.5999999996</v>
      </c>
      <c r="Q71" s="196">
        <v>20453545.719999999</v>
      </c>
      <c r="R71" s="191">
        <v>9336099.1699999999</v>
      </c>
      <c r="S71" s="191">
        <v>37691655.479999997</v>
      </c>
      <c r="T71" s="191">
        <v>7833355.2000000002</v>
      </c>
      <c r="U71" s="191">
        <v>6784775.8799999999</v>
      </c>
      <c r="V71" s="191">
        <v>186240.47</v>
      </c>
      <c r="W71" s="191">
        <v>6128274.25</v>
      </c>
      <c r="X71" s="191">
        <v>0</v>
      </c>
      <c r="Y71" s="191">
        <v>4240546.93</v>
      </c>
      <c r="Z71" s="191">
        <v>0</v>
      </c>
      <c r="AA71" s="191">
        <v>1365230.78</v>
      </c>
      <c r="AB71" s="191">
        <v>16589995.890000001</v>
      </c>
      <c r="AC71" s="294">
        <f t="shared" si="2"/>
        <v>280441046.56999993</v>
      </c>
    </row>
    <row r="72" spans="1:29" ht="24.6">
      <c r="A72" s="275">
        <v>74</v>
      </c>
      <c r="B72" s="276">
        <v>71</v>
      </c>
      <c r="C72" s="276">
        <v>10</v>
      </c>
      <c r="D72" s="277" t="s">
        <v>45</v>
      </c>
      <c r="E72" s="277" t="s">
        <v>188</v>
      </c>
      <c r="F72" s="278" t="s">
        <v>315</v>
      </c>
      <c r="G72" s="191">
        <v>94772912.929999977</v>
      </c>
      <c r="H72" s="191">
        <v>35091869.899999999</v>
      </c>
      <c r="I72" s="191">
        <v>73783836.450000003</v>
      </c>
      <c r="J72" s="191">
        <v>6049878.8600000003</v>
      </c>
      <c r="K72" s="196">
        <v>114925585.20999999</v>
      </c>
      <c r="L72" s="191">
        <v>1800013.27</v>
      </c>
      <c r="M72" s="191">
        <v>53471255.829999998</v>
      </c>
      <c r="N72" s="196"/>
      <c r="O72" s="191">
        <v>31168410.84</v>
      </c>
      <c r="P72" s="191">
        <v>15178570.82</v>
      </c>
      <c r="Q72" s="196">
        <v>46346981.659999996</v>
      </c>
      <c r="R72" s="191">
        <v>15393146.459999999</v>
      </c>
      <c r="S72" s="191">
        <v>26342879.620000001</v>
      </c>
      <c r="T72" s="191">
        <v>15617358</v>
      </c>
      <c r="U72" s="191">
        <v>9632479.4499999993</v>
      </c>
      <c r="V72" s="191">
        <v>2213769.9</v>
      </c>
      <c r="W72" s="191">
        <v>18654686.52</v>
      </c>
      <c r="X72" s="191">
        <v>30600</v>
      </c>
      <c r="Y72" s="191">
        <v>6468729.7300000004</v>
      </c>
      <c r="Z72" s="191">
        <v>0</v>
      </c>
      <c r="AA72" s="191">
        <v>499234.93000000005</v>
      </c>
      <c r="AB72" s="191">
        <v>40223282.670000002</v>
      </c>
      <c r="AC72" s="294">
        <f t="shared" si="2"/>
        <v>446392916.17999995</v>
      </c>
    </row>
    <row r="73" spans="1:29" ht="24.6">
      <c r="A73" s="275">
        <v>79</v>
      </c>
      <c r="B73" s="276">
        <v>72</v>
      </c>
      <c r="C73" s="276">
        <v>10</v>
      </c>
      <c r="D73" s="277" t="s">
        <v>45</v>
      </c>
      <c r="E73" s="277" t="s">
        <v>193</v>
      </c>
      <c r="F73" s="278" t="s">
        <v>320</v>
      </c>
      <c r="G73" s="191">
        <v>92077946.260000005</v>
      </c>
      <c r="H73" s="191">
        <v>32939536.780000001</v>
      </c>
      <c r="I73" s="191">
        <v>57207062.490000002</v>
      </c>
      <c r="J73" s="191">
        <v>5013290.29</v>
      </c>
      <c r="K73" s="196">
        <v>95159889.560000017</v>
      </c>
      <c r="L73" s="191">
        <v>115679.73</v>
      </c>
      <c r="M73" s="191">
        <v>43954328.479999997</v>
      </c>
      <c r="N73" s="196"/>
      <c r="O73" s="191">
        <v>20229094.429999996</v>
      </c>
      <c r="P73" s="191">
        <v>11399876</v>
      </c>
      <c r="Q73" s="196">
        <v>31628970.429999996</v>
      </c>
      <c r="R73" s="191">
        <v>10058825.049999999</v>
      </c>
      <c r="S73" s="191">
        <v>17830602.600000001</v>
      </c>
      <c r="T73" s="191">
        <v>16823747.210000001</v>
      </c>
      <c r="U73" s="191">
        <v>8044547.7400000002</v>
      </c>
      <c r="V73" s="191">
        <v>26892.77</v>
      </c>
      <c r="W73" s="191">
        <v>22739466.690000001</v>
      </c>
      <c r="X73" s="191">
        <v>0</v>
      </c>
      <c r="Y73" s="191">
        <v>4603572</v>
      </c>
      <c r="Z73" s="191">
        <v>0</v>
      </c>
      <c r="AA73" s="191">
        <v>677480.62</v>
      </c>
      <c r="AB73" s="191">
        <v>32312618.689999994</v>
      </c>
      <c r="AC73" s="294">
        <f t="shared" si="2"/>
        <v>376054567.82999998</v>
      </c>
    </row>
    <row r="74" spans="1:29" ht="24.6">
      <c r="A74" s="275">
        <v>81</v>
      </c>
      <c r="B74" s="276">
        <v>73</v>
      </c>
      <c r="C74" s="276">
        <v>10</v>
      </c>
      <c r="D74" s="277" t="s">
        <v>45</v>
      </c>
      <c r="E74" s="277" t="s">
        <v>195</v>
      </c>
      <c r="F74" s="278" t="s">
        <v>322</v>
      </c>
      <c r="G74" s="191">
        <v>73849583.540000007</v>
      </c>
      <c r="H74" s="191">
        <v>32447995.449999999</v>
      </c>
      <c r="I74" s="191">
        <v>45655902.709999993</v>
      </c>
      <c r="J74" s="191">
        <v>4787050.28</v>
      </c>
      <c r="K74" s="196">
        <v>82890948.439999998</v>
      </c>
      <c r="L74" s="191">
        <v>1387759.82</v>
      </c>
      <c r="M74" s="191">
        <v>36494146.200000003</v>
      </c>
      <c r="N74" s="196"/>
      <c r="O74" s="191">
        <v>15626626.199999999</v>
      </c>
      <c r="P74" s="191">
        <v>7522188.71</v>
      </c>
      <c r="Q74" s="196">
        <v>23148814.91</v>
      </c>
      <c r="R74" s="191">
        <v>9811248.3599999994</v>
      </c>
      <c r="S74" s="191">
        <v>22103983.620000001</v>
      </c>
      <c r="T74" s="191">
        <v>12255635.23</v>
      </c>
      <c r="U74" s="191">
        <v>7832633.0300000003</v>
      </c>
      <c r="V74" s="191">
        <v>729241.25</v>
      </c>
      <c r="W74" s="191">
        <v>19008626.109999999</v>
      </c>
      <c r="X74" s="191">
        <v>0</v>
      </c>
      <c r="Y74" s="191">
        <v>8703716.8200000003</v>
      </c>
      <c r="Z74" s="191">
        <v>0</v>
      </c>
      <c r="AA74" s="191">
        <v>311633.49</v>
      </c>
      <c r="AB74" s="191">
        <v>30272169.66</v>
      </c>
      <c r="AC74" s="294">
        <f t="shared" si="2"/>
        <v>328800140.48000002</v>
      </c>
    </row>
    <row r="75" spans="1:29" ht="24.6">
      <c r="A75" s="275">
        <v>28</v>
      </c>
      <c r="B75" s="276">
        <v>74</v>
      </c>
      <c r="C75" s="276">
        <v>10</v>
      </c>
      <c r="D75" s="277" t="s">
        <v>53</v>
      </c>
      <c r="E75" s="277" t="s">
        <v>207</v>
      </c>
      <c r="F75" s="278" t="s">
        <v>337</v>
      </c>
      <c r="G75" s="191">
        <v>101706121.70000002</v>
      </c>
      <c r="H75" s="191">
        <v>31234929.570000004</v>
      </c>
      <c r="I75" s="191">
        <v>58344527.710000001</v>
      </c>
      <c r="J75" s="191">
        <v>5400351.6400000006</v>
      </c>
      <c r="K75" s="196">
        <v>94979808.920000002</v>
      </c>
      <c r="L75" s="191">
        <v>1028641.41</v>
      </c>
      <c r="M75" s="191">
        <v>40083455.579999998</v>
      </c>
      <c r="N75" s="196"/>
      <c r="O75" s="191">
        <v>17880117.850000001</v>
      </c>
      <c r="P75" s="191">
        <v>15999878.880000001</v>
      </c>
      <c r="Q75" s="196">
        <v>33879996.730000004</v>
      </c>
      <c r="R75" s="191">
        <v>16172936.150000002</v>
      </c>
      <c r="S75" s="191">
        <v>13650626.030000001</v>
      </c>
      <c r="T75" s="191">
        <v>16858105.91</v>
      </c>
      <c r="U75" s="191">
        <v>6986542.7199999997</v>
      </c>
      <c r="V75" s="191">
        <v>226527.83</v>
      </c>
      <c r="W75" s="191">
        <v>10290612.050000001</v>
      </c>
      <c r="X75" s="191">
        <v>0</v>
      </c>
      <c r="Y75" s="191">
        <v>4432409.42</v>
      </c>
      <c r="Z75" s="191">
        <v>0</v>
      </c>
      <c r="AA75" s="191">
        <v>303432.61</v>
      </c>
      <c r="AB75" s="191">
        <v>26849735.650000002</v>
      </c>
      <c r="AC75" s="294">
        <f t="shared" si="2"/>
        <v>367448952.71000004</v>
      </c>
    </row>
    <row r="76" spans="1:29" ht="24.6">
      <c r="A76" s="275">
        <v>54</v>
      </c>
      <c r="B76" s="276">
        <v>75</v>
      </c>
      <c r="C76" s="276">
        <v>10</v>
      </c>
      <c r="D76" s="277" t="s">
        <v>47</v>
      </c>
      <c r="E76" s="277" t="s">
        <v>215</v>
      </c>
      <c r="F76" s="278" t="s">
        <v>345</v>
      </c>
      <c r="G76" s="191">
        <v>92379984.910000011</v>
      </c>
      <c r="H76" s="191">
        <v>28575674.240000002</v>
      </c>
      <c r="I76" s="191">
        <v>59260335.879999995</v>
      </c>
      <c r="J76" s="191">
        <v>5564396.71</v>
      </c>
      <c r="K76" s="196">
        <v>93400406.829999998</v>
      </c>
      <c r="L76" s="191">
        <v>1660585.8199999998</v>
      </c>
      <c r="M76" s="191">
        <v>39823784.009999998</v>
      </c>
      <c r="N76" s="196"/>
      <c r="O76" s="191">
        <v>12871546.25</v>
      </c>
      <c r="P76" s="191">
        <v>12856827.5</v>
      </c>
      <c r="Q76" s="196">
        <v>25728373.75</v>
      </c>
      <c r="R76" s="191">
        <v>7494411.4600000009</v>
      </c>
      <c r="S76" s="191">
        <v>23964907.399999999</v>
      </c>
      <c r="T76" s="191">
        <v>11001605.800000001</v>
      </c>
      <c r="U76" s="191">
        <v>7706190.5199999996</v>
      </c>
      <c r="V76" s="191">
        <v>1671459</v>
      </c>
      <c r="W76" s="191">
        <v>6802469.25</v>
      </c>
      <c r="X76" s="191">
        <v>160000</v>
      </c>
      <c r="Y76" s="191">
        <v>3772758.2</v>
      </c>
      <c r="Z76" s="191">
        <v>0</v>
      </c>
      <c r="AA76" s="191">
        <v>841709.03</v>
      </c>
      <c r="AB76" s="191">
        <v>26471867.050000001</v>
      </c>
      <c r="AC76" s="294">
        <f t="shared" si="2"/>
        <v>342880513.02999997</v>
      </c>
    </row>
    <row r="77" spans="1:29" ht="24.6">
      <c r="A77" s="275">
        <v>86</v>
      </c>
      <c r="B77" s="276">
        <v>76</v>
      </c>
      <c r="C77" s="276">
        <v>10</v>
      </c>
      <c r="D77" s="277" t="s">
        <v>45</v>
      </c>
      <c r="E77" s="277" t="s">
        <v>200</v>
      </c>
      <c r="F77" s="278" t="s">
        <v>327</v>
      </c>
      <c r="G77" s="191">
        <v>84812372.649999976</v>
      </c>
      <c r="H77" s="191">
        <v>37609047.829999998</v>
      </c>
      <c r="I77" s="191">
        <v>71504892.670000002</v>
      </c>
      <c r="J77" s="191">
        <v>5845381.2999999998</v>
      </c>
      <c r="K77" s="196">
        <v>114959321.8</v>
      </c>
      <c r="L77" s="191">
        <v>1320375.8699999999</v>
      </c>
      <c r="M77" s="191">
        <v>50177932.369999997</v>
      </c>
      <c r="N77" s="196"/>
      <c r="O77" s="191">
        <v>29909128.960000001</v>
      </c>
      <c r="P77" s="191">
        <v>25763147.449999999</v>
      </c>
      <c r="Q77" s="196">
        <v>55672276.409999996</v>
      </c>
      <c r="R77" s="191">
        <v>13721810.02</v>
      </c>
      <c r="S77" s="191">
        <v>36097831.080000006</v>
      </c>
      <c r="T77" s="191">
        <v>15554638.4</v>
      </c>
      <c r="U77" s="191">
        <v>9416951.8300000001</v>
      </c>
      <c r="V77" s="191">
        <v>242893.41</v>
      </c>
      <c r="W77" s="191">
        <v>11075240.15</v>
      </c>
      <c r="X77" s="191">
        <v>0</v>
      </c>
      <c r="Y77" s="191">
        <v>1763434.81</v>
      </c>
      <c r="Z77" s="191">
        <v>0</v>
      </c>
      <c r="AA77" s="191">
        <v>439899.23</v>
      </c>
      <c r="AB77" s="191">
        <v>34179189.130000003</v>
      </c>
      <c r="AC77" s="294">
        <f t="shared" si="2"/>
        <v>429434167.15999997</v>
      </c>
    </row>
    <row r="78" spans="1:29" ht="24.6">
      <c r="A78" s="275">
        <v>11</v>
      </c>
      <c r="B78" s="276">
        <v>77</v>
      </c>
      <c r="C78" s="276">
        <v>10</v>
      </c>
      <c r="D78" s="277" t="s">
        <v>51</v>
      </c>
      <c r="E78" s="277" t="s">
        <v>246</v>
      </c>
      <c r="F78" s="278" t="s">
        <v>381</v>
      </c>
      <c r="G78" s="191">
        <v>89594574.099999994</v>
      </c>
      <c r="H78" s="191">
        <v>45441477.329999998</v>
      </c>
      <c r="I78" s="191">
        <v>56797948.909999996</v>
      </c>
      <c r="J78" s="191">
        <v>6754253.6099999994</v>
      </c>
      <c r="K78" s="196">
        <v>108993679.84999999</v>
      </c>
      <c r="L78" s="191">
        <v>2085898.3800000001</v>
      </c>
      <c r="M78" s="191">
        <v>42977276.5</v>
      </c>
      <c r="N78" s="196"/>
      <c r="O78" s="191">
        <v>25912884.25</v>
      </c>
      <c r="P78" s="191">
        <v>17018287.75</v>
      </c>
      <c r="Q78" s="196">
        <v>42931172</v>
      </c>
      <c r="R78" s="191">
        <v>15015835.75</v>
      </c>
      <c r="S78" s="191">
        <v>11491469.77</v>
      </c>
      <c r="T78" s="191">
        <v>12489214.4</v>
      </c>
      <c r="U78" s="191">
        <v>6387273.0300000003</v>
      </c>
      <c r="V78" s="191">
        <v>1190206.1000000001</v>
      </c>
      <c r="W78" s="191">
        <v>12556376.620000001</v>
      </c>
      <c r="X78" s="191">
        <v>0</v>
      </c>
      <c r="Y78" s="191">
        <v>2432656.1</v>
      </c>
      <c r="Z78" s="191">
        <v>0</v>
      </c>
      <c r="AA78" s="191">
        <v>356438.58</v>
      </c>
      <c r="AB78" s="191">
        <v>38130236.359999999</v>
      </c>
      <c r="AC78" s="294">
        <f t="shared" si="2"/>
        <v>386632307.53999996</v>
      </c>
    </row>
    <row r="79" spans="1:29" ht="24.6">
      <c r="A79" s="275">
        <v>71</v>
      </c>
      <c r="B79" s="276">
        <v>78</v>
      </c>
      <c r="C79" s="276">
        <v>11</v>
      </c>
      <c r="D79" s="277" t="s">
        <v>45</v>
      </c>
      <c r="E79" s="277" t="s">
        <v>186</v>
      </c>
      <c r="F79" s="278" t="s">
        <v>312</v>
      </c>
      <c r="G79" s="191">
        <v>163933300.58000001</v>
      </c>
      <c r="H79" s="191">
        <v>59294709.669999994</v>
      </c>
      <c r="I79" s="191">
        <v>119874198.99000001</v>
      </c>
      <c r="J79" s="191">
        <v>11406001.68</v>
      </c>
      <c r="K79" s="196">
        <v>190574910.34</v>
      </c>
      <c r="L79" s="191">
        <v>4018088.28</v>
      </c>
      <c r="M79" s="191">
        <v>98226148.069999993</v>
      </c>
      <c r="N79" s="196"/>
      <c r="O79" s="191">
        <v>57156411.050000004</v>
      </c>
      <c r="P79" s="191">
        <v>9990990.6400000006</v>
      </c>
      <c r="Q79" s="196">
        <v>67147401.689999998</v>
      </c>
      <c r="R79" s="191">
        <v>18045300.289999999</v>
      </c>
      <c r="S79" s="191">
        <v>50247344.619999997</v>
      </c>
      <c r="T79" s="191">
        <v>23591960.23</v>
      </c>
      <c r="U79" s="191">
        <v>20370347.849999998</v>
      </c>
      <c r="V79" s="191">
        <v>2109419.25</v>
      </c>
      <c r="W79" s="191">
        <v>14151466.299999999</v>
      </c>
      <c r="X79" s="191">
        <v>0</v>
      </c>
      <c r="Y79" s="191">
        <v>12302875.970000001</v>
      </c>
      <c r="Z79" s="191">
        <v>0</v>
      </c>
      <c r="AA79" s="191">
        <v>2543451.59</v>
      </c>
      <c r="AB79" s="191">
        <v>71190629.080000013</v>
      </c>
      <c r="AC79" s="294">
        <f t="shared" si="2"/>
        <v>738452644.1400001</v>
      </c>
    </row>
    <row r="80" spans="1:29" ht="24.6">
      <c r="A80" s="275">
        <v>13</v>
      </c>
      <c r="B80" s="276">
        <v>79</v>
      </c>
      <c r="C80" s="276">
        <v>11</v>
      </c>
      <c r="D80" s="277" t="s">
        <v>55</v>
      </c>
      <c r="E80" s="277" t="s">
        <v>170</v>
      </c>
      <c r="F80" s="278" t="s">
        <v>295</v>
      </c>
      <c r="G80" s="191">
        <v>161406206.45999998</v>
      </c>
      <c r="H80" s="191">
        <v>63726671.510000005</v>
      </c>
      <c r="I80" s="191">
        <v>128784336.08000001</v>
      </c>
      <c r="J80" s="191">
        <v>10093665.16</v>
      </c>
      <c r="K80" s="196">
        <v>202604672.75000003</v>
      </c>
      <c r="L80" s="191">
        <v>3315439</v>
      </c>
      <c r="M80" s="191">
        <v>103960144.05</v>
      </c>
      <c r="N80" s="196"/>
      <c r="O80" s="191">
        <v>82137531.829999998</v>
      </c>
      <c r="P80" s="191">
        <v>30651509.449999999</v>
      </c>
      <c r="Q80" s="196">
        <v>112789041.28</v>
      </c>
      <c r="R80" s="191">
        <v>27418981.809999999</v>
      </c>
      <c r="S80" s="191">
        <v>57617798.210000008</v>
      </c>
      <c r="T80" s="191">
        <v>31858698</v>
      </c>
      <c r="U80" s="191">
        <v>17565853.120000001</v>
      </c>
      <c r="V80" s="191">
        <v>7499875.4800000004</v>
      </c>
      <c r="W80" s="191">
        <v>10163246</v>
      </c>
      <c r="X80" s="191">
        <v>363000</v>
      </c>
      <c r="Y80" s="191">
        <v>13494212.01</v>
      </c>
      <c r="Z80" s="191">
        <v>2463307.16</v>
      </c>
      <c r="AA80" s="191">
        <v>1165524.76</v>
      </c>
      <c r="AB80" s="191">
        <v>56652905.150000006</v>
      </c>
      <c r="AC80" s="294">
        <f t="shared" si="2"/>
        <v>810338905.24000001</v>
      </c>
    </row>
    <row r="81" spans="1:29" ht="24.6">
      <c r="A81" s="275">
        <v>42</v>
      </c>
      <c r="B81" s="276">
        <v>80</v>
      </c>
      <c r="C81" s="276">
        <v>11</v>
      </c>
      <c r="D81" s="277" t="s">
        <v>49</v>
      </c>
      <c r="E81" s="277" t="s">
        <v>227</v>
      </c>
      <c r="F81" s="278" t="s">
        <v>360</v>
      </c>
      <c r="G81" s="191">
        <v>121086609.96000001</v>
      </c>
      <c r="H81" s="191">
        <v>67217578.639999986</v>
      </c>
      <c r="I81" s="191">
        <v>102225686.67</v>
      </c>
      <c r="J81" s="191">
        <v>9295033.9900000002</v>
      </c>
      <c r="K81" s="196">
        <v>178738299.30000001</v>
      </c>
      <c r="L81" s="191">
        <v>3771956.88</v>
      </c>
      <c r="M81" s="191">
        <v>89884857.780000001</v>
      </c>
      <c r="N81" s="196"/>
      <c r="O81" s="191">
        <v>48228551.099999994</v>
      </c>
      <c r="P81" s="191">
        <v>26656824.079999998</v>
      </c>
      <c r="Q81" s="196">
        <v>74885375.179999992</v>
      </c>
      <c r="R81" s="191">
        <v>23933591.050000004</v>
      </c>
      <c r="S81" s="191">
        <v>64237040.840000004</v>
      </c>
      <c r="T81" s="191">
        <v>27112865</v>
      </c>
      <c r="U81" s="191">
        <v>12780298.16</v>
      </c>
      <c r="V81" s="191">
        <v>331840.19</v>
      </c>
      <c r="W81" s="191">
        <v>9296705.3600000013</v>
      </c>
      <c r="X81" s="191">
        <v>1806795.48</v>
      </c>
      <c r="Y81" s="191">
        <v>2075498.3</v>
      </c>
      <c r="Z81" s="191">
        <v>5364923.58</v>
      </c>
      <c r="AA81" s="191">
        <v>1648940.4700000002</v>
      </c>
      <c r="AB81" s="191">
        <v>163579664.19999996</v>
      </c>
      <c r="AC81" s="294">
        <f t="shared" si="2"/>
        <v>780535261.73000002</v>
      </c>
    </row>
    <row r="82" spans="1:29" ht="24.6">
      <c r="A82" s="275">
        <v>57</v>
      </c>
      <c r="B82" s="276">
        <v>81</v>
      </c>
      <c r="C82" s="276">
        <v>11</v>
      </c>
      <c r="D82" s="277" t="s">
        <v>47</v>
      </c>
      <c r="E82" s="277" t="s">
        <v>218</v>
      </c>
      <c r="F82" s="278" t="s">
        <v>348</v>
      </c>
      <c r="G82" s="191">
        <v>175810056.67000002</v>
      </c>
      <c r="H82" s="191">
        <v>62597075.5</v>
      </c>
      <c r="I82" s="191">
        <v>137062312.19</v>
      </c>
      <c r="J82" s="191">
        <v>10962890.940000001</v>
      </c>
      <c r="K82" s="196">
        <v>210622278.63</v>
      </c>
      <c r="L82" s="191">
        <v>2220143.48</v>
      </c>
      <c r="M82" s="191">
        <v>106532927.41</v>
      </c>
      <c r="N82" s="196"/>
      <c r="O82" s="191">
        <v>87280470.420000002</v>
      </c>
      <c r="P82" s="191">
        <v>7782204.5199999996</v>
      </c>
      <c r="Q82" s="196">
        <v>95062674.939999998</v>
      </c>
      <c r="R82" s="191">
        <v>19748241.739999998</v>
      </c>
      <c r="S82" s="191">
        <v>45659944.469999999</v>
      </c>
      <c r="T82" s="191">
        <v>26515373.609999999</v>
      </c>
      <c r="U82" s="191">
        <v>15623944.560000001</v>
      </c>
      <c r="V82" s="191">
        <v>170509.86</v>
      </c>
      <c r="W82" s="191">
        <v>6965393.4800000004</v>
      </c>
      <c r="X82" s="191">
        <v>3650000</v>
      </c>
      <c r="Y82" s="191">
        <v>504515.54000000004</v>
      </c>
      <c r="Z82" s="191">
        <v>7774.74</v>
      </c>
      <c r="AA82" s="191">
        <v>799942.14</v>
      </c>
      <c r="AB82" s="191">
        <v>86344747.440000027</v>
      </c>
      <c r="AC82" s="294">
        <f t="shared" si="2"/>
        <v>796238468.71000016</v>
      </c>
    </row>
    <row r="83" spans="1:29" ht="24.6">
      <c r="A83" s="275">
        <v>51</v>
      </c>
      <c r="B83" s="276">
        <v>82</v>
      </c>
      <c r="C83" s="276">
        <v>11</v>
      </c>
      <c r="D83" s="277" t="s">
        <v>49</v>
      </c>
      <c r="E83" s="277" t="s">
        <v>235</v>
      </c>
      <c r="F83" s="278" t="s">
        <v>369</v>
      </c>
      <c r="G83" s="191">
        <v>170500974.41000003</v>
      </c>
      <c r="H83" s="191">
        <v>50332577.340000004</v>
      </c>
      <c r="I83" s="191">
        <v>98637980.700000003</v>
      </c>
      <c r="J83" s="191">
        <v>10541968.529999999</v>
      </c>
      <c r="K83" s="196">
        <v>159512526.57000002</v>
      </c>
      <c r="L83" s="191">
        <v>3281330.17</v>
      </c>
      <c r="M83" s="191">
        <v>132226730.03</v>
      </c>
      <c r="N83" s="196"/>
      <c r="O83" s="191">
        <v>43837497.119999997</v>
      </c>
      <c r="P83" s="191">
        <v>17571983.579999998</v>
      </c>
      <c r="Q83" s="196">
        <v>61409480.699999996</v>
      </c>
      <c r="R83" s="191">
        <v>20348330.859999999</v>
      </c>
      <c r="S83" s="191">
        <v>48812382.859999999</v>
      </c>
      <c r="T83" s="191">
        <v>27554168.420000002</v>
      </c>
      <c r="U83" s="191">
        <v>17814084.609999999</v>
      </c>
      <c r="V83" s="191">
        <v>1806029.5699999998</v>
      </c>
      <c r="W83" s="191">
        <v>4802153.8</v>
      </c>
      <c r="X83" s="191">
        <v>0</v>
      </c>
      <c r="Y83" s="191">
        <v>2987151.37</v>
      </c>
      <c r="Z83" s="191">
        <v>79695.27</v>
      </c>
      <c r="AA83" s="191">
        <v>2271977.92</v>
      </c>
      <c r="AB83" s="191">
        <v>78934512.419999987</v>
      </c>
      <c r="AC83" s="294">
        <f t="shared" si="2"/>
        <v>732341528.9799999</v>
      </c>
    </row>
    <row r="84" spans="1:29" ht="24.6">
      <c r="A84" s="275">
        <v>62</v>
      </c>
      <c r="B84" s="276">
        <v>83</v>
      </c>
      <c r="C84" s="276">
        <v>12</v>
      </c>
      <c r="D84" s="277" t="s">
        <v>88</v>
      </c>
      <c r="E84" s="277" t="s">
        <v>177</v>
      </c>
      <c r="F84" s="278" t="s">
        <v>303</v>
      </c>
      <c r="G84" s="191">
        <v>252001387.07999998</v>
      </c>
      <c r="H84" s="191">
        <v>67948067</v>
      </c>
      <c r="I84" s="191">
        <v>159972017.51999998</v>
      </c>
      <c r="J84" s="191">
        <v>15829083.780000001</v>
      </c>
      <c r="K84" s="196">
        <v>243749168.29999998</v>
      </c>
      <c r="L84" s="191">
        <v>3838148.12</v>
      </c>
      <c r="M84" s="191">
        <v>121913510.12</v>
      </c>
      <c r="N84" s="196"/>
      <c r="O84" s="191">
        <v>109943194.59</v>
      </c>
      <c r="P84" s="191">
        <v>19497647.629999999</v>
      </c>
      <c r="Q84" s="196">
        <v>129440842.22</v>
      </c>
      <c r="R84" s="191">
        <v>34111434.730000004</v>
      </c>
      <c r="S84" s="191">
        <v>30929102.390000001</v>
      </c>
      <c r="T84" s="191">
        <v>62215134.25</v>
      </c>
      <c r="U84" s="191">
        <v>23016463.549999997</v>
      </c>
      <c r="V84" s="191">
        <v>2862313.14</v>
      </c>
      <c r="W84" s="191">
        <v>9458819.129999999</v>
      </c>
      <c r="X84" s="191">
        <v>0</v>
      </c>
      <c r="Y84" s="191">
        <v>4076333</v>
      </c>
      <c r="Z84" s="191">
        <v>433920240.83000004</v>
      </c>
      <c r="AA84" s="191">
        <v>1754486.5100000002</v>
      </c>
      <c r="AB84" s="191">
        <v>47239910.049999997</v>
      </c>
      <c r="AC84" s="294">
        <f t="shared" si="2"/>
        <v>1400527293.4200001</v>
      </c>
    </row>
    <row r="85" spans="1:29" ht="24.6">
      <c r="A85" s="275">
        <v>21</v>
      </c>
      <c r="B85" s="276">
        <v>84</v>
      </c>
      <c r="C85" s="276">
        <v>12</v>
      </c>
      <c r="D85" s="277" t="s">
        <v>53</v>
      </c>
      <c r="E85" s="277" t="s">
        <v>201</v>
      </c>
      <c r="F85" s="278" t="s">
        <v>330</v>
      </c>
      <c r="G85" s="191">
        <v>373849759.87999994</v>
      </c>
      <c r="H85" s="191">
        <v>88205019.969999999</v>
      </c>
      <c r="I85" s="191">
        <v>210198047.14000002</v>
      </c>
      <c r="J85" s="191">
        <v>21592068.759999998</v>
      </c>
      <c r="K85" s="196">
        <v>319995135.87</v>
      </c>
      <c r="L85" s="191">
        <v>7638082.79</v>
      </c>
      <c r="M85" s="191">
        <v>187263068.21000001</v>
      </c>
      <c r="N85" s="196"/>
      <c r="O85" s="191">
        <v>159923567.53999999</v>
      </c>
      <c r="P85" s="191">
        <v>12087944</v>
      </c>
      <c r="Q85" s="196">
        <v>172011511.53999999</v>
      </c>
      <c r="R85" s="191">
        <v>48674895.989999995</v>
      </c>
      <c r="S85" s="191">
        <v>42527166.379999995</v>
      </c>
      <c r="T85" s="191">
        <v>67870535.400000006</v>
      </c>
      <c r="U85" s="191">
        <v>27332128.299999997</v>
      </c>
      <c r="V85" s="191">
        <v>47933132.609999999</v>
      </c>
      <c r="W85" s="191">
        <v>5801399.9000000004</v>
      </c>
      <c r="X85" s="191">
        <v>0</v>
      </c>
      <c r="Y85" s="191">
        <v>24077229.23</v>
      </c>
      <c r="Z85" s="191">
        <v>1527316.15</v>
      </c>
      <c r="AA85" s="191">
        <v>4763381.04</v>
      </c>
      <c r="AB85" s="191">
        <v>139793287.18000001</v>
      </c>
      <c r="AC85" s="294">
        <f t="shared" si="2"/>
        <v>1471058030.47</v>
      </c>
    </row>
    <row r="86" spans="1:29" ht="24.6">
      <c r="A86" s="275">
        <v>53</v>
      </c>
      <c r="B86" s="276">
        <v>85</v>
      </c>
      <c r="C86" s="276">
        <v>12</v>
      </c>
      <c r="D86" s="277" t="s">
        <v>47</v>
      </c>
      <c r="E86" s="277" t="s">
        <v>214</v>
      </c>
      <c r="F86" s="278" t="s">
        <v>344</v>
      </c>
      <c r="G86" s="191">
        <v>331475013.73000002</v>
      </c>
      <c r="H86" s="191">
        <v>94891798.299999997</v>
      </c>
      <c r="I86" s="191">
        <v>231989584.59</v>
      </c>
      <c r="J86" s="191">
        <v>21205978.029999994</v>
      </c>
      <c r="K86" s="196">
        <v>348087360.91999996</v>
      </c>
      <c r="L86" s="191">
        <v>6094758.6399999997</v>
      </c>
      <c r="M86" s="191">
        <v>312674492.31</v>
      </c>
      <c r="N86" s="196"/>
      <c r="O86" s="191">
        <v>181296514.51999998</v>
      </c>
      <c r="P86" s="191">
        <v>10810103.5</v>
      </c>
      <c r="Q86" s="196">
        <v>192106618.01999998</v>
      </c>
      <c r="R86" s="191">
        <v>27937281.250000004</v>
      </c>
      <c r="S86" s="191">
        <v>49501616.630000003</v>
      </c>
      <c r="T86" s="191">
        <v>51603051.510000005</v>
      </c>
      <c r="U86" s="191">
        <v>26292154.000000004</v>
      </c>
      <c r="V86" s="191">
        <v>36990795.789999999</v>
      </c>
      <c r="W86" s="191">
        <v>6794574.9500000002</v>
      </c>
      <c r="X86" s="191">
        <v>0</v>
      </c>
      <c r="Y86" s="191">
        <v>7470967.8700000001</v>
      </c>
      <c r="Z86" s="191">
        <v>974821.71</v>
      </c>
      <c r="AA86" s="191">
        <v>1305461.29</v>
      </c>
      <c r="AB86" s="191">
        <v>110760572.49999999</v>
      </c>
      <c r="AC86" s="294">
        <f t="shared" si="2"/>
        <v>1510069541.1199999</v>
      </c>
    </row>
    <row r="87" spans="1:29" ht="24.6">
      <c r="A87" s="275">
        <v>1</v>
      </c>
      <c r="B87" s="276">
        <v>86</v>
      </c>
      <c r="C87" s="276">
        <v>12</v>
      </c>
      <c r="D87" s="277" t="s">
        <v>51</v>
      </c>
      <c r="E87" s="277" t="s">
        <v>237</v>
      </c>
      <c r="F87" s="278" t="s">
        <v>371</v>
      </c>
      <c r="G87" s="191">
        <v>314015906.5800001</v>
      </c>
      <c r="H87" s="191">
        <v>71792124</v>
      </c>
      <c r="I87" s="191">
        <v>170643099.09999999</v>
      </c>
      <c r="J87" s="191">
        <v>19555688.52</v>
      </c>
      <c r="K87" s="196">
        <v>261990911.62</v>
      </c>
      <c r="L87" s="191">
        <v>3521557.37</v>
      </c>
      <c r="M87" s="191">
        <v>181113898.69</v>
      </c>
      <c r="N87" s="196"/>
      <c r="O87" s="191">
        <v>86924178.789999992</v>
      </c>
      <c r="P87" s="191">
        <v>18427602.57</v>
      </c>
      <c r="Q87" s="196">
        <v>105351781.35999998</v>
      </c>
      <c r="R87" s="191">
        <v>30617212.75</v>
      </c>
      <c r="S87" s="191">
        <v>20864374.07</v>
      </c>
      <c r="T87" s="191">
        <v>51532047</v>
      </c>
      <c r="U87" s="191">
        <v>29353504.449999999</v>
      </c>
      <c r="V87" s="191">
        <v>22622821.390000001</v>
      </c>
      <c r="W87" s="191">
        <v>1947309</v>
      </c>
      <c r="X87" s="191">
        <v>0</v>
      </c>
      <c r="Y87" s="191">
        <v>12910887.949999999</v>
      </c>
      <c r="Z87" s="191">
        <v>558060540.22000003</v>
      </c>
      <c r="AA87" s="191">
        <v>2175224.33</v>
      </c>
      <c r="AB87" s="191">
        <v>77704575.570000008</v>
      </c>
      <c r="AC87" s="294">
        <f t="shared" si="2"/>
        <v>1673782552.3500001</v>
      </c>
    </row>
    <row r="88" spans="1:29" ht="24.6">
      <c r="A88" s="275">
        <v>68</v>
      </c>
      <c r="B88" s="276">
        <v>87</v>
      </c>
      <c r="C88" s="276">
        <v>13</v>
      </c>
      <c r="D88" s="277" t="s">
        <v>45</v>
      </c>
      <c r="E88" s="277" t="s">
        <v>183</v>
      </c>
      <c r="F88" s="278" t="s">
        <v>309</v>
      </c>
      <c r="G88" s="191">
        <v>882776830.59000015</v>
      </c>
      <c r="H88" s="191">
        <v>274977201</v>
      </c>
      <c r="I88" s="191">
        <v>682103700.15999997</v>
      </c>
      <c r="J88" s="191">
        <v>56458159.430000007</v>
      </c>
      <c r="K88" s="196">
        <v>1013539060.5899999</v>
      </c>
      <c r="L88" s="191">
        <v>17534037.02</v>
      </c>
      <c r="M88" s="191">
        <v>1021194472.8200001</v>
      </c>
      <c r="N88" s="196"/>
      <c r="O88" s="191">
        <v>655562814.81000006</v>
      </c>
      <c r="P88" s="191">
        <v>23651237.210000001</v>
      </c>
      <c r="Q88" s="196">
        <v>679214052.0200001</v>
      </c>
      <c r="R88" s="191">
        <v>119571568.31999999</v>
      </c>
      <c r="S88" s="191">
        <v>188493088.22999999</v>
      </c>
      <c r="T88" s="191">
        <v>182673335.77000001</v>
      </c>
      <c r="U88" s="191">
        <v>79605541.840000004</v>
      </c>
      <c r="V88" s="191">
        <v>4603657.7200000007</v>
      </c>
      <c r="W88" s="191">
        <v>19717346.98</v>
      </c>
      <c r="X88" s="191">
        <v>27195000</v>
      </c>
      <c r="Y88" s="191">
        <v>50071082.590000004</v>
      </c>
      <c r="Z88" s="191">
        <v>14284942.890000001</v>
      </c>
      <c r="AA88" s="191">
        <v>5312555.3099999996</v>
      </c>
      <c r="AB88" s="191">
        <v>260338976.76999998</v>
      </c>
      <c r="AC88" s="294">
        <f t="shared" si="2"/>
        <v>4566125549.460001</v>
      </c>
    </row>
    <row r="89" spans="1:29" ht="24.6">
      <c r="A89" s="275">
        <v>35</v>
      </c>
      <c r="B89" s="276">
        <v>88</v>
      </c>
      <c r="C89" s="276">
        <v>13</v>
      </c>
      <c r="D89" s="277" t="s">
        <v>49</v>
      </c>
      <c r="E89" s="277" t="s">
        <v>221</v>
      </c>
      <c r="F89" s="278" t="s">
        <v>353</v>
      </c>
      <c r="G89" s="191">
        <v>591526406.53999996</v>
      </c>
      <c r="H89" s="191">
        <v>199804408.04999998</v>
      </c>
      <c r="I89" s="191">
        <v>395593557.55000001</v>
      </c>
      <c r="J89" s="191">
        <v>40426692.599999994</v>
      </c>
      <c r="K89" s="196">
        <v>635824658.20000005</v>
      </c>
      <c r="L89" s="191">
        <v>7933738.9700000007</v>
      </c>
      <c r="M89" s="191">
        <v>652201914.00999999</v>
      </c>
      <c r="N89" s="196"/>
      <c r="O89" s="191">
        <v>441174714.62</v>
      </c>
      <c r="P89" s="191">
        <v>25410459.43</v>
      </c>
      <c r="Q89" s="196">
        <v>466585174.05000001</v>
      </c>
      <c r="R89" s="191">
        <v>68699189.870000005</v>
      </c>
      <c r="S89" s="191">
        <v>187895660.67999998</v>
      </c>
      <c r="T89" s="191">
        <v>108931400</v>
      </c>
      <c r="U89" s="191">
        <v>45609405.32</v>
      </c>
      <c r="V89" s="191">
        <v>602577.31000000006</v>
      </c>
      <c r="W89" s="191">
        <v>9452274.0600000005</v>
      </c>
      <c r="X89" s="191">
        <v>0</v>
      </c>
      <c r="Y89" s="191">
        <v>7913574.54</v>
      </c>
      <c r="Z89" s="191">
        <v>50345801.799999997</v>
      </c>
      <c r="AA89" s="191">
        <v>2815477.63</v>
      </c>
      <c r="AB89" s="191">
        <v>178031953.62</v>
      </c>
      <c r="AC89" s="294">
        <f t="shared" si="2"/>
        <v>3014369206.5999999</v>
      </c>
    </row>
    <row r="90" spans="1:29">
      <c r="F90" s="64"/>
    </row>
    <row r="91" spans="1:29">
      <c r="F91" s="64"/>
    </row>
  </sheetData>
  <autoFilter ref="A1:WRD1">
    <sortState ref="A2:AC89">
      <sortCondition ref="B1"/>
    </sortState>
  </autoFilter>
  <sortState ref="A2:AC89">
    <sortCondition ref="B2:B89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12"/>
  <sheetViews>
    <sheetView topLeftCell="D1" zoomScale="80" zoomScaleNormal="80" workbookViewId="0">
      <selection activeCell="D17" sqref="A17:XFD17"/>
    </sheetView>
  </sheetViews>
  <sheetFormatPr defaultColWidth="11.44140625" defaultRowHeight="24.6"/>
  <cols>
    <col min="1" max="1" width="7.21875" style="63" customWidth="1"/>
    <col min="2" max="2" width="8.6640625" style="157"/>
    <col min="3" max="3" width="11.6640625" style="248" customWidth="1"/>
    <col min="4" max="4" width="7.6640625" style="248" customWidth="1"/>
    <col min="5" max="6" width="15.44140625" style="170" customWidth="1"/>
    <col min="7" max="7" width="30" style="157" customWidth="1"/>
    <col min="8" max="8" width="13" style="172" customWidth="1"/>
    <col min="9" max="9" width="11.109375" style="172" bestFit="1" customWidth="1"/>
    <col min="10" max="10" width="17" style="172" customWidth="1"/>
    <col min="11" max="11" width="12.109375" style="172" customWidth="1"/>
    <col min="12" max="12" width="12.33203125" style="172" customWidth="1"/>
    <col min="13" max="14" width="16.33203125" style="167" customWidth="1"/>
    <col min="15" max="15" width="15.109375" style="167" customWidth="1"/>
    <col min="16" max="16" width="15.6640625" style="167" customWidth="1"/>
    <col min="17" max="19" width="11.44140625" style="167" customWidth="1"/>
    <col min="20" max="20" width="11.5546875" style="231" customWidth="1"/>
    <col min="21" max="21" width="14.6640625" style="62" customWidth="1"/>
    <col min="22" max="22" width="13.88671875" style="62" customWidth="1"/>
    <col min="23" max="23" width="25.6640625" style="62" customWidth="1"/>
    <col min="24" max="34" width="16.5546875" style="167" customWidth="1"/>
    <col min="35" max="97" width="11.44140625" style="63"/>
    <col min="98" max="16384" width="11.44140625" style="62"/>
  </cols>
  <sheetData>
    <row r="1" spans="1:34" ht="33.6" customHeight="1">
      <c r="A1" s="404" t="s">
        <v>164</v>
      </c>
      <c r="B1" s="406" t="s">
        <v>1332</v>
      </c>
      <c r="C1" s="406" t="s">
        <v>1331</v>
      </c>
      <c r="D1" s="401" t="s">
        <v>247</v>
      </c>
      <c r="E1" s="401" t="s">
        <v>42</v>
      </c>
      <c r="F1" s="401" t="s">
        <v>164</v>
      </c>
      <c r="G1" s="401" t="s">
        <v>1330</v>
      </c>
      <c r="H1" s="402" t="s">
        <v>278</v>
      </c>
      <c r="I1" s="403" t="s">
        <v>270</v>
      </c>
      <c r="J1" s="403" t="s">
        <v>274</v>
      </c>
      <c r="K1" s="398" t="s">
        <v>273</v>
      </c>
      <c r="L1" s="399" t="s">
        <v>272</v>
      </c>
      <c r="M1" s="412" t="s">
        <v>135</v>
      </c>
      <c r="N1" s="413"/>
      <c r="O1" s="413"/>
      <c r="P1" s="413"/>
      <c r="Q1" s="413"/>
      <c r="R1" s="413"/>
      <c r="S1" s="414"/>
      <c r="T1" s="415" t="s">
        <v>1329</v>
      </c>
      <c r="U1" s="400" t="s">
        <v>271</v>
      </c>
      <c r="V1" s="407" t="s">
        <v>718</v>
      </c>
      <c r="W1" s="408" t="s">
        <v>1327</v>
      </c>
      <c r="X1" s="409" t="s">
        <v>248</v>
      </c>
      <c r="Y1" s="410"/>
      <c r="Z1" s="410"/>
      <c r="AA1" s="410"/>
      <c r="AB1" s="410"/>
      <c r="AC1" s="410"/>
      <c r="AD1" s="410"/>
      <c r="AE1" s="410"/>
      <c r="AF1" s="410"/>
      <c r="AG1" s="410"/>
      <c r="AH1" s="411"/>
    </row>
    <row r="2" spans="1:34" ht="107.25" customHeight="1">
      <c r="A2" s="405"/>
      <c r="B2" s="406"/>
      <c r="C2" s="406"/>
      <c r="D2" s="401"/>
      <c r="E2" s="401"/>
      <c r="F2" s="401"/>
      <c r="G2" s="401"/>
      <c r="H2" s="402"/>
      <c r="I2" s="403"/>
      <c r="J2" s="403"/>
      <c r="K2" s="398"/>
      <c r="L2" s="399"/>
      <c r="M2" s="171" t="s">
        <v>137</v>
      </c>
      <c r="N2" s="272" t="s">
        <v>253</v>
      </c>
      <c r="O2" s="171" t="s">
        <v>139</v>
      </c>
      <c r="P2" s="171" t="s">
        <v>140</v>
      </c>
      <c r="Q2" s="171" t="s">
        <v>141</v>
      </c>
      <c r="R2" s="171" t="s">
        <v>142</v>
      </c>
      <c r="S2" s="171" t="s">
        <v>143</v>
      </c>
      <c r="T2" s="416"/>
      <c r="U2" s="400"/>
      <c r="V2" s="407"/>
      <c r="W2" s="408"/>
      <c r="X2" s="293" t="s">
        <v>5</v>
      </c>
      <c r="Y2" s="293" t="s">
        <v>8</v>
      </c>
      <c r="Z2" s="293" t="s">
        <v>11</v>
      </c>
      <c r="AA2" s="293" t="s">
        <v>17</v>
      </c>
      <c r="AB2" s="293" t="s">
        <v>20</v>
      </c>
      <c r="AC2" s="293" t="s">
        <v>23</v>
      </c>
      <c r="AD2" s="293" t="s">
        <v>26</v>
      </c>
      <c r="AE2" s="293" t="s">
        <v>29</v>
      </c>
      <c r="AF2" s="293" t="s">
        <v>32</v>
      </c>
      <c r="AG2" s="293" t="s">
        <v>35</v>
      </c>
      <c r="AH2" s="293" t="s">
        <v>38</v>
      </c>
    </row>
    <row r="3" spans="1:34" s="63" customFormat="1" ht="24.6" customHeight="1">
      <c r="A3" s="65" t="s">
        <v>159</v>
      </c>
      <c r="B3" s="249">
        <v>72</v>
      </c>
      <c r="C3" s="208">
        <v>1</v>
      </c>
      <c r="D3" s="208">
        <v>1</v>
      </c>
      <c r="E3" s="191" t="s">
        <v>45</v>
      </c>
      <c r="F3" s="191" t="s">
        <v>159</v>
      </c>
      <c r="G3" s="242" t="s">
        <v>313</v>
      </c>
      <c r="H3" s="218">
        <f>+DATA!G5</f>
        <v>5185</v>
      </c>
      <c r="I3" s="219">
        <f>+DATA!H5</f>
        <v>3965</v>
      </c>
      <c r="J3" s="219">
        <f>+DATA!I5</f>
        <v>310</v>
      </c>
      <c r="K3" s="219">
        <f>+DATA!J5</f>
        <v>402</v>
      </c>
      <c r="L3" s="219">
        <f>+DATA!K5</f>
        <v>508</v>
      </c>
      <c r="M3" s="226">
        <f>+'6.รายรับ'!G4/I3</f>
        <v>2024.0179016393436</v>
      </c>
      <c r="N3" s="226">
        <f>+('6.รายรับ'!H4+'6.รายรับ'!I4+'6.รายรับ'!J4)/I3</f>
        <v>542.34343001261027</v>
      </c>
      <c r="O3" s="226">
        <f>+'6.รายรับ'!K4/'8.คำนวณ'!J3</f>
        <v>1484.701806451613</v>
      </c>
      <c r="P3" s="226">
        <f>+'6.รายรับ'!L4/'8.คำนวณ'!K3</f>
        <v>32497.48430348259</v>
      </c>
      <c r="Q3" s="226">
        <f>+'6.รายรับ'!M4/'8.คำนวณ'!H3</f>
        <v>19.672324011571842</v>
      </c>
      <c r="R3" s="227">
        <f>+'6.รายรับ'!Q4/'8.คำนวณ'!H3</f>
        <v>136.04223722275796</v>
      </c>
      <c r="S3" s="227">
        <f>+'6.รายรับ'!V4/'8.คำนวณ'!I3</f>
        <v>3805.7739117276169</v>
      </c>
      <c r="T3" s="241">
        <f>+'2.Hosp. Group'!L4</f>
        <v>21</v>
      </c>
      <c r="U3" s="63">
        <f>+DATA!L5</f>
        <v>28949</v>
      </c>
      <c r="V3" s="63">
        <f>+DATA!M5</f>
        <v>727</v>
      </c>
      <c r="W3" s="63">
        <f t="shared" ref="W3:W34" si="0">+(U3/T3)+V3</f>
        <v>2105.5238095238096</v>
      </c>
      <c r="X3" s="228">
        <f>+('7.รายจ่าย'!G2+'7.รายจ่าย'!K2)/'8.คำนวณ'!W3</f>
        <v>13777.081502849647</v>
      </c>
      <c r="Y3" s="228">
        <f>+'7.รายจ่าย'!L2/'8.คำนวณ'!W3</f>
        <v>108.85075199022978</v>
      </c>
      <c r="Z3" s="228">
        <f>+'7.รายจ่าย'!M2/'8.คำนวณ'!W3</f>
        <v>1303.2578105210782</v>
      </c>
      <c r="AA3" s="228">
        <f>+'7.รายจ่าย'!O2/'8.คำนวณ'!W3</f>
        <v>491.61933259453588</v>
      </c>
      <c r="AB3" s="228">
        <f>+'7.รายจ่าย'!P2/'8.คำนวณ'!W3</f>
        <v>9.4727971774923105</v>
      </c>
      <c r="AC3" s="228">
        <f>+'7.รายจ่าย'!R2/'8.คำนวณ'!W3</f>
        <v>2538.5191446535191</v>
      </c>
      <c r="AD3" s="228">
        <f>+'7.รายจ่าย'!S2/'8.คำนวณ'!W3</f>
        <v>1121.1459682015561</v>
      </c>
      <c r="AE3" s="228">
        <f>+'7.รายจ่าย'!T2/'8.คำนวณ'!W3</f>
        <v>285.45153338158133</v>
      </c>
      <c r="AF3" s="228">
        <f>+'7.รายจ่าย'!U2/'8.คำนวณ'!W3</f>
        <v>732.98614008503705</v>
      </c>
      <c r="AG3" s="228">
        <f>+'7.รายจ่าย'!V2/'8.คำนวณ'!W3</f>
        <v>41.642953455762616</v>
      </c>
      <c r="AH3" s="228">
        <f>+'7.รายจ่าย'!Y2/'8.คำนวณ'!W3</f>
        <v>4.8444002171159761</v>
      </c>
    </row>
    <row r="4" spans="1:34" s="63" customFormat="1">
      <c r="A4" s="65" t="s">
        <v>162</v>
      </c>
      <c r="B4" s="249">
        <v>25</v>
      </c>
      <c r="C4" s="208">
        <v>2</v>
      </c>
      <c r="D4" s="208">
        <v>1</v>
      </c>
      <c r="E4" s="191" t="s">
        <v>53</v>
      </c>
      <c r="F4" s="191" t="s">
        <v>160</v>
      </c>
      <c r="G4" s="242" t="s">
        <v>334</v>
      </c>
      <c r="H4" s="218">
        <f>+DATA!G6</f>
        <v>11706</v>
      </c>
      <c r="I4" s="219">
        <f>+DATA!H6</f>
        <v>8712</v>
      </c>
      <c r="J4" s="219">
        <f>+DATA!I6</f>
        <v>399</v>
      </c>
      <c r="K4" s="219">
        <f>+DATA!J6</f>
        <v>1154</v>
      </c>
      <c r="L4" s="219">
        <f>+DATA!K6</f>
        <v>1441</v>
      </c>
      <c r="M4" s="226">
        <f>+'6.รายรับ'!G5/I4</f>
        <v>1175.7066000918273</v>
      </c>
      <c r="N4" s="226">
        <f>+('6.รายรับ'!H5+'6.รายรับ'!I5+'6.รายรับ'!J5)/I4</f>
        <v>880.18695247933886</v>
      </c>
      <c r="O4" s="226">
        <f>+'6.รายรับ'!K5/'8.คำนวณ'!J4</f>
        <v>1673.1669172932329</v>
      </c>
      <c r="P4" s="226">
        <f>+'6.รายรับ'!L5/'8.คำนวณ'!K4</f>
        <v>3207.4442894280764</v>
      </c>
      <c r="Q4" s="226">
        <f>+'6.รายรับ'!M5/'8.คำนวณ'!H4</f>
        <v>24.726037929267044</v>
      </c>
      <c r="R4" s="227">
        <f>+'6.รายรับ'!Q5/'8.คำนวณ'!H4</f>
        <v>107.83521271143003</v>
      </c>
      <c r="S4" s="227">
        <f>+'6.รายรับ'!V5/'8.คำนวณ'!I4</f>
        <v>2967.6692516069788</v>
      </c>
      <c r="T4" s="241">
        <f>+'2.Hosp. Group'!L5</f>
        <v>21</v>
      </c>
      <c r="U4" s="63">
        <f>+DATA!L6</f>
        <v>40778</v>
      </c>
      <c r="V4" s="63">
        <f>+DATA!M6</f>
        <v>954</v>
      </c>
      <c r="W4" s="63">
        <f t="shared" si="0"/>
        <v>2895.8095238095239</v>
      </c>
      <c r="X4" s="228">
        <f>+('7.รายจ่าย'!G3+'7.รายจ่าย'!K3)/'8.คำนวณ'!W4</f>
        <v>17146.466064756958</v>
      </c>
      <c r="Y4" s="228">
        <f>+'7.รายจ่าย'!L3/'8.คำนวณ'!W4</f>
        <v>107.41946852594883</v>
      </c>
      <c r="Z4" s="228">
        <f>+'7.รายจ่าย'!M3/'8.คำนวณ'!W4</f>
        <v>1620.9774335657435</v>
      </c>
      <c r="AA4" s="228">
        <f>+'7.รายจ่าย'!O3/'8.คำนวณ'!W4</f>
        <v>582.37377014405058</v>
      </c>
      <c r="AB4" s="228">
        <f>+'7.รายจ่าย'!P3/'8.คำนวณ'!W4</f>
        <v>1197.4276179043609</v>
      </c>
      <c r="AC4" s="228">
        <f>+'7.รายจ่าย'!R3/'8.คำนวณ'!W4</f>
        <v>796.76847562980993</v>
      </c>
      <c r="AD4" s="228">
        <f>+'7.รายจ่าย'!S3/'8.คำนวณ'!W4</f>
        <v>442.34482256791426</v>
      </c>
      <c r="AE4" s="228">
        <f>+'7.รายจ่าย'!T3/'8.คำนวณ'!W4</f>
        <v>204.36523712425179</v>
      </c>
      <c r="AF4" s="228">
        <f>+'7.รายจ่าย'!U3/'8.คำนวณ'!W4</f>
        <v>529.5323802867855</v>
      </c>
      <c r="AG4" s="228">
        <f>+'7.รายจ่าย'!V3/'8.คำนวณ'!W4</f>
        <v>220.26914227455106</v>
      </c>
      <c r="AH4" s="228">
        <f>+'7.รายจ่าย'!Y3/'8.คำนวณ'!W4</f>
        <v>805.03319048871936</v>
      </c>
    </row>
    <row r="5" spans="1:34" s="63" customFormat="1">
      <c r="A5" s="65" t="s">
        <v>161</v>
      </c>
      <c r="B5" s="249">
        <v>20</v>
      </c>
      <c r="C5" s="208">
        <v>3</v>
      </c>
      <c r="D5" s="208">
        <v>1</v>
      </c>
      <c r="E5" s="191" t="s">
        <v>55</v>
      </c>
      <c r="F5" s="191" t="s">
        <v>158</v>
      </c>
      <c r="G5" s="242" t="s">
        <v>302</v>
      </c>
      <c r="H5" s="218">
        <f>+DATA!G7</f>
        <v>14045</v>
      </c>
      <c r="I5" s="219">
        <f>+DATA!H7</f>
        <v>11249</v>
      </c>
      <c r="J5" s="219">
        <f>+DATA!I7</f>
        <v>390</v>
      </c>
      <c r="K5" s="219">
        <f>+DATA!J7</f>
        <v>1085</v>
      </c>
      <c r="L5" s="219">
        <f>+DATA!K7</f>
        <v>1321</v>
      </c>
      <c r="M5" s="226">
        <f>+'6.รายรับ'!G6/I5</f>
        <v>1179.3863899013247</v>
      </c>
      <c r="N5" s="226">
        <f>+('6.รายรับ'!H6+'6.รายรับ'!I6+'6.รายรับ'!J6)/I5</f>
        <v>690.83985420926308</v>
      </c>
      <c r="O5" s="226">
        <f>+'6.รายรับ'!K6/'8.คำนวณ'!J5</f>
        <v>1553.1350256410253</v>
      </c>
      <c r="P5" s="226">
        <f>+'6.รายรับ'!L6/'8.คำนวณ'!K5</f>
        <v>4261.0507004608289</v>
      </c>
      <c r="Q5" s="226">
        <f>+'6.รายรับ'!M6/'8.คำนวณ'!H5</f>
        <v>8.8216803132787476</v>
      </c>
      <c r="R5" s="227">
        <f>+'6.รายรับ'!Q6/'8.คำนวณ'!H5</f>
        <v>131.10202919188322</v>
      </c>
      <c r="S5" s="227">
        <f>+'6.รายรับ'!V6/'8.คำนวณ'!I5</f>
        <v>2269.2479918214954</v>
      </c>
      <c r="T5" s="241">
        <f>+'2.Hosp. Group'!L6</f>
        <v>21</v>
      </c>
      <c r="U5" s="63">
        <f>+DATA!L7</f>
        <v>41610</v>
      </c>
      <c r="V5" s="63">
        <f>+DATA!M7</f>
        <v>734</v>
      </c>
      <c r="W5" s="63">
        <f t="shared" si="0"/>
        <v>2715.4285714285716</v>
      </c>
      <c r="X5" s="228">
        <f>+('7.รายจ่าย'!G4+'7.รายจ่าย'!K4)/'8.คำนวณ'!W5</f>
        <v>17827.785834385519</v>
      </c>
      <c r="Y5" s="228">
        <f>+'7.รายจ่าย'!L4/'8.คำนวณ'!W5</f>
        <v>82.507631523569032</v>
      </c>
      <c r="Z5" s="228">
        <f>+'7.รายจ่าย'!M4/'8.คำนวณ'!W5</f>
        <v>1464.5962857744107</v>
      </c>
      <c r="AA5" s="228">
        <f>+'7.รายจ่าย'!O4/'8.คำนวณ'!W5</f>
        <v>539.14100536616161</v>
      </c>
      <c r="AB5" s="228">
        <f>+'7.รายจ่าย'!P4/'8.คำนวณ'!W5</f>
        <v>1050.1430418771042</v>
      </c>
      <c r="AC5" s="228">
        <f>+'7.รายจ่าย'!R4/'8.คำนวณ'!W5</f>
        <v>695.60971696127945</v>
      </c>
      <c r="AD5" s="228">
        <f>+'7.รายจ่าย'!S4/'8.คำนวณ'!W5</f>
        <v>515.24983007154879</v>
      </c>
      <c r="AE5" s="228">
        <f>+'7.รายจ่าย'!T4/'8.คำนวณ'!W5</f>
        <v>239.20864898989899</v>
      </c>
      <c r="AF5" s="228">
        <f>+'7.รายจ่าย'!U4/'8.คำนวณ'!W5</f>
        <v>533.62995633417506</v>
      </c>
      <c r="AG5" s="228">
        <f>+'7.รายจ่าย'!V4/'8.คำนวณ'!W5</f>
        <v>34.890308291245788</v>
      </c>
      <c r="AH5" s="228">
        <f>+'7.รายจ่าย'!Y4/'8.คำนวณ'!W5</f>
        <v>709.24194076178446</v>
      </c>
    </row>
    <row r="6" spans="1:34" s="63" customFormat="1">
      <c r="A6" s="65" t="s">
        <v>163</v>
      </c>
      <c r="B6" s="249">
        <v>41</v>
      </c>
      <c r="C6" s="208">
        <v>4</v>
      </c>
      <c r="D6" s="208">
        <v>1</v>
      </c>
      <c r="E6" s="191" t="s">
        <v>49</v>
      </c>
      <c r="F6" s="191" t="s">
        <v>162</v>
      </c>
      <c r="G6" s="242" t="s">
        <v>359</v>
      </c>
      <c r="H6" s="218">
        <f>+DATA!G8</f>
        <v>14869</v>
      </c>
      <c r="I6" s="219">
        <f>+DATA!H8</f>
        <v>10746</v>
      </c>
      <c r="J6" s="219">
        <f>+DATA!I8</f>
        <v>515</v>
      </c>
      <c r="K6" s="219">
        <f>+DATA!J8</f>
        <v>1132</v>
      </c>
      <c r="L6" s="219">
        <f>+DATA!K8</f>
        <v>2476</v>
      </c>
      <c r="M6" s="226">
        <f>+'6.รายรับ'!G7/I6</f>
        <v>1015.3336767169177</v>
      </c>
      <c r="N6" s="226">
        <f>+('6.รายรับ'!H7+'6.รายรับ'!I7+'6.รายรับ'!J7)/I6</f>
        <v>535.35489205285683</v>
      </c>
      <c r="O6" s="226">
        <f>+'6.รายรับ'!K7/'8.คำนวณ'!J6</f>
        <v>1419.0234174757281</v>
      </c>
      <c r="P6" s="226">
        <f>+'6.รายรับ'!L7/'8.คำนวณ'!K6</f>
        <v>4196.2938250883399</v>
      </c>
      <c r="Q6" s="226">
        <f>+'6.รายรับ'!M7/'8.คำนวณ'!H6</f>
        <v>17.564933754791848</v>
      </c>
      <c r="R6" s="227">
        <f>+'6.รายรับ'!Q7/'8.คำนวณ'!H6</f>
        <v>44.851503127311858</v>
      </c>
      <c r="S6" s="227">
        <f>+'6.รายรับ'!V7/'8.คำนวณ'!I6</f>
        <v>2002.173857249209</v>
      </c>
      <c r="T6" s="241">
        <f>+'2.Hosp. Group'!L7</f>
        <v>21</v>
      </c>
      <c r="U6" s="63">
        <f>+DATA!L8</f>
        <v>43521</v>
      </c>
      <c r="V6" s="63">
        <f>+DATA!M8</f>
        <v>994</v>
      </c>
      <c r="W6" s="63">
        <f t="shared" si="0"/>
        <v>3066.4285714285716</v>
      </c>
      <c r="X6" s="228">
        <f>+('7.รายจ่าย'!G5+'7.รายจ่าย'!K5)/'8.คำนวณ'!W6</f>
        <v>13930.778328907525</v>
      </c>
      <c r="Y6" s="228">
        <f>+'7.รายจ่าย'!L5/'8.คำนวณ'!W6</f>
        <v>72.939742371302117</v>
      </c>
      <c r="Z6" s="228">
        <f>+'7.รายจ่าย'!M5/'8.คำนวณ'!W6</f>
        <v>1226.144402981598</v>
      </c>
      <c r="AA6" s="228">
        <f>+'7.รายจ่าย'!O5/'8.คำนวณ'!W6</f>
        <v>487.04673375262053</v>
      </c>
      <c r="AB6" s="228">
        <f>+'7.รายจ่าย'!P5/'8.คำนวณ'!W6</f>
        <v>561.09850920102485</v>
      </c>
      <c r="AC6" s="228">
        <f>+'7.รายจ่าย'!R5/'8.คำนวณ'!W6</f>
        <v>657.77339436291629</v>
      </c>
      <c r="AD6" s="228">
        <f>+'7.รายจ่าย'!S5/'8.คำนวณ'!W6</f>
        <v>750.07173864430467</v>
      </c>
      <c r="AE6" s="228">
        <f>+'7.รายจ่าย'!T5/'8.คำนวณ'!W6</f>
        <v>223.79070114139293</v>
      </c>
      <c r="AF6" s="228">
        <f>+'7.รายจ่าย'!U5/'8.คำนวณ'!W6</f>
        <v>319.52531330072213</v>
      </c>
      <c r="AG6" s="228">
        <f>+'7.รายจ่าย'!V5/'8.คำนวณ'!W6</f>
        <v>26.397233170277193</v>
      </c>
      <c r="AH6" s="228">
        <f>+'7.รายจ่าย'!Y5/'8.คำนวณ'!W6</f>
        <v>185.97465641742372</v>
      </c>
    </row>
    <row r="7" spans="1:34" s="63" customFormat="1">
      <c r="A7" s="65" t="s">
        <v>160</v>
      </c>
      <c r="B7" s="249">
        <v>88</v>
      </c>
      <c r="C7" s="208">
        <v>5</v>
      </c>
      <c r="D7" s="208">
        <v>1</v>
      </c>
      <c r="E7" s="191" t="s">
        <v>45</v>
      </c>
      <c r="F7" s="191" t="s">
        <v>166</v>
      </c>
      <c r="G7" s="242" t="s">
        <v>329</v>
      </c>
      <c r="H7" s="218">
        <f>+DATA!G9</f>
        <v>25442</v>
      </c>
      <c r="I7" s="219">
        <f>+DATA!H9</f>
        <v>18973</v>
      </c>
      <c r="J7" s="219">
        <f>+DATA!I9</f>
        <v>1168</v>
      </c>
      <c r="K7" s="219">
        <f>+DATA!J9</f>
        <v>1175</v>
      </c>
      <c r="L7" s="219">
        <f>+DATA!K9</f>
        <v>4126</v>
      </c>
      <c r="M7" s="226">
        <f>+'6.รายรับ'!G8/I7</f>
        <v>1428.0458799346443</v>
      </c>
      <c r="N7" s="226">
        <f>+('6.รายรับ'!H8+'6.รายรับ'!I8+'6.รายรับ'!J8)/I7</f>
        <v>381.0708501554841</v>
      </c>
      <c r="O7" s="226">
        <f>+'6.รายรับ'!K8/'8.คำนวณ'!J7</f>
        <v>899.27753424657544</v>
      </c>
      <c r="P7" s="226">
        <f>+'6.รายรับ'!L8/'8.คำนวณ'!K7</f>
        <v>3536.9548340425536</v>
      </c>
      <c r="Q7" s="226">
        <f>+'6.รายรับ'!M8/'8.คำนวณ'!H7</f>
        <v>13.210502319000078</v>
      </c>
      <c r="R7" s="227">
        <f>+'6.รายรับ'!Q8/'8.คำนวณ'!H7</f>
        <v>52.277014385661509</v>
      </c>
      <c r="S7" s="227">
        <f>+'6.รายรับ'!V8/'8.คำนวณ'!I7</f>
        <v>918.62656248352926</v>
      </c>
      <c r="T7" s="241">
        <f>+'2.Hosp. Group'!L8</f>
        <v>21</v>
      </c>
      <c r="U7" s="63">
        <f>+DATA!L9</f>
        <v>59391</v>
      </c>
      <c r="V7" s="63">
        <f>+DATA!M9</f>
        <v>1582</v>
      </c>
      <c r="W7" s="63">
        <f t="shared" si="0"/>
        <v>4410.1428571428569</v>
      </c>
      <c r="X7" s="228">
        <f>+('7.รายจ่าย'!G6+'7.รายจ่าย'!K6)/'8.คำนวณ'!W7</f>
        <v>8875.1157497327586</v>
      </c>
      <c r="Y7" s="228">
        <f>+'7.รายจ่าย'!L6/'8.คำนวณ'!W7</f>
        <v>50.853227948560139</v>
      </c>
      <c r="Z7" s="228">
        <f>+'7.รายจ่าย'!M6/'8.คำนวณ'!W7</f>
        <v>1225.730921900813</v>
      </c>
      <c r="AA7" s="228">
        <f>+'7.รายจ่าย'!O6/'8.คำนวณ'!W7</f>
        <v>704.75701823718055</v>
      </c>
      <c r="AB7" s="228">
        <f>+'7.รายจ่าย'!P6/'8.คำนวณ'!W7</f>
        <v>768.60367335039359</v>
      </c>
      <c r="AC7" s="228">
        <f>+'7.รายจ่าย'!R6/'8.คำนวณ'!W7</f>
        <v>431.65991934177708</v>
      </c>
      <c r="AD7" s="228">
        <f>+'7.รายจ่าย'!S6/'8.คำนวณ'!W7</f>
        <v>526.97303132389618</v>
      </c>
      <c r="AE7" s="228">
        <f>+'7.รายจ่าย'!T6/'8.คำนวณ'!W7</f>
        <v>134.85991707427684</v>
      </c>
      <c r="AF7" s="228">
        <f>+'7.รายจ่าย'!U6/'8.คำนวณ'!W7</f>
        <v>420.12549706844618</v>
      </c>
      <c r="AG7" s="228">
        <f>+'7.รายจ่าย'!V6/'8.คำนวณ'!W7</f>
        <v>10.931831816267696</v>
      </c>
      <c r="AH7" s="228">
        <f>+'7.รายจ่าย'!Y6/'8.คำนวณ'!W7</f>
        <v>369.46298176281948</v>
      </c>
    </row>
    <row r="8" spans="1:34" s="63" customFormat="1">
      <c r="A8" s="65" t="s">
        <v>158</v>
      </c>
      <c r="B8" s="249">
        <v>59</v>
      </c>
      <c r="C8" s="208">
        <v>6</v>
      </c>
      <c r="D8" s="208">
        <v>1</v>
      </c>
      <c r="E8" s="191" t="s">
        <v>47</v>
      </c>
      <c r="F8" s="191" t="s">
        <v>161</v>
      </c>
      <c r="G8" s="242" t="s">
        <v>350</v>
      </c>
      <c r="H8" s="218">
        <f>+DATA!G10</f>
        <v>15230</v>
      </c>
      <c r="I8" s="219">
        <f>+DATA!H10</f>
        <v>11895</v>
      </c>
      <c r="J8" s="219">
        <f>+DATA!I10</f>
        <v>351</v>
      </c>
      <c r="K8" s="219">
        <f>+DATA!J10</f>
        <v>784</v>
      </c>
      <c r="L8" s="219">
        <f>+DATA!K10</f>
        <v>2200</v>
      </c>
      <c r="M8" s="226">
        <f>+'6.รายรับ'!G9/I8</f>
        <v>1484.3750744010083</v>
      </c>
      <c r="N8" s="226">
        <f>+('6.รายรับ'!H9+'6.รายรับ'!I9+'6.รายรับ'!J9)/I8</f>
        <v>291.25297688104246</v>
      </c>
      <c r="O8" s="226">
        <f>+'6.รายรับ'!K9/'8.คำนวณ'!J8</f>
        <v>962.36700854700871</v>
      </c>
      <c r="P8" s="226">
        <f>+'6.รายรับ'!L9/'8.คำนวณ'!K8</f>
        <v>4333.0588392857144</v>
      </c>
      <c r="Q8" s="226">
        <f>+'6.รายรับ'!M9/'8.คำนวณ'!H8</f>
        <v>36.921864740643464</v>
      </c>
      <c r="R8" s="227">
        <f>+'6.รายรับ'!Q9/'8.คำนวณ'!H8</f>
        <v>85.869468154957318</v>
      </c>
      <c r="S8" s="227">
        <f>+'6.รายรับ'!V9/'8.คำนวณ'!I8</f>
        <v>1497.1238865069356</v>
      </c>
      <c r="T8" s="241">
        <f>+'2.Hosp. Group'!L9</f>
        <v>21</v>
      </c>
      <c r="U8" s="63">
        <f>+DATA!L10</f>
        <v>41488</v>
      </c>
      <c r="V8" s="63">
        <f>+DATA!M10</f>
        <v>1339</v>
      </c>
      <c r="W8" s="63">
        <f t="shared" si="0"/>
        <v>3314.6190476190477</v>
      </c>
      <c r="X8" s="228">
        <f>+('7.รายจ่าย'!G7+'7.รายจ่าย'!K7)/'8.คำนวณ'!W8</f>
        <v>12536.264108494835</v>
      </c>
      <c r="Y8" s="228">
        <f>+'7.รายจ่าย'!L7/'8.คำนวณ'!W8</f>
        <v>91.089366730357568</v>
      </c>
      <c r="Z8" s="228">
        <f>+'7.รายจ่าย'!M7/'8.คำนวณ'!W8</f>
        <v>1127.5914626402516</v>
      </c>
      <c r="AA8" s="228">
        <f>+'7.รายจ่าย'!O7/'8.คำนวณ'!W8</f>
        <v>580.65203341617939</v>
      </c>
      <c r="AB8" s="228">
        <f>+'7.รายจ่าย'!P7/'8.คำนวณ'!W8</f>
        <v>721.36746505380199</v>
      </c>
      <c r="AC8" s="228">
        <f>+'7.รายจ่าย'!R7/'8.คำนวณ'!W8</f>
        <v>683.61932320025278</v>
      </c>
      <c r="AD8" s="228">
        <f>+'7.รายจ่าย'!S7/'8.คำนวณ'!W8</f>
        <v>955.01899148074176</v>
      </c>
      <c r="AE8" s="228">
        <f>+'7.รายจ่าย'!T7/'8.คำนวณ'!W8</f>
        <v>178.29198212823422</v>
      </c>
      <c r="AF8" s="228">
        <f>+'7.รายจ่าย'!U7/'8.คำนวณ'!W8</f>
        <v>298.30929762811212</v>
      </c>
      <c r="AG8" s="228">
        <f>+'7.รายจ่าย'!V7/'8.คำนวณ'!W8</f>
        <v>48.397763874322983</v>
      </c>
      <c r="AH8" s="228">
        <f>+'7.รายจ่าย'!Y7/'8.คำนวณ'!W8</f>
        <v>24.588044305888776</v>
      </c>
    </row>
    <row r="9" spans="1:34" s="63" customFormat="1">
      <c r="A9" s="225" t="s">
        <v>166</v>
      </c>
      <c r="B9" s="249">
        <v>12</v>
      </c>
      <c r="C9" s="208">
        <v>7</v>
      </c>
      <c r="D9" s="208">
        <v>1</v>
      </c>
      <c r="E9" s="191" t="s">
        <v>51</v>
      </c>
      <c r="F9" s="191" t="s">
        <v>163</v>
      </c>
      <c r="G9" s="242" t="s">
        <v>382</v>
      </c>
      <c r="H9" s="218">
        <f>+DATA!G11</f>
        <v>15621</v>
      </c>
      <c r="I9" s="219">
        <f>+DATA!H11</f>
        <v>11725</v>
      </c>
      <c r="J9" s="219">
        <f>+DATA!I11</f>
        <v>320</v>
      </c>
      <c r="K9" s="219">
        <f>+DATA!J11</f>
        <v>875</v>
      </c>
      <c r="L9" s="219">
        <f>+DATA!K11</f>
        <v>2701</v>
      </c>
      <c r="M9" s="226">
        <f>+'6.รายรับ'!G10/I9</f>
        <v>1423.6840307036248</v>
      </c>
      <c r="N9" s="226">
        <f>+('6.รายรับ'!H10+'6.รายรับ'!I10+'6.รายรับ'!J10)/I9</f>
        <v>220.09931343283583</v>
      </c>
      <c r="O9" s="226">
        <f>+'6.รายรับ'!K10/'8.คำนวณ'!J9</f>
        <v>928.58778125000049</v>
      </c>
      <c r="P9" s="226">
        <f>+'6.รายรับ'!L10/'8.คำนวณ'!K9</f>
        <v>3241.7131542857146</v>
      </c>
      <c r="Q9" s="226">
        <f>+'6.รายรับ'!M10/'8.คำนวณ'!H9</f>
        <v>12.482619550604955</v>
      </c>
      <c r="R9" s="227">
        <f>+'6.รายรับ'!Q10/'8.คำนวณ'!H9</f>
        <v>32.11804621983228</v>
      </c>
      <c r="S9" s="227">
        <f>+'6.รายรับ'!V10/'8.คำนวณ'!I9</f>
        <v>1389.524337739872</v>
      </c>
      <c r="T9" s="241">
        <f>+'2.Hosp. Group'!L10</f>
        <v>21</v>
      </c>
      <c r="U9" s="63">
        <f>+DATA!L11</f>
        <v>45941</v>
      </c>
      <c r="V9" s="63">
        <f>+DATA!M11</f>
        <v>980</v>
      </c>
      <c r="W9" s="63">
        <f t="shared" si="0"/>
        <v>3167.6666666666665</v>
      </c>
      <c r="X9" s="228">
        <f>+('7.รายจ่าย'!G8+'7.รายจ่าย'!K8)/'8.คำนวณ'!W9</f>
        <v>10455.494553298959</v>
      </c>
      <c r="Y9" s="228">
        <f>+'7.รายจ่าย'!L8/'8.คำนวณ'!W9</f>
        <v>110.89831947805956</v>
      </c>
      <c r="Z9" s="228">
        <f>+'7.รายจ่าย'!M8/'8.คำนวณ'!W9</f>
        <v>1198.8387035672945</v>
      </c>
      <c r="AA9" s="228">
        <f>+'7.รายจ่าย'!O8/'8.คำนวณ'!W9</f>
        <v>776.810987056719</v>
      </c>
      <c r="AB9" s="228">
        <f>+'7.รายจ่าย'!P8/'8.คำนวณ'!W9</f>
        <v>826.75315163632536</v>
      </c>
      <c r="AC9" s="228">
        <f>+'7.รายจ่าย'!R8/'8.คำนวณ'!W9</f>
        <v>473.09194991055455</v>
      </c>
      <c r="AD9" s="228">
        <f>+'7.รายจ่าย'!S8/'8.คำนวณ'!W9</f>
        <v>517.38319793749349</v>
      </c>
      <c r="AE9" s="228">
        <f>+'7.รายจ่าย'!T8/'8.คำนวณ'!W9</f>
        <v>153.48426812585501</v>
      </c>
      <c r="AF9" s="228">
        <f>+'7.รายจ่าย'!U8/'8.คำนวณ'!W9</f>
        <v>360.98221193307381</v>
      </c>
      <c r="AG9" s="228">
        <f>+'7.รายจ่าย'!V8/'8.คำนวณ'!W9</f>
        <v>32.241965695043675</v>
      </c>
      <c r="AH9" s="228">
        <f>+'7.รายจ่าย'!Y8/'8.คำนวณ'!W9</f>
        <v>1502.5604651162791</v>
      </c>
    </row>
    <row r="10" spans="1:34" s="63" customFormat="1">
      <c r="A10" s="65" t="s">
        <v>169</v>
      </c>
      <c r="B10" s="249">
        <v>83</v>
      </c>
      <c r="C10" s="208">
        <v>8</v>
      </c>
      <c r="D10" s="208">
        <v>2</v>
      </c>
      <c r="E10" s="191" t="s">
        <v>45</v>
      </c>
      <c r="F10" s="191" t="s">
        <v>197</v>
      </c>
      <c r="G10" s="242" t="s">
        <v>324</v>
      </c>
      <c r="H10" s="218">
        <f>+DATA!G12</f>
        <v>27187</v>
      </c>
      <c r="I10" s="219">
        <f>+DATA!H12</f>
        <v>20829</v>
      </c>
      <c r="J10" s="219">
        <f>+DATA!I12</f>
        <v>909</v>
      </c>
      <c r="K10" s="219">
        <f>+DATA!J12</f>
        <v>1649</v>
      </c>
      <c r="L10" s="219">
        <f>+DATA!K12</f>
        <v>3800</v>
      </c>
      <c r="M10" s="226">
        <f>+'6.รายรับ'!G11/I10</f>
        <v>1381.3819900139224</v>
      </c>
      <c r="N10" s="226">
        <f>+('6.รายรับ'!H11+'6.รายรับ'!I11+'6.รายรับ'!J11)/I10</f>
        <v>336.6447741130155</v>
      </c>
      <c r="O10" s="226">
        <f>+'6.รายรับ'!K11/'8.คำนวณ'!J10</f>
        <v>993.29042904290441</v>
      </c>
      <c r="P10" s="226">
        <f>+'6.รายรับ'!L11/'8.คำนวณ'!K10</f>
        <v>3812.4110491206793</v>
      </c>
      <c r="Q10" s="226">
        <f>+'6.รายรับ'!M11/'8.คำนวณ'!H10</f>
        <v>16.72543862875639</v>
      </c>
      <c r="R10" s="227">
        <f>+'6.รายรับ'!Q11/'8.คำนวณ'!H10</f>
        <v>60.098079964689006</v>
      </c>
      <c r="S10" s="227">
        <f>+'6.รายรับ'!V11/'8.คำนวณ'!I10</f>
        <v>1441.7453795189401</v>
      </c>
      <c r="T10" s="241">
        <f>+'2.Hosp. Group'!L11</f>
        <v>21</v>
      </c>
      <c r="U10" s="63">
        <f>+DATA!L12</f>
        <v>83374</v>
      </c>
      <c r="V10" s="63">
        <f>+DATA!M12</f>
        <v>1940</v>
      </c>
      <c r="W10" s="63">
        <f t="shared" si="0"/>
        <v>5910.1904761904761</v>
      </c>
      <c r="X10" s="228">
        <f>+('7.รายจ่าย'!G9+'7.รายจ่าย'!K9)/'8.คำนวณ'!W10</f>
        <v>9831.8047944631562</v>
      </c>
      <c r="Y10" s="228">
        <f>+'7.รายจ่าย'!L9/'8.คำนวณ'!W10</f>
        <v>47.795075495109337</v>
      </c>
      <c r="Z10" s="228">
        <f>+'7.รายจ่าย'!M9/'8.คำนวณ'!W10</f>
        <v>984.81827336158699</v>
      </c>
      <c r="AA10" s="228">
        <f>+'7.รายจ่าย'!O9/'8.คำนวณ'!W10</f>
        <v>442.70176579596182</v>
      </c>
      <c r="AB10" s="228">
        <f>+'7.รายจ่าย'!P9/'8.คำนวณ'!W10</f>
        <v>555.98407246563647</v>
      </c>
      <c r="AC10" s="228">
        <f>+'7.รายจ่าย'!R9/'8.คำนวณ'!W10</f>
        <v>455.80965298032459</v>
      </c>
      <c r="AD10" s="228">
        <f>+'7.รายจ่าย'!S9/'8.คำนวณ'!W10</f>
        <v>328.49923666951355</v>
      </c>
      <c r="AE10" s="228">
        <f>+'7.รายจ่าย'!T9/'8.คำนวณ'!W10</f>
        <v>21.122838680567867</v>
      </c>
      <c r="AF10" s="228">
        <f>+'7.รายจ่าย'!U9/'8.คำนวณ'!W10</f>
        <v>377.66995987559824</v>
      </c>
      <c r="AG10" s="228">
        <f>+'7.รายจ่าย'!V9/'8.คำนวณ'!W10</f>
        <v>21.045809014293312</v>
      </c>
      <c r="AH10" s="228">
        <f>+'7.รายจ่าย'!Y9/'8.คำนวณ'!W10</f>
        <v>336.39635609197995</v>
      </c>
    </row>
    <row r="11" spans="1:34" s="63" customFormat="1">
      <c r="A11" s="65" t="s">
        <v>165</v>
      </c>
      <c r="B11" s="249">
        <v>84</v>
      </c>
      <c r="C11" s="208">
        <v>9</v>
      </c>
      <c r="D11" s="208">
        <v>2</v>
      </c>
      <c r="E11" s="191" t="s">
        <v>45</v>
      </c>
      <c r="F11" s="191" t="s">
        <v>198</v>
      </c>
      <c r="G11" s="242" t="s">
        <v>325</v>
      </c>
      <c r="H11" s="218">
        <f>+DATA!G13</f>
        <v>28676</v>
      </c>
      <c r="I11" s="219">
        <f>+DATA!H13</f>
        <v>23288</v>
      </c>
      <c r="J11" s="219">
        <f>+DATA!I13</f>
        <v>625</v>
      </c>
      <c r="K11" s="219">
        <f>+DATA!J13</f>
        <v>1384</v>
      </c>
      <c r="L11" s="219">
        <f>+DATA!K13</f>
        <v>3379</v>
      </c>
      <c r="M11" s="226">
        <f>+'6.รายรับ'!G12/I11</f>
        <v>1404.3637135005158</v>
      </c>
      <c r="N11" s="226">
        <f>+('6.รายรับ'!H12+'6.รายรับ'!I12+'6.รายรับ'!J12)/I11</f>
        <v>481.18757256956371</v>
      </c>
      <c r="O11" s="226">
        <f>+'6.รายรับ'!K12/'8.คำนวณ'!J11</f>
        <v>1486.5532000000001</v>
      </c>
      <c r="P11" s="226">
        <f>+'6.รายรับ'!L12/'8.คำนวณ'!K11</f>
        <v>2781.1830491329474</v>
      </c>
      <c r="Q11" s="226">
        <f>+'6.รายรับ'!M12/'8.คำนวณ'!H11</f>
        <v>20.216452782814898</v>
      </c>
      <c r="R11" s="227">
        <f>+'6.รายรับ'!Q12/'8.คำนวณ'!H11</f>
        <v>43.364838540940156</v>
      </c>
      <c r="S11" s="227">
        <f>+'6.รายรับ'!V12/'8.คำนวณ'!I11</f>
        <v>1061.6608291824116</v>
      </c>
      <c r="T11" s="241">
        <f>+'2.Hosp. Group'!L12</f>
        <v>21</v>
      </c>
      <c r="U11" s="63">
        <f>+DATA!L13</f>
        <v>64524</v>
      </c>
      <c r="V11" s="63">
        <f>+DATA!M13</f>
        <v>2424</v>
      </c>
      <c r="W11" s="63">
        <f t="shared" si="0"/>
        <v>5496.5714285714284</v>
      </c>
      <c r="X11" s="228">
        <f>+('7.รายจ่าย'!G10+'7.รายจ่าย'!K10)/'8.คำนวณ'!W11</f>
        <v>10966.010490955401</v>
      </c>
      <c r="Y11" s="228">
        <f>+'7.รายจ่าย'!L10/'8.คำนวณ'!W11</f>
        <v>136.11748518557022</v>
      </c>
      <c r="Z11" s="228">
        <f>+'7.รายจ่าย'!M10/'8.คำนวณ'!W11</f>
        <v>1579.0872424368438</v>
      </c>
      <c r="AA11" s="228">
        <f>+'7.รายจ่าย'!O10/'8.คำนวณ'!W11</f>
        <v>502.37980273417202</v>
      </c>
      <c r="AB11" s="228">
        <f>+'7.รายจ่าย'!P10/'8.คำนวณ'!W11</f>
        <v>815.41813078282564</v>
      </c>
      <c r="AC11" s="228">
        <f>+'7.รายจ่าย'!R10/'8.คำนวณ'!W11</f>
        <v>981.87540362823563</v>
      </c>
      <c r="AD11" s="228">
        <f>+'7.รายจ่าย'!S10/'8.คำนวณ'!W11</f>
        <v>709.51105988148458</v>
      </c>
      <c r="AE11" s="228">
        <f>+'7.รายจ่าย'!T10/'8.คำนวณ'!W11</f>
        <v>46.553929722424371</v>
      </c>
      <c r="AF11" s="228">
        <f>+'7.รายจ่าย'!U10/'8.คำนวณ'!W11</f>
        <v>406.34641230897176</v>
      </c>
      <c r="AG11" s="228">
        <f>+'7.รายจ่าย'!V10/'8.คำนวณ'!W11</f>
        <v>48.850797899989608</v>
      </c>
      <c r="AH11" s="228">
        <f>+'7.รายจ่าย'!Y10/'8.คำนวณ'!W11</f>
        <v>128.67633563780021</v>
      </c>
    </row>
    <row r="12" spans="1:34" s="63" customFormat="1">
      <c r="A12" s="65" t="s">
        <v>220</v>
      </c>
      <c r="B12" s="249">
        <v>55</v>
      </c>
      <c r="C12" s="208">
        <v>10</v>
      </c>
      <c r="D12" s="208">
        <v>2</v>
      </c>
      <c r="E12" s="191" t="s">
        <v>47</v>
      </c>
      <c r="F12" s="191" t="s">
        <v>216</v>
      </c>
      <c r="G12" s="242" t="s">
        <v>346</v>
      </c>
      <c r="H12" s="218">
        <f>+DATA!G14</f>
        <v>29755</v>
      </c>
      <c r="I12" s="219">
        <f>+DATA!H14</f>
        <v>23019</v>
      </c>
      <c r="J12" s="219">
        <f>+DATA!I14</f>
        <v>1239</v>
      </c>
      <c r="K12" s="219">
        <f>+DATA!J14</f>
        <v>2030</v>
      </c>
      <c r="L12" s="219">
        <f>+DATA!K14</f>
        <v>3467</v>
      </c>
      <c r="M12" s="226">
        <f>+'6.รายรับ'!G13/I12</f>
        <v>1291.6452617403015</v>
      </c>
      <c r="N12" s="226">
        <f>+('6.รายรับ'!H13+'6.รายรับ'!I13+'6.รายรับ'!J13)/I12</f>
        <v>44.150457448194985</v>
      </c>
      <c r="O12" s="226">
        <f>+'6.รายรับ'!K13/'8.คำนวณ'!J12</f>
        <v>854.60569814366443</v>
      </c>
      <c r="P12" s="226">
        <f>+'6.รายรับ'!L13/'8.คำนวณ'!K12</f>
        <v>3582.3201133004927</v>
      </c>
      <c r="Q12" s="226">
        <f>+'6.รายรับ'!M13/'8.คำนวณ'!H12</f>
        <v>30.196437573517056</v>
      </c>
      <c r="R12" s="227">
        <f>+'6.รายรับ'!Q13/'8.คำนวณ'!H12</f>
        <v>102.94983196101495</v>
      </c>
      <c r="S12" s="227">
        <f>+'6.รายรับ'!V13/'8.คำนวณ'!I12</f>
        <v>1588.4509631174246</v>
      </c>
      <c r="T12" s="241">
        <f>+'2.Hosp. Group'!L13</f>
        <v>21</v>
      </c>
      <c r="U12" s="63">
        <f>+DATA!L14</f>
        <v>67570</v>
      </c>
      <c r="V12" s="63">
        <f>+DATA!M14</f>
        <v>1806</v>
      </c>
      <c r="W12" s="63">
        <f t="shared" si="0"/>
        <v>5023.6190476190477</v>
      </c>
      <c r="X12" s="228">
        <f>+('7.รายจ่าย'!G11+'7.รายจ่าย'!K11)/'8.คำนวณ'!W12</f>
        <v>13420.394715629031</v>
      </c>
      <c r="Y12" s="228">
        <f>+'7.รายจ่าย'!L11/'8.คำนวณ'!W12</f>
        <v>61.700207969970428</v>
      </c>
      <c r="Z12" s="228">
        <f>+'7.รายจ่าย'!M11/'8.คำนวณ'!W12</f>
        <v>1505.4761175779176</v>
      </c>
      <c r="AA12" s="228">
        <f>+'7.รายจ่าย'!O11/'8.คำนวณ'!W12</f>
        <v>607.96637663987258</v>
      </c>
      <c r="AB12" s="228">
        <f>+'7.รายจ่าย'!P11/'8.คำนวณ'!W12</f>
        <v>884.75100477743229</v>
      </c>
      <c r="AC12" s="228">
        <f>+'7.รายจ่าย'!R11/'8.คำนวณ'!W12</f>
        <v>416.50133502692046</v>
      </c>
      <c r="AD12" s="228">
        <f>+'7.รายจ่าย'!S11/'8.คำนวณ'!W12</f>
        <v>1014.2475278683552</v>
      </c>
      <c r="AE12" s="228">
        <f>+'7.รายจ่าย'!T11/'8.คำนวณ'!W12</f>
        <v>425.61228861757792</v>
      </c>
      <c r="AF12" s="228">
        <f>+'7.รายจ่าย'!U11/'8.คำนวณ'!W12</f>
        <v>346.86791603473119</v>
      </c>
      <c r="AG12" s="228">
        <f>+'7.รายจ่าย'!V11/'8.คำนวณ'!W12</f>
        <v>22.567151076818078</v>
      </c>
      <c r="AH12" s="228">
        <f>+'7.รายจ่าย'!Y11/'8.คำนวณ'!W12</f>
        <v>160.04813310457268</v>
      </c>
    </row>
    <row r="13" spans="1:34" s="63" customFormat="1" ht="25.2" customHeight="1">
      <c r="A13" s="65" t="s">
        <v>167</v>
      </c>
      <c r="B13" s="249">
        <v>47</v>
      </c>
      <c r="C13" s="208">
        <v>11</v>
      </c>
      <c r="D13" s="208">
        <v>2</v>
      </c>
      <c r="E13" s="191" t="s">
        <v>49</v>
      </c>
      <c r="F13" s="191" t="s">
        <v>168</v>
      </c>
      <c r="G13" s="242" t="s">
        <v>365</v>
      </c>
      <c r="H13" s="218">
        <f>+DATA!G15</f>
        <v>24290</v>
      </c>
      <c r="I13" s="219">
        <f>+DATA!H15</f>
        <v>17701</v>
      </c>
      <c r="J13" s="219">
        <f>+DATA!I15</f>
        <v>1496</v>
      </c>
      <c r="K13" s="219">
        <f>+DATA!J15</f>
        <v>1422</v>
      </c>
      <c r="L13" s="219">
        <f>+DATA!K15</f>
        <v>3671</v>
      </c>
      <c r="M13" s="226">
        <f>+'6.รายรับ'!G14/I13</f>
        <v>1142.8827597310892</v>
      </c>
      <c r="N13" s="226">
        <f>+('6.รายรับ'!H14+'6.รายรับ'!I14+'6.รายรับ'!J14)/I13</f>
        <v>401.0476475905316</v>
      </c>
      <c r="O13" s="226">
        <f>+'6.รายรับ'!K14/'8.คำนวณ'!J13</f>
        <v>918.19191844919794</v>
      </c>
      <c r="P13" s="226">
        <f>+'6.รายรับ'!L14/'8.คำนวณ'!K13</f>
        <v>2989.5436919831222</v>
      </c>
      <c r="Q13" s="226">
        <f>+'6.รายรับ'!M14/'8.คำนวณ'!H13</f>
        <v>16.494956772334294</v>
      </c>
      <c r="R13" s="227">
        <f>+'6.รายรับ'!Q14/'8.คำนวณ'!H13</f>
        <v>70.084046932894196</v>
      </c>
      <c r="S13" s="227">
        <f>+'6.รายรับ'!V14/'8.คำนวณ'!I13</f>
        <v>1610.8227156657815</v>
      </c>
      <c r="T13" s="241">
        <f>+'2.Hosp. Group'!L14</f>
        <v>21</v>
      </c>
      <c r="U13" s="63">
        <f>+DATA!L15</f>
        <v>61106</v>
      </c>
      <c r="V13" s="63">
        <f>+DATA!M15</f>
        <v>1899</v>
      </c>
      <c r="W13" s="63">
        <f t="shared" si="0"/>
        <v>4808.8095238095239</v>
      </c>
      <c r="X13" s="228">
        <f>+('7.รายจ่าย'!G12+'7.รายจ่าย'!K12)/'8.คำนวณ'!W13</f>
        <v>11595.357494182304</v>
      </c>
      <c r="Y13" s="228">
        <f>+'7.รายจ่าย'!L12/'8.คำนวณ'!W13</f>
        <v>47.3345864237263</v>
      </c>
      <c r="Z13" s="228">
        <f>+'7.รายจ่าย'!M12/'8.คำนวณ'!W13</f>
        <v>1232.6337278803783</v>
      </c>
      <c r="AA13" s="228">
        <f>+'7.รายจ่าย'!O12/'8.คำนวณ'!W13</f>
        <v>615.08397563994652</v>
      </c>
      <c r="AB13" s="228">
        <f>+'7.รายจ่าย'!P12/'8.คำนวณ'!W13</f>
        <v>589.9011129375649</v>
      </c>
      <c r="AC13" s="228">
        <f>+'7.รายจ่าย'!R12/'8.คำนวณ'!W13</f>
        <v>718.31993404961133</v>
      </c>
      <c r="AD13" s="228">
        <f>+'7.รายจ่าย'!S12/'8.คำนวณ'!W13</f>
        <v>233.44083071743327</v>
      </c>
      <c r="AE13" s="228">
        <f>+'7.รายจ่าย'!T12/'8.คำนวณ'!W13</f>
        <v>38.782987572411741</v>
      </c>
      <c r="AF13" s="228">
        <f>+'7.รายจ่าย'!U12/'8.คำนวณ'!W13</f>
        <v>298.14537109471701</v>
      </c>
      <c r="AG13" s="228">
        <f>+'7.รายจ่าย'!V12/'8.คำนวณ'!W13</f>
        <v>16.324424914591276</v>
      </c>
      <c r="AH13" s="228">
        <f>+'7.รายจ่าย'!Y12/'8.คำนวณ'!W13</f>
        <v>72.222656830222306</v>
      </c>
    </row>
    <row r="14" spans="1:34" s="63" customFormat="1" ht="24.6" customHeight="1">
      <c r="A14" s="65" t="s">
        <v>198</v>
      </c>
      <c r="B14" s="249">
        <v>5</v>
      </c>
      <c r="C14" s="208">
        <v>12</v>
      </c>
      <c r="D14" s="208">
        <v>2</v>
      </c>
      <c r="E14" s="191" t="s">
        <v>51</v>
      </c>
      <c r="F14" s="191" t="s">
        <v>169</v>
      </c>
      <c r="G14" s="242" t="s">
        <v>375</v>
      </c>
      <c r="H14" s="218">
        <f>+DATA!G16</f>
        <v>23716</v>
      </c>
      <c r="I14" s="219">
        <f>+DATA!H16</f>
        <v>17443</v>
      </c>
      <c r="J14" s="219">
        <f>+DATA!I16</f>
        <v>569</v>
      </c>
      <c r="K14" s="219">
        <f>+DATA!J16</f>
        <v>1314</v>
      </c>
      <c r="L14" s="219">
        <f>+DATA!K16</f>
        <v>4390</v>
      </c>
      <c r="M14" s="226">
        <f>+'6.รายรับ'!G15/I14</f>
        <v>1385.9898492231841</v>
      </c>
      <c r="N14" s="226">
        <f>+('6.รายรับ'!H15+'6.รายรับ'!I15+'6.รายรับ'!J15)/I14</f>
        <v>545.96350914406923</v>
      </c>
      <c r="O14" s="226">
        <f>+'6.รายรับ'!K15/'8.คำนวณ'!J14</f>
        <v>769.7856590509665</v>
      </c>
      <c r="P14" s="226">
        <f>+'6.รายรับ'!L15/'8.คำนวณ'!K14</f>
        <v>2841.9120015220697</v>
      </c>
      <c r="Q14" s="226">
        <f>+'6.รายรับ'!M15/'8.คำนวณ'!H14</f>
        <v>10.656750716815651</v>
      </c>
      <c r="R14" s="227">
        <f>+'6.รายรับ'!Q15/'8.คำนวณ'!H14</f>
        <v>37.094514251981785</v>
      </c>
      <c r="S14" s="227">
        <f>+'6.รายรับ'!V15/'8.คำนวณ'!I14</f>
        <v>2059.2369856102737</v>
      </c>
      <c r="T14" s="241">
        <f>+'2.Hosp. Group'!L15</f>
        <v>21</v>
      </c>
      <c r="U14" s="63">
        <f>+DATA!L16</f>
        <v>59987</v>
      </c>
      <c r="V14" s="63">
        <f>+DATA!M16</f>
        <v>1404</v>
      </c>
      <c r="W14" s="63">
        <f t="shared" si="0"/>
        <v>4260.5238095238092</v>
      </c>
      <c r="X14" s="228">
        <f>+('7.รายจ่าย'!G13+'7.รายจ่าย'!K13)/'8.คำนวณ'!W14</f>
        <v>14630.04735020286</v>
      </c>
      <c r="Y14" s="228">
        <f>+'7.รายจ่าย'!L13/'8.คำนวณ'!W14</f>
        <v>66.800495132501027</v>
      </c>
      <c r="Z14" s="228">
        <f>+'7.รายจ่าย'!M13/'8.คำนวณ'!W14</f>
        <v>1641.4928592504837</v>
      </c>
      <c r="AA14" s="228">
        <f>+'7.รายจ่าย'!O13/'8.คำนวณ'!W14</f>
        <v>688.50088419711426</v>
      </c>
      <c r="AB14" s="228">
        <f>+'7.รายจ่าย'!P13/'8.คำนวณ'!W14</f>
        <v>576.71664561701562</v>
      </c>
      <c r="AC14" s="228">
        <f>+'7.รายจ่าย'!R13/'8.คำนวณ'!W14</f>
        <v>887.74179398911383</v>
      </c>
      <c r="AD14" s="228">
        <f>+'7.รายจ่าย'!S13/'8.คำนวณ'!W14</f>
        <v>621.62374590649495</v>
      </c>
      <c r="AE14" s="228">
        <f>+'7.รายจ่าย'!T13/'8.คำนวณ'!W14</f>
        <v>388.07692995495751</v>
      </c>
      <c r="AF14" s="228">
        <f>+'7.รายจ่าย'!U13/'8.คำนวณ'!W14</f>
        <v>351.60615383755629</v>
      </c>
      <c r="AG14" s="228">
        <f>+'7.รายจ่าย'!V13/'8.คำนวณ'!W14</f>
        <v>100.15516614321959</v>
      </c>
      <c r="AH14" s="228">
        <f>+'7.รายจ่าย'!Y13/'8.คำนวณ'!W14</f>
        <v>593.05145399067851</v>
      </c>
    </row>
    <row r="15" spans="1:34" s="63" customFormat="1">
      <c r="A15" s="65" t="s">
        <v>197</v>
      </c>
      <c r="B15" s="249">
        <v>58</v>
      </c>
      <c r="C15" s="208">
        <v>13</v>
      </c>
      <c r="D15" s="208">
        <v>2</v>
      </c>
      <c r="E15" s="191" t="s">
        <v>47</v>
      </c>
      <c r="F15" s="191" t="s">
        <v>167</v>
      </c>
      <c r="G15" s="242" t="s">
        <v>349</v>
      </c>
      <c r="H15" s="218">
        <f>+DATA!G17</f>
        <v>26601</v>
      </c>
      <c r="I15" s="219">
        <f>+DATA!H17</f>
        <v>20109</v>
      </c>
      <c r="J15" s="219">
        <f>+DATA!I17</f>
        <v>1148</v>
      </c>
      <c r="K15" s="219">
        <f>+DATA!J17</f>
        <v>1130</v>
      </c>
      <c r="L15" s="219">
        <f>+DATA!K17</f>
        <v>4214</v>
      </c>
      <c r="M15" s="226">
        <f>+'6.รายรับ'!G16/I15</f>
        <v>1548.0566045054447</v>
      </c>
      <c r="N15" s="226">
        <f>+('6.รายรับ'!H16+'6.รายรับ'!I16+'6.รายรับ'!J16)/I15</f>
        <v>306.45997364364217</v>
      </c>
      <c r="O15" s="226">
        <f>+'6.รายรับ'!K16/'8.คำนวณ'!J15</f>
        <v>821.53282229965168</v>
      </c>
      <c r="P15" s="226">
        <f>+'6.รายรับ'!L16/'8.คำนวณ'!K15</f>
        <v>2899.9133451327439</v>
      </c>
      <c r="Q15" s="226">
        <f>+'6.รายรับ'!M16/'8.คำนวณ'!H15</f>
        <v>17.795590391338671</v>
      </c>
      <c r="R15" s="227">
        <f>+'6.รายรับ'!Q16/'8.คำนวณ'!H15</f>
        <v>57.493252133378448</v>
      </c>
      <c r="S15" s="227">
        <f>+'6.รายรับ'!V16/'8.คำนวณ'!I15</f>
        <v>1427.9875712367598</v>
      </c>
      <c r="T15" s="241">
        <f>+'2.Hosp. Group'!L16</f>
        <v>21</v>
      </c>
      <c r="U15" s="63">
        <f>+DATA!L17</f>
        <v>66015</v>
      </c>
      <c r="V15" s="63">
        <f>+DATA!M17</f>
        <v>2536</v>
      </c>
      <c r="W15" s="63">
        <f t="shared" si="0"/>
        <v>5679.5714285714284</v>
      </c>
      <c r="X15" s="228">
        <f>+('7.รายจ่าย'!G14+'7.รายจ่าย'!K14)/'8.คำนวณ'!W15</f>
        <v>10138.31350730689</v>
      </c>
      <c r="Y15" s="228">
        <f>+'7.รายจ่าย'!L14/'8.คำนวณ'!W15</f>
        <v>55.979077646703736</v>
      </c>
      <c r="Z15" s="228">
        <f>+'7.รายจ่าย'!M14/'8.คำนวณ'!W15</f>
        <v>1146.49806801318</v>
      </c>
      <c r="AA15" s="228">
        <f>+'7.รายจ่าย'!O14/'8.คำนวณ'!W15</f>
        <v>511.56224488769277</v>
      </c>
      <c r="AB15" s="228">
        <f>+'7.รายจ่าย'!P14/'8.คำนวณ'!W15</f>
        <v>654.78450914304403</v>
      </c>
      <c r="AC15" s="228">
        <f>+'7.รายจ่าย'!R14/'8.คำนวณ'!W15</f>
        <v>505.89878587418571</v>
      </c>
      <c r="AD15" s="228">
        <f>+'7.รายจ่าย'!S14/'8.คำนวณ'!W15</f>
        <v>310.5339376713535</v>
      </c>
      <c r="AE15" s="228">
        <f>+'7.รายจ่าย'!T14/'8.คำนวณ'!W15</f>
        <v>165.45755464446512</v>
      </c>
      <c r="AF15" s="228">
        <f>+'7.รายจ่าย'!U14/'8.คำนวณ'!W15</f>
        <v>188.96100057851447</v>
      </c>
      <c r="AG15" s="228">
        <f>+'7.รายจ่าย'!V14/'8.คำนวณ'!W15</f>
        <v>8.7609427270669329</v>
      </c>
      <c r="AH15" s="228">
        <f>+'7.รายจ่าย'!Y14/'8.คำนวณ'!W15</f>
        <v>39.336242674246044</v>
      </c>
    </row>
    <row r="16" spans="1:34" s="63" customFormat="1">
      <c r="A16" s="65" t="s">
        <v>168</v>
      </c>
      <c r="B16" s="249">
        <v>87</v>
      </c>
      <c r="C16" s="208">
        <v>14</v>
      </c>
      <c r="D16" s="208">
        <v>2</v>
      </c>
      <c r="E16" s="191" t="s">
        <v>45</v>
      </c>
      <c r="F16" s="191" t="s">
        <v>165</v>
      </c>
      <c r="G16" s="242" t="s">
        <v>328</v>
      </c>
      <c r="H16" s="218">
        <f>+DATA!G18</f>
        <v>22059</v>
      </c>
      <c r="I16" s="219">
        <f>+DATA!H18</f>
        <v>18145</v>
      </c>
      <c r="J16" s="219">
        <f>+DATA!I18</f>
        <v>581</v>
      </c>
      <c r="K16" s="219">
        <f>+DATA!J18</f>
        <v>1121</v>
      </c>
      <c r="L16" s="219">
        <f>+DATA!K18</f>
        <v>2212</v>
      </c>
      <c r="M16" s="226">
        <f>+'6.รายรับ'!G17/I16</f>
        <v>1607.5109771286859</v>
      </c>
      <c r="N16" s="226">
        <f>+('6.รายรับ'!H17+'6.รายรับ'!I17+'6.รายรับ'!J17)/I16</f>
        <v>495.90045852852029</v>
      </c>
      <c r="O16" s="226">
        <f>+'6.รายรับ'!K17/'8.คำนวณ'!J16</f>
        <v>1831.2364371772808</v>
      </c>
      <c r="P16" s="226">
        <f>+'6.รายรับ'!L17/'8.คำนวณ'!K16</f>
        <v>3013.3599821587868</v>
      </c>
      <c r="Q16" s="226">
        <f>+'6.รายรับ'!M17/'8.คำนวณ'!H16</f>
        <v>16.29072578086042</v>
      </c>
      <c r="R16" s="227">
        <f>+'6.รายรับ'!Q17/'8.คำนวณ'!H16</f>
        <v>46.669110113785756</v>
      </c>
      <c r="S16" s="227">
        <f>+'6.รายรับ'!V17/'8.คำนวณ'!I16</f>
        <v>1127.4496643703499</v>
      </c>
      <c r="T16" s="241">
        <f>+'2.Hosp. Group'!L17</f>
        <v>21</v>
      </c>
      <c r="U16" s="63">
        <f>+DATA!L18</f>
        <v>63555</v>
      </c>
      <c r="V16" s="63">
        <f>+DATA!M18</f>
        <v>1841</v>
      </c>
      <c r="W16" s="63">
        <f t="shared" si="0"/>
        <v>4867.4285714285716</v>
      </c>
      <c r="X16" s="228">
        <f>+('7.รายจ่าย'!G15+'7.รายจ่าย'!K15)/'8.คำนวณ'!W16</f>
        <v>9489.9332619159431</v>
      </c>
      <c r="Y16" s="228">
        <f>+'7.รายจ่าย'!L15/'8.คำนวณ'!W16</f>
        <v>133.54583440948579</v>
      </c>
      <c r="Z16" s="228">
        <f>+'7.รายจ่าย'!M15/'8.คำนวณ'!W16</f>
        <v>1071.9610536510918</v>
      </c>
      <c r="AA16" s="228">
        <f>+'7.รายจ่าย'!O15/'8.คำนวณ'!W16</f>
        <v>516.64041148156844</v>
      </c>
      <c r="AB16" s="228">
        <f>+'7.รายจ่าย'!P15/'8.คำนวณ'!W16</f>
        <v>578.41331591922983</v>
      </c>
      <c r="AC16" s="228">
        <f>+'7.รายจ่าย'!R15/'8.คำนวณ'!W16</f>
        <v>290.08798779056116</v>
      </c>
      <c r="AD16" s="228">
        <f>+'7.รายจ่าย'!S15/'8.คำนวณ'!W16</f>
        <v>351.333917879784</v>
      </c>
      <c r="AE16" s="228">
        <f>+'7.รายจ่าย'!T15/'8.คำนวณ'!W16</f>
        <v>226.1548975698521</v>
      </c>
      <c r="AF16" s="228">
        <f>+'7.รายจ่าย'!U15/'8.คำนวณ'!W16</f>
        <v>209.37313307114346</v>
      </c>
      <c r="AG16" s="228">
        <f>+'7.รายจ่าย'!V15/'8.คำนวณ'!W16</f>
        <v>224.50393138060579</v>
      </c>
      <c r="AH16" s="228">
        <f>+'7.รายจ่าย'!Y15/'8.คำนวณ'!W16</f>
        <v>554.68871712843384</v>
      </c>
    </row>
    <row r="17" spans="1:34" s="63" customFormat="1">
      <c r="A17" s="65" t="s">
        <v>216</v>
      </c>
      <c r="B17" s="249">
        <v>60</v>
      </c>
      <c r="C17" s="208">
        <v>15</v>
      </c>
      <c r="D17" s="208">
        <v>2</v>
      </c>
      <c r="E17" s="191" t="s">
        <v>47</v>
      </c>
      <c r="F17" s="191" t="s">
        <v>219</v>
      </c>
      <c r="G17" s="242" t="s">
        <v>351</v>
      </c>
      <c r="H17" s="218">
        <f>+DATA!G19</f>
        <v>50852</v>
      </c>
      <c r="I17" s="219">
        <f>+DATA!H19</f>
        <v>36390</v>
      </c>
      <c r="J17" s="219">
        <f>+DATA!I19</f>
        <v>8387</v>
      </c>
      <c r="K17" s="219">
        <f>+DATA!J19</f>
        <v>2149</v>
      </c>
      <c r="L17" s="219">
        <f>+DATA!K19</f>
        <v>3926</v>
      </c>
      <c r="M17" s="226">
        <f>+'6.รายรับ'!G18/I17</f>
        <v>1302.6240612805714</v>
      </c>
      <c r="N17" s="226">
        <f>+('6.รายรับ'!H18+'6.รายรับ'!I18+'6.รายรับ'!J18)/I17</f>
        <v>227.45207776861776</v>
      </c>
      <c r="O17" s="226">
        <f>+'6.รายรับ'!K18/'8.คำนวณ'!J17</f>
        <v>58.785402408489318</v>
      </c>
      <c r="P17" s="226">
        <f>+'6.รายรับ'!L18/'8.คำนวณ'!K17</f>
        <v>1739.4778641228479</v>
      </c>
      <c r="Q17" s="226">
        <f>+'6.รายรับ'!M18/'8.คำนวณ'!H17</f>
        <v>19.478525918351295</v>
      </c>
      <c r="R17" s="227">
        <f>+'6.รายรับ'!Q18/'8.คำนวณ'!H17</f>
        <v>49.672579249587038</v>
      </c>
      <c r="S17" s="227">
        <f>+'6.รายรับ'!V18/'8.คำนวณ'!I17</f>
        <v>612.88834514976634</v>
      </c>
      <c r="T17" s="241">
        <f>+'2.Hosp. Group'!L18</f>
        <v>21</v>
      </c>
      <c r="U17" s="63">
        <f>+DATA!L19</f>
        <v>72027</v>
      </c>
      <c r="V17" s="63">
        <f>+DATA!M19</f>
        <v>1648</v>
      </c>
      <c r="W17" s="63">
        <f t="shared" si="0"/>
        <v>5077.8571428571431</v>
      </c>
      <c r="X17" s="228">
        <f>+('7.รายจ่าย'!G16+'7.รายจ่าย'!K16)/'8.คำนวณ'!W17</f>
        <v>10548.859259530172</v>
      </c>
      <c r="Y17" s="228">
        <f>+'7.รายจ่าย'!L16/'8.คำนวณ'!W17</f>
        <v>99.718057392038247</v>
      </c>
      <c r="Z17" s="228">
        <f>+'7.รายจ่าย'!M16/'8.คำนวณ'!W17</f>
        <v>2529.4487553805034</v>
      </c>
      <c r="AA17" s="228">
        <f>+'7.รายจ่าย'!O16/'8.คำนวณ'!W17</f>
        <v>861.46437698691796</v>
      </c>
      <c r="AB17" s="228">
        <f>+'7.รายจ่าย'!P16/'8.คำนวณ'!W17</f>
        <v>739.94393585595719</v>
      </c>
      <c r="AC17" s="228">
        <f>+'7.รายจ่าย'!R16/'8.คำนวณ'!W17</f>
        <v>738.13654944436632</v>
      </c>
      <c r="AD17" s="228">
        <f>+'7.รายจ่าย'!S16/'8.คำนวณ'!W17</f>
        <v>679.9540914333943</v>
      </c>
      <c r="AE17" s="228">
        <f>+'7.รายจ่าย'!T16/'8.คำนวณ'!W17</f>
        <v>294.29027992685326</v>
      </c>
      <c r="AF17" s="228">
        <f>+'7.รายจ่าย'!U16/'8.คำนวณ'!W17</f>
        <v>368.20094134196086</v>
      </c>
      <c r="AG17" s="228">
        <f>+'7.รายจ่าย'!V16/'8.คำนวณ'!W17</f>
        <v>22.434607117738075</v>
      </c>
      <c r="AH17" s="228">
        <f>+'7.รายจ่าย'!Y16/'8.คำนวณ'!W17</f>
        <v>316.37225798283862</v>
      </c>
    </row>
    <row r="18" spans="1:34" s="63" customFormat="1">
      <c r="A18" s="65" t="s">
        <v>213</v>
      </c>
      <c r="B18" s="249">
        <v>61</v>
      </c>
      <c r="C18" s="208">
        <v>16</v>
      </c>
      <c r="D18" s="208">
        <v>2</v>
      </c>
      <c r="E18" s="191" t="s">
        <v>47</v>
      </c>
      <c r="F18" s="191" t="s">
        <v>220</v>
      </c>
      <c r="G18" s="242" t="s">
        <v>352</v>
      </c>
      <c r="H18" s="218">
        <f>+DATA!G20</f>
        <v>37916</v>
      </c>
      <c r="I18" s="219">
        <f>+DATA!H20</f>
        <v>28641</v>
      </c>
      <c r="J18" s="219">
        <f>+DATA!I20</f>
        <v>893</v>
      </c>
      <c r="K18" s="219">
        <f>+DATA!J20</f>
        <v>2003</v>
      </c>
      <c r="L18" s="219">
        <f>+DATA!K20</f>
        <v>6379</v>
      </c>
      <c r="M18" s="226">
        <f>+'6.รายรับ'!G19/I18</f>
        <v>1508.6062647952238</v>
      </c>
      <c r="N18" s="226">
        <f>+('6.รายรับ'!H19+'6.รายรับ'!I19+'6.รายรับ'!J19)/I18</f>
        <v>-3.3512859187877413</v>
      </c>
      <c r="O18" s="226">
        <f>+'6.รายรับ'!K19/'8.คำนวณ'!J18</f>
        <v>880.40558790593502</v>
      </c>
      <c r="P18" s="226">
        <f>+'6.รายรับ'!L19/'8.คำนวณ'!K18</f>
        <v>2820.6882725911137</v>
      </c>
      <c r="Q18" s="226">
        <f>+'6.รายรับ'!M19/'8.คำนวณ'!H18</f>
        <v>22.289271020149805</v>
      </c>
      <c r="R18" s="227">
        <f>+'6.รายรับ'!Q19/'8.คำนวณ'!H18</f>
        <v>50.64644872876886</v>
      </c>
      <c r="S18" s="227">
        <f>+'6.รายรับ'!V19/'8.คำนวณ'!I18</f>
        <v>706.21328934045596</v>
      </c>
      <c r="T18" s="241">
        <f>+'2.Hosp. Group'!L19</f>
        <v>21</v>
      </c>
      <c r="U18" s="63">
        <f>+DATA!L20</f>
        <v>65732</v>
      </c>
      <c r="V18" s="63">
        <f>+DATA!M20</f>
        <v>2321</v>
      </c>
      <c r="W18" s="63">
        <f t="shared" si="0"/>
        <v>5451.0952380952385</v>
      </c>
      <c r="X18" s="228">
        <f>+('7.รายจ่าย'!G17+'7.รายจ่าย'!K17)/'8.คำนวณ'!W18</f>
        <v>9045.3355530125009</v>
      </c>
      <c r="Y18" s="228">
        <f>+'7.รายจ่าย'!L17/'8.คำนวณ'!W18</f>
        <v>110.94808540005064</v>
      </c>
      <c r="Z18" s="228">
        <f>+'7.รายจ่าย'!M17/'8.คำนวณ'!W18</f>
        <v>1724.3542021262656</v>
      </c>
      <c r="AA18" s="228">
        <f>+'7.รายจ่าย'!O17/'8.คำนวณ'!W18</f>
        <v>937.47758877639262</v>
      </c>
      <c r="AB18" s="228">
        <f>+'7.รายจ่าย'!P17/'8.คำนวณ'!W18</f>
        <v>737.30144575576765</v>
      </c>
      <c r="AC18" s="228">
        <f>+'7.รายจ่าย'!R17/'8.คำนวณ'!W18</f>
        <v>587.38748272518399</v>
      </c>
      <c r="AD18" s="228">
        <f>+'7.รายจ่าย'!S17/'8.คำนวณ'!W18</f>
        <v>542.61122780044195</v>
      </c>
      <c r="AE18" s="228">
        <f>+'7.รายจ่าย'!T17/'8.คำนวณ'!W18</f>
        <v>296.30577516095497</v>
      </c>
      <c r="AF18" s="228">
        <f>+'7.รายจ่าย'!U17/'8.คำนวณ'!W18</f>
        <v>317.18677522210476</v>
      </c>
      <c r="AG18" s="228">
        <f>+'7.รายจ่าย'!V17/'8.คำนวณ'!W18</f>
        <v>178.04691857468575</v>
      </c>
      <c r="AH18" s="228">
        <f>+'7.รายจ่าย'!Y17/'8.คำนวณ'!W18</f>
        <v>55.764389856123273</v>
      </c>
    </row>
    <row r="19" spans="1:34" s="63" customFormat="1">
      <c r="A19" s="65" t="s">
        <v>219</v>
      </c>
      <c r="B19" s="249">
        <v>34</v>
      </c>
      <c r="C19" s="208">
        <v>17</v>
      </c>
      <c r="D19" s="208">
        <v>2</v>
      </c>
      <c r="E19" s="191" t="s">
        <v>53</v>
      </c>
      <c r="F19" s="191" t="s">
        <v>213</v>
      </c>
      <c r="G19" s="242" t="s">
        <v>343</v>
      </c>
      <c r="H19" s="218">
        <f>+DATA!G21</f>
        <v>25000</v>
      </c>
      <c r="I19" s="219">
        <f>+DATA!H21</f>
        <v>19546</v>
      </c>
      <c r="J19" s="219">
        <f>+DATA!I21</f>
        <v>865</v>
      </c>
      <c r="K19" s="219">
        <f>+DATA!J21</f>
        <v>1571</v>
      </c>
      <c r="L19" s="219">
        <f>+DATA!K21</f>
        <v>3018</v>
      </c>
      <c r="M19" s="226">
        <f>+'6.รายรับ'!G20/I19</f>
        <v>2018.8821631024252</v>
      </c>
      <c r="N19" s="226">
        <f>+('6.รายรับ'!H20+'6.รายรับ'!I20+'6.รายรับ'!J20)/I19</f>
        <v>442.55418602271573</v>
      </c>
      <c r="O19" s="226">
        <f>+'6.รายรับ'!K20/'8.คำนวณ'!J19</f>
        <v>1290.6843930635839</v>
      </c>
      <c r="P19" s="226">
        <f>+'6.รายรับ'!L20/'8.คำนวณ'!K19</f>
        <v>4588.7582749840858</v>
      </c>
      <c r="Q19" s="226">
        <f>+'6.รายรับ'!M20/'8.คำนวณ'!H19</f>
        <v>22.267479999999999</v>
      </c>
      <c r="R19" s="227">
        <f>+'6.รายรับ'!Q20/'8.คำนวณ'!H19</f>
        <v>93.714020000000005</v>
      </c>
      <c r="S19" s="227">
        <f>+'6.รายรับ'!V20/'8.คำนวณ'!I19</f>
        <v>1305.0531740509566</v>
      </c>
      <c r="T19" s="241">
        <f>+'2.Hosp. Group'!L20</f>
        <v>21</v>
      </c>
      <c r="U19" s="63">
        <f>+DATA!L21</f>
        <v>82279</v>
      </c>
      <c r="V19" s="63">
        <f>+DATA!M21</f>
        <v>2936</v>
      </c>
      <c r="W19" s="63">
        <f t="shared" si="0"/>
        <v>6854.0476190476193</v>
      </c>
      <c r="X19" s="228">
        <f>+('7.รายจ่าย'!G18+'7.รายจ่าย'!K18)/'8.คำนวณ'!W19</f>
        <v>8533.164210511688</v>
      </c>
      <c r="Y19" s="228">
        <f>+'7.รายจ่าย'!L18/'8.คำนวณ'!W19</f>
        <v>127.92015006773892</v>
      </c>
      <c r="Z19" s="228">
        <f>+'7.รายจ่าย'!M18/'8.คำนวณ'!W19</f>
        <v>1108.8423662069683</v>
      </c>
      <c r="AA19" s="228">
        <f>+'7.รายจ่าย'!O18/'8.คำนวณ'!W19</f>
        <v>511.60188182165564</v>
      </c>
      <c r="AB19" s="228">
        <f>+'7.รายจ่าย'!P18/'8.คำนวณ'!W19</f>
        <v>928.78596032931534</v>
      </c>
      <c r="AC19" s="228">
        <f>+'7.รายจ่าย'!R18/'8.คำนวณ'!W19</f>
        <v>850.00767631222425</v>
      </c>
      <c r="AD19" s="228">
        <f>+'7.รายจ่าย'!S18/'8.คำนวณ'!W19</f>
        <v>719.32256296244827</v>
      </c>
      <c r="AE19" s="228">
        <f>+'7.รายจ่าย'!T18/'8.คำนวณ'!W19</f>
        <v>170.67779726960086</v>
      </c>
      <c r="AF19" s="228">
        <f>+'7.รายจ่าย'!U18/'8.คำนวณ'!W19</f>
        <v>278.21242074547541</v>
      </c>
      <c r="AG19" s="228">
        <f>+'7.รายจ่าย'!V18/'8.คำนวณ'!W19</f>
        <v>165.24113092715461</v>
      </c>
      <c r="AH19" s="228">
        <f>+'7.รายจ่าย'!Y18/'8.คำนวณ'!W19</f>
        <v>342.8724952930142</v>
      </c>
    </row>
    <row r="20" spans="1:34" s="63" customFormat="1">
      <c r="A20" s="65" t="s">
        <v>199</v>
      </c>
      <c r="B20" s="249">
        <v>75</v>
      </c>
      <c r="C20" s="208">
        <v>18</v>
      </c>
      <c r="D20" s="208">
        <v>3</v>
      </c>
      <c r="E20" s="191" t="s">
        <v>45</v>
      </c>
      <c r="F20" s="191" t="s">
        <v>189</v>
      </c>
      <c r="G20" s="242" t="s">
        <v>316</v>
      </c>
      <c r="H20" s="218">
        <f>+DATA!G22</f>
        <v>32172</v>
      </c>
      <c r="I20" s="219">
        <f>+DATA!H22</f>
        <v>24618</v>
      </c>
      <c r="J20" s="219">
        <f>+DATA!I22</f>
        <v>847</v>
      </c>
      <c r="K20" s="219">
        <f>+DATA!J22</f>
        <v>1806</v>
      </c>
      <c r="L20" s="219">
        <f>+DATA!K22</f>
        <v>4901</v>
      </c>
      <c r="M20" s="226">
        <f>+'6.รายรับ'!G21/I20</f>
        <v>1305.274541392477</v>
      </c>
      <c r="N20" s="226">
        <f>+('6.รายรับ'!H21+'6.รายรับ'!I21+'6.รายรับ'!J21)/I20</f>
        <v>241.33807539198961</v>
      </c>
      <c r="O20" s="226">
        <f>+'6.รายรับ'!K21/'8.คำนวณ'!J20</f>
        <v>1234.5553719008262</v>
      </c>
      <c r="P20" s="226">
        <f>+'6.รายรับ'!L21/'8.คำนวณ'!K20</f>
        <v>2690.6781727574753</v>
      </c>
      <c r="Q20" s="226">
        <f>+'6.รายรับ'!M21/'8.คำนวณ'!H20</f>
        <v>8.117742136018899</v>
      </c>
      <c r="R20" s="227">
        <f>+'6.รายรับ'!Q21/'8.คำนวณ'!H20</f>
        <v>37.145623523560857</v>
      </c>
      <c r="S20" s="227">
        <f>+'6.รายรับ'!V21/'8.คำนวณ'!I20</f>
        <v>1267.2832411243805</v>
      </c>
      <c r="T20" s="241">
        <f>+'2.Hosp. Group'!L21</f>
        <v>21</v>
      </c>
      <c r="U20" s="63">
        <f>+DATA!L22</f>
        <v>73605</v>
      </c>
      <c r="V20" s="63">
        <f>+DATA!M22</f>
        <v>1775</v>
      </c>
      <c r="W20" s="63">
        <f t="shared" si="0"/>
        <v>5280</v>
      </c>
      <c r="X20" s="228">
        <f>+('7.รายจ่าย'!G19+'7.รายจ่าย'!K19)/'8.คำนวณ'!W20</f>
        <v>11129.678954545456</v>
      </c>
      <c r="Y20" s="228">
        <f>+'7.รายจ่าย'!L19/'8.คำนวณ'!W20</f>
        <v>46.453409090909091</v>
      </c>
      <c r="Z20" s="228">
        <f>+'7.รายจ่าย'!M19/'8.คำนวณ'!W20</f>
        <v>1634.2284962121214</v>
      </c>
      <c r="AA20" s="228">
        <f>+'7.รายจ่าย'!O19/'8.คำนวณ'!W20</f>
        <v>529.54643750000002</v>
      </c>
      <c r="AB20" s="228">
        <f>+'7.รายจ่าย'!P19/'8.คำนวณ'!W20</f>
        <v>554.66993371212118</v>
      </c>
      <c r="AC20" s="228">
        <f>+'7.รายจ่าย'!R19/'8.คำนวณ'!W20</f>
        <v>747.29478977272731</v>
      </c>
      <c r="AD20" s="228">
        <f>+'7.รายจ่าย'!S19/'8.คำนวณ'!W20</f>
        <v>391.46659090909088</v>
      </c>
      <c r="AE20" s="228">
        <f>+'7.รายจ่าย'!T19/'8.คำนวณ'!W20</f>
        <v>202.06912878787878</v>
      </c>
      <c r="AF20" s="228">
        <f>+'7.รายจ่าย'!U19/'8.คำนวณ'!W20</f>
        <v>431.1332537878788</v>
      </c>
      <c r="AG20" s="228">
        <f>+'7.รายจ่าย'!V19/'8.คำนวณ'!W20</f>
        <v>131.81414772727271</v>
      </c>
      <c r="AH20" s="228">
        <f>+'7.รายจ่าย'!Y19/'8.คำนวณ'!W20</f>
        <v>157.46401515151516</v>
      </c>
    </row>
    <row r="21" spans="1:34" s="63" customFormat="1">
      <c r="A21" s="65" t="s">
        <v>223</v>
      </c>
      <c r="B21" s="249">
        <v>76</v>
      </c>
      <c r="C21" s="208">
        <v>19</v>
      </c>
      <c r="D21" s="208">
        <v>3</v>
      </c>
      <c r="E21" s="191" t="s">
        <v>45</v>
      </c>
      <c r="F21" s="191" t="s">
        <v>190</v>
      </c>
      <c r="G21" s="242" t="s">
        <v>317</v>
      </c>
      <c r="H21" s="218">
        <f>+DATA!G23</f>
        <v>39520</v>
      </c>
      <c r="I21" s="219">
        <f>+DATA!H23</f>
        <v>29397</v>
      </c>
      <c r="J21" s="219">
        <f>+DATA!I23</f>
        <v>1043</v>
      </c>
      <c r="K21" s="219">
        <f>+DATA!J23</f>
        <v>2167</v>
      </c>
      <c r="L21" s="219">
        <f>+DATA!K23</f>
        <v>6913</v>
      </c>
      <c r="M21" s="226">
        <f>+'6.รายรับ'!G22/I21</f>
        <v>1547.1101881144336</v>
      </c>
      <c r="N21" s="226">
        <f>+('6.รายรับ'!H22+'6.รายรับ'!I22+'6.รายรับ'!J22)/I21</f>
        <v>213.6373697996394</v>
      </c>
      <c r="O21" s="226">
        <f>+'6.รายรับ'!K22/'8.คำนวณ'!J21</f>
        <v>996</v>
      </c>
      <c r="P21" s="226">
        <f>+'6.รายรับ'!L22/'8.คำนวณ'!K21</f>
        <v>1775.3200369173974</v>
      </c>
      <c r="Q21" s="226">
        <f>+'6.รายรับ'!M22/'8.คำนวณ'!H21</f>
        <v>6.779276315789474</v>
      </c>
      <c r="R21" s="227">
        <f>+'6.รายรับ'!Q22/'8.คำนวณ'!H21</f>
        <v>49.674643724696352</v>
      </c>
      <c r="S21" s="227">
        <f>+'6.รายรับ'!V22/'8.คำนวณ'!I21</f>
        <v>1085.4997105146783</v>
      </c>
      <c r="T21" s="241">
        <f>+'2.Hosp. Group'!L22</f>
        <v>21</v>
      </c>
      <c r="U21" s="63">
        <f>+DATA!L23</f>
        <v>93317</v>
      </c>
      <c r="V21" s="63">
        <f>+DATA!M23</f>
        <v>2047</v>
      </c>
      <c r="W21" s="63">
        <f t="shared" si="0"/>
        <v>6490.666666666667</v>
      </c>
      <c r="X21" s="228">
        <f>+('7.รายจ่าย'!G20+'7.รายจ่าย'!K20)/'8.คำนวณ'!W21</f>
        <v>9925.9728589769929</v>
      </c>
      <c r="Y21" s="228">
        <f>+'7.รายจ่าย'!L20/'8.คำนวณ'!W21</f>
        <v>51.22346086688578</v>
      </c>
      <c r="Z21" s="228">
        <f>+'7.รายจ่าย'!M20/'8.คำนวณ'!W21</f>
        <v>964.8967959120788</v>
      </c>
      <c r="AA21" s="228">
        <f>+'7.รายจ่าย'!O20/'8.คำนวณ'!W21</f>
        <v>536.98752824568601</v>
      </c>
      <c r="AB21" s="228">
        <f>+'7.รายจ่าย'!P20/'8.คำนวณ'!W21</f>
        <v>789.75631676253079</v>
      </c>
      <c r="AC21" s="228">
        <f>+'7.รายจ่าย'!R20/'8.คำนวณ'!W21</f>
        <v>482.70561883730483</v>
      </c>
      <c r="AD21" s="228">
        <f>+'7.รายจ่าย'!S20/'8.คำนวณ'!W21</f>
        <v>632.57301150369756</v>
      </c>
      <c r="AE21" s="228">
        <f>+'7.รายจ่าย'!T20/'8.คำนวณ'!W21</f>
        <v>100.85728225143795</v>
      </c>
      <c r="AF21" s="228">
        <f>+'7.รายจ่าย'!U20/'8.คำนวณ'!W21</f>
        <v>299.22091516023005</v>
      </c>
      <c r="AG21" s="228">
        <f>+'7.รายจ่าย'!V20/'8.คำนวณ'!W21</f>
        <v>151.7152382908792</v>
      </c>
      <c r="AH21" s="228">
        <f>+'7.รายจ่าย'!Y20/'8.คำนวณ'!W21</f>
        <v>794.22418755135584</v>
      </c>
    </row>
    <row r="22" spans="1:34" s="63" customFormat="1">
      <c r="A22" s="65" t="s">
        <v>205</v>
      </c>
      <c r="B22" s="249">
        <v>82</v>
      </c>
      <c r="C22" s="208">
        <v>20</v>
      </c>
      <c r="D22" s="208">
        <v>3</v>
      </c>
      <c r="E22" s="191" t="s">
        <v>45</v>
      </c>
      <c r="F22" s="191" t="s">
        <v>196</v>
      </c>
      <c r="G22" s="242" t="s">
        <v>323</v>
      </c>
      <c r="H22" s="218">
        <f>+DATA!G24</f>
        <v>29222</v>
      </c>
      <c r="I22" s="219">
        <f>+DATA!H24</f>
        <v>22227</v>
      </c>
      <c r="J22" s="219">
        <f>+DATA!I24</f>
        <v>870</v>
      </c>
      <c r="K22" s="219">
        <f>+DATA!J24</f>
        <v>1650</v>
      </c>
      <c r="L22" s="219">
        <f>+DATA!K24</f>
        <v>4475</v>
      </c>
      <c r="M22" s="226">
        <f>+'6.รายรับ'!G23/I22</f>
        <v>1564.0459054303324</v>
      </c>
      <c r="N22" s="226">
        <f>+('6.รายรับ'!H23+'6.รายรับ'!I23+'6.รายรับ'!J23)/I22</f>
        <v>333.78687182255817</v>
      </c>
      <c r="O22" s="226">
        <f>+'6.รายรับ'!K23/'8.คำนวณ'!J22</f>
        <v>1078.2796781609195</v>
      </c>
      <c r="P22" s="226">
        <f>+'6.รายรับ'!L23/'8.คำนวณ'!K22</f>
        <v>4845.8124848484849</v>
      </c>
      <c r="Q22" s="226">
        <f>+'6.รายรับ'!M23/'8.คำนวณ'!H22</f>
        <v>6.3525426048867288</v>
      </c>
      <c r="R22" s="227">
        <f>+'6.รายรับ'!Q23/'8.คำนวณ'!H22</f>
        <v>47.600311409212239</v>
      </c>
      <c r="S22" s="227">
        <f>+'6.รายรับ'!V23/'8.คำนวณ'!I22</f>
        <v>1141.2931232285059</v>
      </c>
      <c r="T22" s="241">
        <f>+'2.Hosp. Group'!L23</f>
        <v>21</v>
      </c>
      <c r="U22" s="63">
        <f>+DATA!L24</f>
        <v>80232</v>
      </c>
      <c r="V22" s="63">
        <f>+DATA!M24</f>
        <v>2299</v>
      </c>
      <c r="W22" s="63">
        <f t="shared" si="0"/>
        <v>6119.5714285714284</v>
      </c>
      <c r="X22" s="228">
        <f>+('7.รายจ่าย'!G21+'7.รายจ่าย'!K21)/'8.คำนวณ'!W22</f>
        <v>9522.3974456661308</v>
      </c>
      <c r="Y22" s="228">
        <f>+'7.รายจ่าย'!L21/'8.คำนวณ'!W22</f>
        <v>39.189845694142917</v>
      </c>
      <c r="Z22" s="228">
        <f>+'7.รายจ่าย'!M21/'8.คำนวณ'!W22</f>
        <v>1108.6361829726638</v>
      </c>
      <c r="AA22" s="228">
        <f>+'7.รายจ่าย'!O21/'8.คำนวณ'!W22</f>
        <v>760.67368022970811</v>
      </c>
      <c r="AB22" s="228">
        <f>+'7.รายจ่าย'!P21/'8.คำนวณ'!W22</f>
        <v>209.64147816140252</v>
      </c>
      <c r="AC22" s="228">
        <f>+'7.รายจ่าย'!R21/'8.คำนวณ'!W22</f>
        <v>413.71437192146982</v>
      </c>
      <c r="AD22" s="228">
        <f>+'7.รายจ่าย'!S21/'8.คำนวณ'!W22</f>
        <v>915.79197259378566</v>
      </c>
      <c r="AE22" s="228">
        <f>+'7.รายจ่าย'!T21/'8.คำนวณ'!W22</f>
        <v>97.778497560520108</v>
      </c>
      <c r="AF22" s="228">
        <f>+'7.รายจ่าย'!U21/'8.คำนวณ'!W22</f>
        <v>441.25494922613626</v>
      </c>
      <c r="AG22" s="228">
        <f>+'7.รายจ่าย'!V21/'8.คำนวณ'!W22</f>
        <v>35.272357307934726</v>
      </c>
      <c r="AH22" s="228">
        <f>+'7.รายจ่าย'!Y21/'8.คำนวณ'!W22</f>
        <v>210.11961621962323</v>
      </c>
    </row>
    <row r="23" spans="1:34" s="63" customFormat="1">
      <c r="A23" s="65" t="s">
        <v>196</v>
      </c>
      <c r="B23" s="249">
        <v>85</v>
      </c>
      <c r="C23" s="208">
        <v>21</v>
      </c>
      <c r="D23" s="208">
        <v>3</v>
      </c>
      <c r="E23" s="191" t="s">
        <v>45</v>
      </c>
      <c r="F23" s="191" t="s">
        <v>199</v>
      </c>
      <c r="G23" s="242" t="s">
        <v>326</v>
      </c>
      <c r="H23" s="218">
        <f>+DATA!G25</f>
        <v>24684</v>
      </c>
      <c r="I23" s="219">
        <f>+DATA!H25</f>
        <v>19370</v>
      </c>
      <c r="J23" s="219">
        <f>+DATA!I25</f>
        <v>776</v>
      </c>
      <c r="K23" s="219">
        <f>+DATA!J25</f>
        <v>1309</v>
      </c>
      <c r="L23" s="219">
        <f>+DATA!K25</f>
        <v>3229</v>
      </c>
      <c r="M23" s="226">
        <f>+'6.รายรับ'!G24/I23</f>
        <v>1426.1137150232314</v>
      </c>
      <c r="N23" s="226">
        <f>+('6.รายรับ'!H24+'6.รายรับ'!I24+'6.รายรับ'!J24)/I23</f>
        <v>513.23562054723789</v>
      </c>
      <c r="O23" s="226">
        <f>+'6.รายรับ'!K24/'8.คำนวณ'!J23</f>
        <v>1985.4585051546392</v>
      </c>
      <c r="P23" s="226">
        <f>+'6.รายรับ'!L24/'8.คำนวณ'!K23</f>
        <v>4952.9721543162723</v>
      </c>
      <c r="Q23" s="226">
        <f>+'6.รายรับ'!M24/'8.คำนวณ'!H23</f>
        <v>13.251215362177929</v>
      </c>
      <c r="R23" s="227">
        <f>+'6.รายรับ'!Q24/'8.คำนวณ'!H23</f>
        <v>51.289701831145685</v>
      </c>
      <c r="S23" s="227">
        <f>+'6.รายรับ'!V24/'8.คำนวณ'!I23</f>
        <v>1570.6888435725348</v>
      </c>
      <c r="T23" s="241">
        <f>+'2.Hosp. Group'!L24</f>
        <v>21</v>
      </c>
      <c r="U23" s="63">
        <f>+DATA!L25</f>
        <v>80647</v>
      </c>
      <c r="V23" s="63">
        <f>+DATA!M25</f>
        <v>2155</v>
      </c>
      <c r="W23" s="63">
        <f t="shared" si="0"/>
        <v>5995.3333333333339</v>
      </c>
      <c r="X23" s="228">
        <f>+('7.รายจ่าย'!G22+'7.รายจ่าย'!K22)/'8.คำนวณ'!W23</f>
        <v>9450.3750316913138</v>
      </c>
      <c r="Y23" s="228">
        <f>+'7.รายจ่าย'!L22/'8.คำนวณ'!W23</f>
        <v>19.964521294340042</v>
      </c>
      <c r="Z23" s="228">
        <f>+'7.รายจ่าย'!M22/'8.คำนวณ'!W23</f>
        <v>1165.1729439564106</v>
      </c>
      <c r="AA23" s="228">
        <f>+'7.รายจ่าย'!O22/'8.คำนวณ'!W23</f>
        <v>602.54109807628151</v>
      </c>
      <c r="AB23" s="228">
        <f>+'7.รายจ่าย'!P22/'8.คำนวณ'!W23</f>
        <v>530.3530968531079</v>
      </c>
      <c r="AC23" s="228">
        <f>+'7.รายจ่าย'!R22/'8.คำนวณ'!W23</f>
        <v>652.79153007895013</v>
      </c>
      <c r="AD23" s="228">
        <f>+'7.รายจ่าย'!S22/'8.คำนวณ'!W23</f>
        <v>452.79342433003438</v>
      </c>
      <c r="AE23" s="228">
        <f>+'7.รายจ่าย'!T22/'8.คำนวณ'!W23</f>
        <v>91.012003780718331</v>
      </c>
      <c r="AF23" s="228">
        <f>+'7.รายจ่าย'!U22/'8.คำนวณ'!W23</f>
        <v>325.54051984877123</v>
      </c>
      <c r="AG23" s="228">
        <f>+'7.รายจ่าย'!V22/'8.คำนวณ'!W23</f>
        <v>16.812294562437451</v>
      </c>
      <c r="AH23" s="228">
        <f>+'7.รายจ่าย'!Y22/'8.คำนวณ'!W23</f>
        <v>401.00210052262861</v>
      </c>
    </row>
    <row r="24" spans="1:34" s="63" customFormat="1">
      <c r="A24" s="65" t="s">
        <v>190</v>
      </c>
      <c r="B24" s="249">
        <v>22</v>
      </c>
      <c r="C24" s="208">
        <v>22</v>
      </c>
      <c r="D24" s="208">
        <v>3</v>
      </c>
      <c r="E24" s="191" t="s">
        <v>53</v>
      </c>
      <c r="F24" s="191" t="s">
        <v>202</v>
      </c>
      <c r="G24" s="242" t="s">
        <v>331</v>
      </c>
      <c r="H24" s="218">
        <f>+DATA!G26</f>
        <v>26261</v>
      </c>
      <c r="I24" s="219">
        <f>+DATA!H26</f>
        <v>21702</v>
      </c>
      <c r="J24" s="219">
        <f>+DATA!I26</f>
        <v>969</v>
      </c>
      <c r="K24" s="219">
        <f>+DATA!J26</f>
        <v>1377</v>
      </c>
      <c r="L24" s="219">
        <f>+DATA!K26</f>
        <v>2213</v>
      </c>
      <c r="M24" s="226">
        <f>+'6.รายรับ'!G25/I24</f>
        <v>1877.0467509906923</v>
      </c>
      <c r="N24" s="226">
        <f>+('6.รายรับ'!H25+'6.รายรับ'!I25+'6.รายรับ'!J25)/I24</f>
        <v>240.12037277670262</v>
      </c>
      <c r="O24" s="226">
        <f>+'6.รายรับ'!K25/'8.คำนวณ'!J24</f>
        <v>1604.2433333333333</v>
      </c>
      <c r="P24" s="226">
        <f>+'6.รายรับ'!L25/'8.คำนวณ'!K24</f>
        <v>3796.9402832244014</v>
      </c>
      <c r="Q24" s="226">
        <f>+'6.รายรับ'!M25/'8.คำนวณ'!H24</f>
        <v>15.211930238757093</v>
      </c>
      <c r="R24" s="227">
        <f>+'6.รายรับ'!Q25/'8.คำนวณ'!H24</f>
        <v>88.806099158447878</v>
      </c>
      <c r="S24" s="227">
        <f>+'6.รายรับ'!V25/'8.คำนวณ'!I24</f>
        <v>1328.2889526310939</v>
      </c>
      <c r="T24" s="241">
        <f>+'2.Hosp. Group'!L25</f>
        <v>21</v>
      </c>
      <c r="U24" s="63">
        <f>+DATA!L26</f>
        <v>80146</v>
      </c>
      <c r="V24" s="63">
        <f>+DATA!M26</f>
        <v>3673</v>
      </c>
      <c r="W24" s="63">
        <f t="shared" si="0"/>
        <v>7489.4761904761908</v>
      </c>
      <c r="X24" s="228">
        <f>+('7.รายจ่าย'!G23+'7.รายจ่าย'!K23)/'8.คำนวณ'!W24</f>
        <v>8082.0530689411808</v>
      </c>
      <c r="Y24" s="228">
        <f>+'7.รายจ่าย'!L23/'8.คำนวณ'!W24</f>
        <v>78.724478856045621</v>
      </c>
      <c r="Z24" s="228">
        <f>+'7.รายจ่าย'!M23/'8.คำนวณ'!W24</f>
        <v>1076.7457182459195</v>
      </c>
      <c r="AA24" s="228">
        <f>+'7.รายจ่าย'!O23/'8.คำนวณ'!W24</f>
        <v>480.36673440192271</v>
      </c>
      <c r="AB24" s="228">
        <f>+'7.รายจ่าย'!P23/'8.คำนวณ'!W24</f>
        <v>548.80135746030942</v>
      </c>
      <c r="AC24" s="228">
        <f>+'7.รายจ่าย'!R23/'8.คำนวณ'!W24</f>
        <v>503.42236280749489</v>
      </c>
      <c r="AD24" s="228">
        <f>+'7.รายจ่าย'!S23/'8.คำนวณ'!W24</f>
        <v>618.17120079603762</v>
      </c>
      <c r="AE24" s="228">
        <f>+'7.รายจ่าย'!T23/'8.คำนวณ'!W24</f>
        <v>159.02186878095614</v>
      </c>
      <c r="AF24" s="228">
        <f>+'7.รายจ่าย'!U23/'8.คำนวณ'!W24</f>
        <v>275.49829621246317</v>
      </c>
      <c r="AG24" s="228">
        <f>+'7.รายจ่าย'!V23/'8.คำนวณ'!W24</f>
        <v>126.7707481609115</v>
      </c>
      <c r="AH24" s="228">
        <f>+'7.รายจ่าย'!Y23/'8.คำนวณ'!W24</f>
        <v>667.74569580172817</v>
      </c>
    </row>
    <row r="25" spans="1:34" s="63" customFormat="1" ht="25.2" customHeight="1">
      <c r="A25" s="65" t="s">
        <v>236</v>
      </c>
      <c r="B25" s="249">
        <v>26</v>
      </c>
      <c r="C25" s="208">
        <v>23</v>
      </c>
      <c r="D25" s="208">
        <v>3</v>
      </c>
      <c r="E25" s="191" t="s">
        <v>53</v>
      </c>
      <c r="F25" s="191" t="s">
        <v>205</v>
      </c>
      <c r="G25" s="242" t="s">
        <v>335</v>
      </c>
      <c r="H25" s="218">
        <f>+DATA!G27</f>
        <v>22553</v>
      </c>
      <c r="I25" s="219">
        <f>+DATA!H27</f>
        <v>17905</v>
      </c>
      <c r="J25" s="219">
        <f>+DATA!I27</f>
        <v>953</v>
      </c>
      <c r="K25" s="219">
        <f>+DATA!J27</f>
        <v>1875</v>
      </c>
      <c r="L25" s="219">
        <f>+DATA!K27</f>
        <v>1820</v>
      </c>
      <c r="M25" s="226">
        <f>+'6.รายรับ'!G26/I25</f>
        <v>1230.359093549288</v>
      </c>
      <c r="N25" s="226">
        <f>+('6.รายรับ'!H26+'6.รายรับ'!I26+'6.รายรับ'!J26)/I25</f>
        <v>383.99611393465511</v>
      </c>
      <c r="O25" s="226">
        <f>+'6.รายรับ'!K26/'8.คำนวณ'!J25</f>
        <v>1683.7873557187827</v>
      </c>
      <c r="P25" s="226">
        <f>+'6.รายรับ'!L26/'8.คำนวณ'!K25</f>
        <v>2862.6208000000006</v>
      </c>
      <c r="Q25" s="226">
        <f>+'6.รายรับ'!M26/'8.คำนวณ'!H25</f>
        <v>16.633130847337384</v>
      </c>
      <c r="R25" s="227">
        <f>+'6.รายรับ'!Q26/'8.คำนวณ'!H25</f>
        <v>100.00687269986254</v>
      </c>
      <c r="S25" s="227">
        <f>+'6.รายรับ'!V26/'8.คำนวณ'!I25</f>
        <v>1706.4629427534207</v>
      </c>
      <c r="T25" s="241">
        <f>+'2.Hosp. Group'!L26</f>
        <v>21</v>
      </c>
      <c r="U25" s="63">
        <f>+DATA!L27</f>
        <v>80772</v>
      </c>
      <c r="V25" s="63">
        <f>+DATA!M27</f>
        <v>2357</v>
      </c>
      <c r="W25" s="63">
        <f t="shared" si="0"/>
        <v>6203.2857142857138</v>
      </c>
      <c r="X25" s="228">
        <f>+('7.รายจ่าย'!G24+'7.รายจ่าย'!K24)/'8.คำนวณ'!W25</f>
        <v>9236.9345954908695</v>
      </c>
      <c r="Y25" s="228">
        <f>+'7.รายจ่าย'!L24/'8.คำนวณ'!W25</f>
        <v>69.569582939916643</v>
      </c>
      <c r="Z25" s="228">
        <f>+'7.รายจ่าย'!M24/'8.คำนวณ'!W25</f>
        <v>1179.0001955185041</v>
      </c>
      <c r="AA25" s="228">
        <f>+'7.รายจ่าย'!O24/'8.คำนวณ'!W25</f>
        <v>431.84160514013314</v>
      </c>
      <c r="AB25" s="228">
        <f>+'7.รายจ่าย'!P24/'8.คำนวณ'!W25</f>
        <v>455.39893858093643</v>
      </c>
      <c r="AC25" s="228">
        <f>+'7.รายจ่าย'!R24/'8.คำนวณ'!W25</f>
        <v>595.8278612716764</v>
      </c>
      <c r="AD25" s="228">
        <f>+'7.รายจ่าย'!S24/'8.คำนวณ'!W25</f>
        <v>663.7852389286785</v>
      </c>
      <c r="AE25" s="228">
        <f>+'7.รายจ่าย'!T24/'8.คำนวณ'!W25</f>
        <v>145.28416737673584</v>
      </c>
      <c r="AF25" s="228">
        <f>+'7.รายจ่าย'!U24/'8.คำนวณ'!W25</f>
        <v>270.1851901066255</v>
      </c>
      <c r="AG25" s="228">
        <f>+'7.รายจ่าย'!V24/'8.คำนวณ'!W25</f>
        <v>21.341438408216842</v>
      </c>
      <c r="AH25" s="228">
        <f>+'7.รายจ่าย'!Y24/'8.คำนวณ'!W25</f>
        <v>631.30355111346523</v>
      </c>
    </row>
    <row r="26" spans="1:34" s="63" customFormat="1" ht="24.6" customHeight="1">
      <c r="A26" s="65" t="s">
        <v>189</v>
      </c>
      <c r="B26" s="249">
        <v>37</v>
      </c>
      <c r="C26" s="208">
        <v>24</v>
      </c>
      <c r="D26" s="208">
        <v>3</v>
      </c>
      <c r="E26" s="191" t="s">
        <v>49</v>
      </c>
      <c r="F26" s="191" t="s">
        <v>223</v>
      </c>
      <c r="G26" s="242" t="s">
        <v>355</v>
      </c>
      <c r="H26" s="218">
        <f>+DATA!G28</f>
        <v>32760</v>
      </c>
      <c r="I26" s="219">
        <f>+DATA!H28</f>
        <v>23666</v>
      </c>
      <c r="J26" s="219">
        <f>+DATA!I28</f>
        <v>1122</v>
      </c>
      <c r="K26" s="219">
        <f>+DATA!J28</f>
        <v>2594</v>
      </c>
      <c r="L26" s="219">
        <f>+DATA!K28</f>
        <v>5378</v>
      </c>
      <c r="M26" s="226">
        <f>+'6.รายรับ'!G27/I26</f>
        <v>1035.4724528859967</v>
      </c>
      <c r="N26" s="226">
        <f>+('6.รายรับ'!H27+'6.รายรับ'!I27+'6.รายรับ'!J27)/I26</f>
        <v>323.98186934843233</v>
      </c>
      <c r="O26" s="226">
        <f>+'6.รายรับ'!K27/'8.คำนวณ'!J26</f>
        <v>705.97738859180038</v>
      </c>
      <c r="P26" s="226">
        <f>+'6.รายรับ'!L27/'8.คำนวณ'!K26</f>
        <v>3554.118720123362</v>
      </c>
      <c r="Q26" s="226">
        <f>+'6.รายรับ'!M27/'8.คำนวณ'!H26</f>
        <v>13.973205128205128</v>
      </c>
      <c r="R26" s="227">
        <f>+'6.รายรับ'!Q27/'8.คำนวณ'!H26</f>
        <v>37.473297619047621</v>
      </c>
      <c r="S26" s="227">
        <f>+'6.รายรับ'!V27/'8.คำนวณ'!I26</f>
        <v>1436.6984441815264</v>
      </c>
      <c r="T26" s="241">
        <f>+'2.Hosp. Group'!L27</f>
        <v>21</v>
      </c>
      <c r="U26" s="63">
        <f>+DATA!L28</f>
        <v>83471</v>
      </c>
      <c r="V26" s="63">
        <f>+DATA!M28</f>
        <v>1999</v>
      </c>
      <c r="W26" s="63">
        <f t="shared" si="0"/>
        <v>5973.8095238095239</v>
      </c>
      <c r="X26" s="228">
        <f>+('7.รายจ่าย'!G25+'7.รายจ่าย'!K25)/'8.คำนวณ'!W26</f>
        <v>10782.506074770825</v>
      </c>
      <c r="Y26" s="228">
        <f>+'7.รายจ่าย'!L25/'8.คำนวณ'!W26</f>
        <v>75.380876843363893</v>
      </c>
      <c r="Z26" s="228">
        <f>+'7.รายจ่าย'!M25/'8.คำนวณ'!W26</f>
        <v>1137.2451118373854</v>
      </c>
      <c r="AA26" s="228">
        <f>+'7.รายจ่าย'!O25/'8.คำนวณ'!W26</f>
        <v>791.01850019928247</v>
      </c>
      <c r="AB26" s="228">
        <f>+'7.รายจ่าย'!P25/'8.คำนวณ'!W26</f>
        <v>676.29983579115185</v>
      </c>
      <c r="AC26" s="228">
        <f>+'7.รายจ่าย'!R25/'8.คำนวณ'!W26</f>
        <v>772.71867835791159</v>
      </c>
      <c r="AD26" s="228">
        <f>+'7.รายจ่าย'!S25/'8.คำนวณ'!W26</f>
        <v>871.67872682343557</v>
      </c>
      <c r="AE26" s="228">
        <f>+'7.รายจ่าย'!T25/'8.คำนวณ'!W26</f>
        <v>165.82893981666001</v>
      </c>
      <c r="AF26" s="228">
        <f>+'7.รายจ่าย'!U25/'8.คำนวณ'!W26</f>
        <v>356.98678899960146</v>
      </c>
      <c r="AG26" s="228">
        <f>+'7.รายจ่าย'!V25/'8.คำนวณ'!W26</f>
        <v>18.682108888003189</v>
      </c>
      <c r="AH26" s="228">
        <f>+'7.รายจ่าย'!Y25/'8.คำนวณ'!W26</f>
        <v>149.08844958150658</v>
      </c>
    </row>
    <row r="27" spans="1:34" s="63" customFormat="1">
      <c r="A27" s="65" t="s">
        <v>234</v>
      </c>
      <c r="B27" s="249">
        <v>46</v>
      </c>
      <c r="C27" s="208">
        <v>25</v>
      </c>
      <c r="D27" s="208">
        <v>3</v>
      </c>
      <c r="E27" s="191" t="s">
        <v>49</v>
      </c>
      <c r="F27" s="191" t="s">
        <v>231</v>
      </c>
      <c r="G27" s="242" t="s">
        <v>364</v>
      </c>
      <c r="H27" s="218">
        <f>+DATA!G29</f>
        <v>34562</v>
      </c>
      <c r="I27" s="219">
        <f>+DATA!H29</f>
        <v>26258</v>
      </c>
      <c r="J27" s="219">
        <f>+DATA!I29</f>
        <v>707</v>
      </c>
      <c r="K27" s="219">
        <f>+DATA!J29</f>
        <v>1959</v>
      </c>
      <c r="L27" s="219">
        <f>+DATA!K29</f>
        <v>5638</v>
      </c>
      <c r="M27" s="226">
        <f>+'6.รายรับ'!G28/I27</f>
        <v>1373.5900415111582</v>
      </c>
      <c r="N27" s="226">
        <f>+('6.รายรับ'!H28+'6.รายรับ'!I28+'6.รายรับ'!J28)/I27</f>
        <v>340.59559067712695</v>
      </c>
      <c r="O27" s="226">
        <f>+'6.รายรับ'!K28/'8.คำนวณ'!J27</f>
        <v>1131.1153748231966</v>
      </c>
      <c r="P27" s="226">
        <f>+'6.รายรับ'!L28/'8.คำนวณ'!K27</f>
        <v>3404.0283665135271</v>
      </c>
      <c r="Q27" s="226">
        <f>+'6.รายรับ'!M28/'8.คำนวณ'!H27</f>
        <v>12.521049129101325</v>
      </c>
      <c r="R27" s="227">
        <f>+'6.รายรับ'!Q28/'8.คำนวณ'!H27</f>
        <v>83.627369654533879</v>
      </c>
      <c r="S27" s="227">
        <f>+'6.รายรับ'!V28/'8.คำนวณ'!I27</f>
        <v>1497.0852334526621</v>
      </c>
      <c r="T27" s="241">
        <f>+'2.Hosp. Group'!L28</f>
        <v>21</v>
      </c>
      <c r="U27" s="63">
        <f>+DATA!L29</f>
        <v>97462</v>
      </c>
      <c r="V27" s="63">
        <f>+DATA!M29</f>
        <v>2668</v>
      </c>
      <c r="W27" s="63">
        <f t="shared" si="0"/>
        <v>7309.0476190476193</v>
      </c>
      <c r="X27" s="228">
        <f>+('7.รายจ่าย'!G26+'7.รายจ่าย'!K26)/'8.คำนวณ'!W27</f>
        <v>10381.005325819269</v>
      </c>
      <c r="Y27" s="228">
        <f>+'7.รายจ่าย'!L26/'8.คำนวณ'!W27</f>
        <v>47.327780311420938</v>
      </c>
      <c r="Z27" s="228">
        <f>+'7.รายจ่าย'!M26/'8.คำนวณ'!W27</f>
        <v>1126.495725454427</v>
      </c>
      <c r="AA27" s="228">
        <f>+'7.รายจ่าย'!O26/'8.คำนวณ'!W27</f>
        <v>617.08743944230889</v>
      </c>
      <c r="AB27" s="228">
        <f>+'7.รายจ่าย'!P26/'8.คำนวณ'!W27</f>
        <v>650.74210046257087</v>
      </c>
      <c r="AC27" s="228">
        <f>+'7.รายจ่าย'!R26/'8.คำนวณ'!W27</f>
        <v>718.37876610854119</v>
      </c>
      <c r="AD27" s="228">
        <f>+'7.รายจ่าย'!S26/'8.คำนวณ'!W27</f>
        <v>615.74305909179748</v>
      </c>
      <c r="AE27" s="228">
        <f>+'7.รายจ่าย'!T26/'8.คำนวณ'!W27</f>
        <v>161.71945533911003</v>
      </c>
      <c r="AF27" s="228">
        <f>+'7.รายจ่าย'!U26/'8.คำนวณ'!W27</f>
        <v>300.79798690468436</v>
      </c>
      <c r="AG27" s="228">
        <f>+'7.รายจ่าย'!V26/'8.คำนวณ'!W27</f>
        <v>101.40014522118705</v>
      </c>
      <c r="AH27" s="228">
        <f>+'7.รายจ่าย'!Y26/'8.คำนวณ'!W27</f>
        <v>115.46347403739658</v>
      </c>
    </row>
    <row r="28" spans="1:34" s="63" customFormat="1">
      <c r="A28" s="65" t="s">
        <v>233</v>
      </c>
      <c r="B28" s="249">
        <v>49</v>
      </c>
      <c r="C28" s="208">
        <v>26</v>
      </c>
      <c r="D28" s="208">
        <v>3</v>
      </c>
      <c r="E28" s="191" t="s">
        <v>49</v>
      </c>
      <c r="F28" s="191" t="s">
        <v>233</v>
      </c>
      <c r="G28" s="242" t="s">
        <v>367</v>
      </c>
      <c r="H28" s="218">
        <f>+DATA!G30</f>
        <v>45186</v>
      </c>
      <c r="I28" s="219">
        <f>+DATA!H30</f>
        <v>32937</v>
      </c>
      <c r="J28" s="219">
        <f>+DATA!I30</f>
        <v>1047</v>
      </c>
      <c r="K28" s="219">
        <f>+DATA!J30</f>
        <v>2246</v>
      </c>
      <c r="L28" s="219">
        <f>+DATA!K30</f>
        <v>8956</v>
      </c>
      <c r="M28" s="226">
        <f>+'6.รายรับ'!G29/I28</f>
        <v>1295.4086085557276</v>
      </c>
      <c r="N28" s="226">
        <f>+('6.รายรับ'!H29+'6.รายรับ'!I29+'6.รายรับ'!J29)/I28</f>
        <v>240.54896560099584</v>
      </c>
      <c r="O28" s="226">
        <f>+'6.รายรับ'!K29/'8.คำนวณ'!J28</f>
        <v>511.04264565425046</v>
      </c>
      <c r="P28" s="226">
        <f>+'6.รายรับ'!L29/'8.คำนวณ'!K28</f>
        <v>6102.1236910062325</v>
      </c>
      <c r="Q28" s="226">
        <f>+'6.รายรับ'!M29/'8.คำนวณ'!H28</f>
        <v>14.876930907803303</v>
      </c>
      <c r="R28" s="227">
        <f>+'6.รายรับ'!Q29/'8.คำนวณ'!H28</f>
        <v>34.954379675120613</v>
      </c>
      <c r="S28" s="227">
        <f>+'6.รายรับ'!V29/'8.คำนวณ'!I28</f>
        <v>1155.1943018489844</v>
      </c>
      <c r="T28" s="241">
        <f>+'2.Hosp. Group'!L29</f>
        <v>21</v>
      </c>
      <c r="U28" s="63">
        <f>+DATA!L30</f>
        <v>97817</v>
      </c>
      <c r="V28" s="63">
        <f>+DATA!M30</f>
        <v>2268</v>
      </c>
      <c r="W28" s="63">
        <f t="shared" si="0"/>
        <v>6925.9523809523807</v>
      </c>
      <c r="X28" s="228">
        <f>+('7.รายจ่าย'!G27+'7.รายจ่าย'!K27)/'8.คำนวณ'!W28</f>
        <v>10729.917657877548</v>
      </c>
      <c r="Y28" s="228">
        <f>+'7.รายจ่าย'!L27/'8.คำนวณ'!W28</f>
        <v>109.59559324830693</v>
      </c>
      <c r="Z28" s="228">
        <f>+'7.รายจ่าย'!M27/'8.คำนวณ'!W28</f>
        <v>1726.0571748771015</v>
      </c>
      <c r="AA28" s="228">
        <f>+'7.รายจ่าย'!O27/'8.คำนวณ'!W28</f>
        <v>962.22125470108972</v>
      </c>
      <c r="AB28" s="228">
        <f>+'7.รายจ่าย'!P27/'8.คำนวณ'!W28</f>
        <v>756.53263432912786</v>
      </c>
      <c r="AC28" s="228">
        <f>+'7.รายจ่าย'!R27/'8.คำนวณ'!W28</f>
        <v>812.10678627659956</v>
      </c>
      <c r="AD28" s="228">
        <f>+'7.รายจ่าย'!S27/'8.คำนวณ'!W28</f>
        <v>823.95530839836374</v>
      </c>
      <c r="AE28" s="228">
        <f>+'7.รายจ่าย'!T27/'8.คำนวณ'!W28</f>
        <v>186.41263020385713</v>
      </c>
      <c r="AF28" s="228">
        <f>+'7.รายจ่าย'!U27/'8.คำนวณ'!W28</f>
        <v>321.4911376121558</v>
      </c>
      <c r="AG28" s="228">
        <f>+'7.รายจ่าย'!V27/'8.คำนวณ'!W28</f>
        <v>23.695255319880367</v>
      </c>
      <c r="AH28" s="228">
        <f>+'7.รายจ่าย'!Y27/'8.คำนวณ'!W28</f>
        <v>213.62376155935235</v>
      </c>
    </row>
    <row r="29" spans="1:34" s="63" customFormat="1">
      <c r="A29" s="65" t="s">
        <v>238</v>
      </c>
      <c r="B29" s="249">
        <v>50</v>
      </c>
      <c r="C29" s="208">
        <v>27</v>
      </c>
      <c r="D29" s="208">
        <v>3</v>
      </c>
      <c r="E29" s="191" t="s">
        <v>49</v>
      </c>
      <c r="F29" s="191" t="s">
        <v>234</v>
      </c>
      <c r="G29" s="242" t="s">
        <v>368</v>
      </c>
      <c r="H29" s="218">
        <f>+DATA!G31</f>
        <v>37009</v>
      </c>
      <c r="I29" s="219">
        <f>+DATA!H31</f>
        <v>27810</v>
      </c>
      <c r="J29" s="219">
        <f>+DATA!I31</f>
        <v>1469</v>
      </c>
      <c r="K29" s="219">
        <f>+DATA!J31</f>
        <v>2023</v>
      </c>
      <c r="L29" s="219">
        <f>+DATA!K31</f>
        <v>5707</v>
      </c>
      <c r="M29" s="226">
        <f>+'6.รายรับ'!G30/I29</f>
        <v>1252.1394372527868</v>
      </c>
      <c r="N29" s="226">
        <f>+('6.รายรับ'!H30+'6.รายรับ'!I30+'6.รายรับ'!J30)/I29</f>
        <v>269.76269830996046</v>
      </c>
      <c r="O29" s="226">
        <f>+'6.รายรับ'!K30/'8.คำนวณ'!J29</f>
        <v>935.29070796460167</v>
      </c>
      <c r="P29" s="226">
        <f>+'6.รายรับ'!L30/'8.คำนวณ'!K29</f>
        <v>2793.0794315373205</v>
      </c>
      <c r="Q29" s="226">
        <f>+'6.รายรับ'!M30/'8.คำนวณ'!H29</f>
        <v>11.118862979275312</v>
      </c>
      <c r="R29" s="227">
        <f>+'6.รายรับ'!Q30/'8.คำนวณ'!H29</f>
        <v>41.785200897079086</v>
      </c>
      <c r="S29" s="227">
        <f>+'6.รายรับ'!V30/'8.คำนวณ'!I29</f>
        <v>1137.4904419273644</v>
      </c>
      <c r="T29" s="241">
        <f>+'2.Hosp. Group'!L30</f>
        <v>21</v>
      </c>
      <c r="U29" s="63">
        <f>+DATA!L31</f>
        <v>78733</v>
      </c>
      <c r="V29" s="63">
        <f>+DATA!M31</f>
        <v>2088</v>
      </c>
      <c r="W29" s="63">
        <f t="shared" si="0"/>
        <v>5837.1904761904761</v>
      </c>
      <c r="X29" s="228">
        <f>+('7.รายจ่าย'!G28+'7.รายจ่าย'!K28)/'8.คำนวณ'!W29</f>
        <v>11555.548150284301</v>
      </c>
      <c r="Y29" s="228">
        <f>+'7.รายจ่าย'!L28/'8.คำนวณ'!W29</f>
        <v>61.72644210766758</v>
      </c>
      <c r="Z29" s="228">
        <f>+'7.รายจ่าย'!M28/'8.คำนวณ'!W29</f>
        <v>1574.0341723431852</v>
      </c>
      <c r="AA29" s="228">
        <f>+'7.รายจ่าย'!O28/'8.คำนวณ'!W29</f>
        <v>764.70386707564796</v>
      </c>
      <c r="AB29" s="228">
        <f>+'7.รายจ่าย'!P28/'8.คำนวณ'!W29</f>
        <v>713.90746404418303</v>
      </c>
      <c r="AC29" s="228">
        <f>+'7.รายจ่าย'!R28/'8.คำนวณ'!W29</f>
        <v>826.73974057969826</v>
      </c>
      <c r="AD29" s="228">
        <f>+'7.รายจ่าย'!S28/'8.คำนวณ'!W29</f>
        <v>770.13224398560942</v>
      </c>
      <c r="AE29" s="228">
        <f>+'7.รายจ่าย'!T28/'8.คำนวณ'!W29</f>
        <v>130.19705337695075</v>
      </c>
      <c r="AF29" s="228">
        <f>+'7.รายจ่าย'!U28/'8.คำนวณ'!W29</f>
        <v>343.75053858265147</v>
      </c>
      <c r="AG29" s="228">
        <f>+'7.รายจ่าย'!V28/'8.คำนวณ'!W29</f>
        <v>68.074674215416735</v>
      </c>
      <c r="AH29" s="228">
        <f>+'7.รายจ่าย'!Y28/'8.คำนวณ'!W29</f>
        <v>101.73455918943392</v>
      </c>
    </row>
    <row r="30" spans="1:34" s="63" customFormat="1">
      <c r="A30" s="65" t="s">
        <v>202</v>
      </c>
      <c r="B30" s="249">
        <v>2</v>
      </c>
      <c r="C30" s="208">
        <v>28</v>
      </c>
      <c r="D30" s="208">
        <v>3</v>
      </c>
      <c r="E30" s="191" t="s">
        <v>51</v>
      </c>
      <c r="F30" s="191" t="s">
        <v>238</v>
      </c>
      <c r="G30" s="242" t="s">
        <v>372</v>
      </c>
      <c r="H30" s="218">
        <f>+DATA!G32</f>
        <v>54482</v>
      </c>
      <c r="I30" s="219">
        <f>+DATA!H32</f>
        <v>39082</v>
      </c>
      <c r="J30" s="219">
        <f>+DATA!I32</f>
        <v>1578</v>
      </c>
      <c r="K30" s="219">
        <f>+DATA!J32</f>
        <v>3119</v>
      </c>
      <c r="L30" s="219">
        <f>+DATA!K32</f>
        <v>10703</v>
      </c>
      <c r="M30" s="292">
        <f>+'6.รายรับ'!G31/I30</f>
        <v>977.71508085563664</v>
      </c>
      <c r="N30" s="226">
        <f>+('6.รายรับ'!H31+'6.รายรับ'!I31+'6.รายรับ'!J31)/I30</f>
        <v>372.70152397523157</v>
      </c>
      <c r="O30" s="226">
        <f>+'6.รายรับ'!K31/'8.คำนวณ'!J30</f>
        <v>879.82539923954357</v>
      </c>
      <c r="P30" s="226">
        <f>+'6.รายรับ'!L31/'8.คำนวณ'!K30</f>
        <v>2983.5420904135945</v>
      </c>
      <c r="Q30" s="226">
        <f>+'6.รายรับ'!M31/'8.คำนวณ'!H30</f>
        <v>3.9745787599574172</v>
      </c>
      <c r="R30" s="227">
        <f>+'6.รายรับ'!Q31/'8.คำนวณ'!H30</f>
        <v>24.363679747439523</v>
      </c>
      <c r="S30" s="227">
        <f>+'6.รายรับ'!V31/'8.คำนวณ'!I30</f>
        <v>997.58488460160686</v>
      </c>
      <c r="T30" s="241">
        <f>+'2.Hosp. Group'!L31</f>
        <v>21</v>
      </c>
      <c r="U30" s="63">
        <f>+DATA!L32</f>
        <v>109011</v>
      </c>
      <c r="V30" s="63">
        <f>+DATA!M32</f>
        <v>1603</v>
      </c>
      <c r="W30" s="63">
        <f t="shared" si="0"/>
        <v>6794</v>
      </c>
      <c r="X30" s="228">
        <f>+('7.รายจ่าย'!G29+'7.รายจ่าย'!K29)/'8.คำนวณ'!W30</f>
        <v>11598.227908448631</v>
      </c>
      <c r="Y30" s="228">
        <f>+'7.รายจ่าย'!L29/'8.คำนวณ'!W30</f>
        <v>97.927050338534002</v>
      </c>
      <c r="Z30" s="228">
        <f>+'7.รายจ่าย'!M29/'8.คำนวณ'!W30</f>
        <v>1779.9247615543127</v>
      </c>
      <c r="AA30" s="228">
        <f>+'7.รายจ่าย'!O29/'8.คำนวณ'!W30</f>
        <v>953.05431115690305</v>
      </c>
      <c r="AB30" s="228">
        <f>+'7.รายจ่าย'!P29/'8.คำนวณ'!W30</f>
        <v>679.98874153664997</v>
      </c>
      <c r="AC30" s="228">
        <f>+'7.รายจ่าย'!R29/'8.คำนวณ'!W30</f>
        <v>828.2620297321165</v>
      </c>
      <c r="AD30" s="228">
        <f>+'7.รายจ่าย'!S29/'8.คำนวณ'!W30</f>
        <v>742.25182513982929</v>
      </c>
      <c r="AE30" s="228">
        <f>+'7.รายจ่าย'!T29/'8.คำนวณ'!W30</f>
        <v>361.4947012069473</v>
      </c>
      <c r="AF30" s="228">
        <f>+'7.รายจ่าย'!U29/'8.คำนวณ'!W30</f>
        <v>531.98169119811598</v>
      </c>
      <c r="AG30" s="228">
        <f>+'7.รายจ่าย'!V29/'8.คำนวณ'!W30</f>
        <v>39.662474241978209</v>
      </c>
      <c r="AH30" s="228">
        <f>+'7.รายจ่าย'!Y29/'8.คำนวณ'!W30</f>
        <v>1496.0511362967325</v>
      </c>
    </row>
    <row r="31" spans="1:34" s="63" customFormat="1">
      <c r="A31" s="65" t="s">
        <v>231</v>
      </c>
      <c r="B31" s="249">
        <v>3</v>
      </c>
      <c r="C31" s="208">
        <v>29</v>
      </c>
      <c r="D31" s="208">
        <v>3</v>
      </c>
      <c r="E31" s="191" t="s">
        <v>51</v>
      </c>
      <c r="F31" s="191" t="s">
        <v>239</v>
      </c>
      <c r="G31" s="242" t="s">
        <v>373</v>
      </c>
      <c r="H31" s="218">
        <f>+DATA!G33</f>
        <v>59559</v>
      </c>
      <c r="I31" s="219">
        <f>+DATA!H33</f>
        <v>44083</v>
      </c>
      <c r="J31" s="219">
        <f>+DATA!I33</f>
        <v>1979</v>
      </c>
      <c r="K31" s="219">
        <f>+DATA!J33</f>
        <v>3943</v>
      </c>
      <c r="L31" s="219">
        <f>+DATA!K33</f>
        <v>9554</v>
      </c>
      <c r="M31" s="226">
        <f>+'6.รายรับ'!G32/I31</f>
        <v>898.50517546446474</v>
      </c>
      <c r="N31" s="226">
        <f>+('6.รายรับ'!H32+'6.รายรับ'!I32+'6.รายรับ'!J32)/I31</f>
        <v>199.09913889708051</v>
      </c>
      <c r="O31" s="226">
        <f>+'6.รายรับ'!K32/'8.คำนวณ'!J31</f>
        <v>516.3421172309246</v>
      </c>
      <c r="P31" s="226">
        <f>+'6.รายรับ'!L32/'8.คำนวณ'!K31</f>
        <v>1961.044471214811</v>
      </c>
      <c r="Q31" s="226">
        <f>+'6.รายรับ'!M32/'8.คำนวณ'!H31</f>
        <v>1.8798838126899378</v>
      </c>
      <c r="R31" s="227">
        <f>+'6.รายรับ'!Q32/'8.คำนวณ'!H31</f>
        <v>38.813512651320536</v>
      </c>
      <c r="S31" s="227">
        <f>+'6.รายรับ'!V32/'8.คำนวณ'!I31</f>
        <v>918.11488691785951</v>
      </c>
      <c r="T31" s="241">
        <f>+'2.Hosp. Group'!L32</f>
        <v>21</v>
      </c>
      <c r="U31" s="63">
        <f>+DATA!L33</f>
        <v>101375</v>
      </c>
      <c r="V31" s="63">
        <f>+DATA!M33</f>
        <v>2068</v>
      </c>
      <c r="W31" s="63">
        <f t="shared" si="0"/>
        <v>6895.3809523809523</v>
      </c>
      <c r="X31" s="228">
        <f>+('7.รายจ่าย'!G30+'7.รายจ่าย'!K30)/'8.คำนวณ'!W31</f>
        <v>10689.90594559505</v>
      </c>
      <c r="Y31" s="228">
        <f>+'7.รายจ่าย'!L30/'8.คำนวณ'!W31</f>
        <v>86.168329799796965</v>
      </c>
      <c r="Z31" s="228">
        <f>+'7.รายจ่าย'!M30/'8.คำนวณ'!W31</f>
        <v>1463.4312621285471</v>
      </c>
      <c r="AA31" s="228">
        <f>+'7.รายจ่าย'!O30/'8.คำนวณ'!W31</f>
        <v>573.93233344613031</v>
      </c>
      <c r="AB31" s="228">
        <f>+'7.รายจ่าย'!P30/'8.คำนวณ'!W31</f>
        <v>1180.163801854934</v>
      </c>
      <c r="AC31" s="228">
        <f>+'7.รายจ่าย'!R30/'8.คำนวณ'!W31</f>
        <v>852.88678328487674</v>
      </c>
      <c r="AD31" s="228">
        <f>+'7.รายจ่าย'!S30/'8.คำนวณ'!W31</f>
        <v>923.0196712775288</v>
      </c>
      <c r="AE31" s="228">
        <f>+'7.รายจ่าย'!T30/'8.คำนวณ'!W31</f>
        <v>923.94750108768471</v>
      </c>
      <c r="AF31" s="228">
        <f>+'7.รายจ่าย'!U30/'8.คำนวณ'!W31</f>
        <v>458.02173104148392</v>
      </c>
      <c r="AG31" s="228">
        <f>+'7.รายจ่าย'!V30/'8.คำนวณ'!W31</f>
        <v>9.8123048555623846</v>
      </c>
      <c r="AH31" s="228">
        <f>+'7.รายจ่าย'!Y30/'8.คำนวณ'!W31</f>
        <v>1028.5398876404495</v>
      </c>
    </row>
    <row r="32" spans="1:34" s="63" customFormat="1">
      <c r="A32" s="65" t="s">
        <v>239</v>
      </c>
      <c r="B32" s="249">
        <v>52</v>
      </c>
      <c r="C32" s="208">
        <v>30</v>
      </c>
      <c r="D32" s="208">
        <v>3</v>
      </c>
      <c r="E32" s="191" t="s">
        <v>49</v>
      </c>
      <c r="F32" s="191" t="s">
        <v>236</v>
      </c>
      <c r="G32" s="242" t="s">
        <v>370</v>
      </c>
      <c r="H32" s="218">
        <f>+DATA!G34</f>
        <v>35858</v>
      </c>
      <c r="I32" s="219">
        <f>+DATA!H34</f>
        <v>28357</v>
      </c>
      <c r="J32" s="219">
        <f>+DATA!I34</f>
        <v>946</v>
      </c>
      <c r="K32" s="219">
        <f>+DATA!J34</f>
        <v>2048</v>
      </c>
      <c r="L32" s="219">
        <f>+DATA!K34</f>
        <v>4507</v>
      </c>
      <c r="M32" s="226">
        <f>+'6.รายรับ'!G33/I32</f>
        <v>1216.4069030574462</v>
      </c>
      <c r="N32" s="226">
        <f>+('6.รายรับ'!H33+'6.รายรับ'!I33+'6.รายรับ'!J33)/I32</f>
        <v>313.22907042352858</v>
      </c>
      <c r="O32" s="226">
        <f>+'6.รายรับ'!K33/'8.คำนวณ'!J32</f>
        <v>1180.4553382663846</v>
      </c>
      <c r="P32" s="226">
        <f>+'6.รายรับ'!L33/'8.คำนวณ'!K32</f>
        <v>2695.9485498046879</v>
      </c>
      <c r="Q32" s="226">
        <f>+'6.รายรับ'!M33/'8.คำนวณ'!H32</f>
        <v>7.6946009258742816</v>
      </c>
      <c r="R32" s="227">
        <f>+'6.รายรับ'!Q33/'8.คำนวณ'!H32</f>
        <v>53.280997266997602</v>
      </c>
      <c r="S32" s="227">
        <f>+'6.รายรับ'!V33/'8.คำนวณ'!I32</f>
        <v>1122.2915474133372</v>
      </c>
      <c r="T32" s="241">
        <f>+'2.Hosp. Group'!L33</f>
        <v>21</v>
      </c>
      <c r="U32" s="63">
        <f>+DATA!L34</f>
        <v>69305</v>
      </c>
      <c r="V32" s="63">
        <f>+DATA!M34</f>
        <v>2510</v>
      </c>
      <c r="W32" s="63">
        <f t="shared" si="0"/>
        <v>5810.2380952380954</v>
      </c>
      <c r="X32" s="228">
        <f>+('7.รายจ่าย'!G31+'7.รายจ่าย'!K31)/'8.คำนวณ'!W32</f>
        <v>11693.101572839407</v>
      </c>
      <c r="Y32" s="228">
        <f>+'7.รายจ่าย'!L31/'8.คำนวณ'!W32</f>
        <v>105.90679588575173</v>
      </c>
      <c r="Z32" s="228">
        <f>+'7.รายจ่าย'!M31/'8.คำนวณ'!W32</f>
        <v>1602.2507782649673</v>
      </c>
      <c r="AA32" s="228">
        <f>+'7.รายจ่าย'!O31/'8.คำนวณ'!W32</f>
        <v>801.13518133016441</v>
      </c>
      <c r="AB32" s="228">
        <f>+'7.รายจ่าย'!P31/'8.คำนวณ'!W32</f>
        <v>765.88582551325658</v>
      </c>
      <c r="AC32" s="228">
        <f>+'7.รายจ่าย'!R31/'8.คำนวณ'!W32</f>
        <v>1020.603206409048</v>
      </c>
      <c r="AD32" s="228">
        <f>+'7.รายจ่าย'!S31/'8.คำนวณ'!W32</f>
        <v>811.36237151169939</v>
      </c>
      <c r="AE32" s="228">
        <f>+'7.รายจ่าย'!T31/'8.คำนวณ'!W32</f>
        <v>148.99432446830306</v>
      </c>
      <c r="AF32" s="228">
        <f>+'7.รายจ่าย'!U31/'8.คำนวณ'!W32</f>
        <v>393.39225218210873</v>
      </c>
      <c r="AG32" s="228">
        <f>+'7.รายจ่าย'!V31/'8.คำนวณ'!W32</f>
        <v>13.13035003892964</v>
      </c>
      <c r="AH32" s="228">
        <f>+'7.รายจ่าย'!Y31/'8.คำนวณ'!W32</f>
        <v>117.69122345613245</v>
      </c>
    </row>
    <row r="33" spans="1:34" s="63" customFormat="1">
      <c r="A33" s="65" t="s">
        <v>240</v>
      </c>
      <c r="B33" s="249">
        <v>27</v>
      </c>
      <c r="C33" s="208">
        <v>31</v>
      </c>
      <c r="D33" s="208">
        <v>4</v>
      </c>
      <c r="E33" s="191" t="s">
        <v>53</v>
      </c>
      <c r="F33" s="191" t="s">
        <v>206</v>
      </c>
      <c r="G33" s="242" t="s">
        <v>336</v>
      </c>
      <c r="H33" s="218">
        <f>+DATA!G35</f>
        <v>27820</v>
      </c>
      <c r="I33" s="219">
        <f>+DATA!H35</f>
        <v>20551</v>
      </c>
      <c r="J33" s="219">
        <f>+DATA!I35</f>
        <v>1057</v>
      </c>
      <c r="K33" s="219">
        <f>+DATA!J35</f>
        <v>2468</v>
      </c>
      <c r="L33" s="219">
        <f>+DATA!K35</f>
        <v>3744</v>
      </c>
      <c r="M33" s="226">
        <f>+'6.รายรับ'!G34/I33</f>
        <v>953.78625030412161</v>
      </c>
      <c r="N33" s="226">
        <f>+('6.รายรับ'!H34+'6.รายรับ'!I34+'6.รายรับ'!J34)/I33</f>
        <v>333.71492871393116</v>
      </c>
      <c r="O33" s="226">
        <f>+'6.รายรับ'!K34/'8.คำนวณ'!J33</f>
        <v>848.78789025543995</v>
      </c>
      <c r="P33" s="226">
        <f>+'6.รายรับ'!L34/'8.คำนวณ'!K33</f>
        <v>2850.1791410048618</v>
      </c>
      <c r="Q33" s="226">
        <f>+'6.รายรับ'!M34/'8.คำนวณ'!H33</f>
        <v>10.275593098490294</v>
      </c>
      <c r="R33" s="227">
        <f>+'6.รายรับ'!Q34/'8.คำนวณ'!H33</f>
        <v>345.25406182602444</v>
      </c>
      <c r="S33" s="227">
        <f>+'6.รายรับ'!V34/'8.คำนวณ'!I33</f>
        <v>1757.3622140041846</v>
      </c>
      <c r="T33" s="241">
        <f>+'2.Hosp. Group'!L34</f>
        <v>21</v>
      </c>
      <c r="U33" s="63">
        <f>+DATA!L35</f>
        <v>73740</v>
      </c>
      <c r="V33" s="63">
        <f>+DATA!M35</f>
        <v>2525</v>
      </c>
      <c r="W33" s="63">
        <f t="shared" si="0"/>
        <v>6036.4285714285716</v>
      </c>
      <c r="X33" s="228">
        <f>+('7.รายจ่าย'!G32+'7.รายจ่าย'!K32)/'8.คำนวณ'!W33</f>
        <v>11350.201334989941</v>
      </c>
      <c r="Y33" s="228">
        <f>+'7.รายจ่าย'!L32/'8.คำนวณ'!W33</f>
        <v>140.91753259969235</v>
      </c>
      <c r="Z33" s="228">
        <f>+'7.รายจ่าย'!M32/'8.คำนวณ'!W33</f>
        <v>1694.1881128860489</v>
      </c>
      <c r="AA33" s="228">
        <f>+'7.รายจ่าย'!O32/'8.คำนวณ'!W33</f>
        <v>711.80742705005332</v>
      </c>
      <c r="AB33" s="228">
        <f>+'7.รายจ่าย'!P32/'8.คำนวณ'!W33</f>
        <v>664.52524908294879</v>
      </c>
      <c r="AC33" s="228">
        <f>+'7.รายจ่าย'!R32/'8.คำนวณ'!W33</f>
        <v>746.90329665128388</v>
      </c>
      <c r="AD33" s="228">
        <f>+'7.รายจ่าย'!S32/'8.คำนวณ'!W33</f>
        <v>610.75416305762633</v>
      </c>
      <c r="AE33" s="228">
        <f>+'7.รายจ่าย'!T32/'8.คำนวณ'!W33</f>
        <v>118.52488462903798</v>
      </c>
      <c r="AF33" s="228">
        <f>+'7.รายจ่าย'!U32/'8.คำนวณ'!W33</f>
        <v>507.65141403384212</v>
      </c>
      <c r="AG33" s="228">
        <f>+'7.รายจ่าย'!V32/'8.คำนวณ'!W33</f>
        <v>45.59161708673529</v>
      </c>
      <c r="AH33" s="228">
        <f>+'7.รายจ่าย'!Y32/'8.คำนวณ'!W33</f>
        <v>826.46940007099749</v>
      </c>
    </row>
    <row r="34" spans="1:34" s="63" customFormat="1">
      <c r="A34" s="65" t="s">
        <v>217</v>
      </c>
      <c r="B34" s="249">
        <v>29</v>
      </c>
      <c r="C34" s="208">
        <v>32</v>
      </c>
      <c r="D34" s="208">
        <v>4</v>
      </c>
      <c r="E34" s="191" t="s">
        <v>53</v>
      </c>
      <c r="F34" s="191" t="s">
        <v>208</v>
      </c>
      <c r="G34" s="242" t="s">
        <v>338</v>
      </c>
      <c r="H34" s="218">
        <f>+DATA!G36</f>
        <v>34393</v>
      </c>
      <c r="I34" s="219">
        <f>+DATA!H36</f>
        <v>26550</v>
      </c>
      <c r="J34" s="219">
        <f>+DATA!I36</f>
        <v>918</v>
      </c>
      <c r="K34" s="219">
        <f>+DATA!J36</f>
        <v>1875</v>
      </c>
      <c r="L34" s="219">
        <f>+DATA!K36</f>
        <v>5050</v>
      </c>
      <c r="M34" s="226">
        <f>+'6.รายรับ'!G35/I34</f>
        <v>1498.2853804143126</v>
      </c>
      <c r="N34" s="226">
        <f>+('6.รายรับ'!H35+'6.รายรับ'!I35+'6.รายรับ'!J35)/I34</f>
        <v>201.71625499058382</v>
      </c>
      <c r="O34" s="226">
        <f>+'6.รายรับ'!K35/'8.คำนวณ'!J34</f>
        <v>1337.7867320261439</v>
      </c>
      <c r="P34" s="226">
        <f>+'6.รายรับ'!L35/'8.คำนวณ'!K34</f>
        <v>2545.1021226666662</v>
      </c>
      <c r="Q34" s="226">
        <f>+'6.รายรับ'!M35/'8.คำนวณ'!H34</f>
        <v>11.804058965487163</v>
      </c>
      <c r="R34" s="227">
        <f>+'6.รายรับ'!Q35/'8.คำนวณ'!H34</f>
        <v>56.87480010467246</v>
      </c>
      <c r="S34" s="227">
        <f>+'6.รายรับ'!V35/'8.คำนวณ'!I34</f>
        <v>1398.4613370998118</v>
      </c>
      <c r="T34" s="241">
        <f>+'2.Hosp. Group'!L35</f>
        <v>21</v>
      </c>
      <c r="U34" s="63">
        <f>+DATA!L36</f>
        <v>91855</v>
      </c>
      <c r="V34" s="63">
        <f>+DATA!M36</f>
        <v>2899</v>
      </c>
      <c r="W34" s="63">
        <f t="shared" si="0"/>
        <v>7273.0476190476193</v>
      </c>
      <c r="X34" s="228">
        <f>+('7.รายจ่าย'!G33+'7.รายจ่าย'!K33)/'8.คำนวณ'!W34</f>
        <v>9114.3759194416434</v>
      </c>
      <c r="Y34" s="228">
        <f>+'7.รายจ่าย'!L33/'8.คำนวณ'!W34</f>
        <v>17.97851283931541</v>
      </c>
      <c r="Z34" s="228">
        <f>+'7.รายจ่าย'!M33/'8.คำนวณ'!W34</f>
        <v>922.95061872274664</v>
      </c>
      <c r="AA34" s="228">
        <f>+'7.รายจ่าย'!O33/'8.คำนวณ'!W34</f>
        <v>603.80691424306315</v>
      </c>
      <c r="AB34" s="228">
        <f>+'7.รายจ่าย'!P33/'8.คำนวณ'!W34</f>
        <v>456.10020362198333</v>
      </c>
      <c r="AC34" s="228">
        <f>+'7.รายจ่าย'!R33/'8.คำนวณ'!W34</f>
        <v>822.21948943915561</v>
      </c>
      <c r="AD34" s="228">
        <f>+'7.รายจ่าย'!S33/'8.คำนวณ'!W34</f>
        <v>278.09630926971073</v>
      </c>
      <c r="AE34" s="228">
        <f>+'7.รายจ่าย'!T33/'8.คำนวณ'!W34</f>
        <v>204.12680870009297</v>
      </c>
      <c r="AF34" s="228">
        <f>+'7.รายจ่าย'!U33/'8.คำนวณ'!W34</f>
        <v>346.16120117328165</v>
      </c>
      <c r="AG34" s="228">
        <f>+'7.รายจ่าย'!V33/'8.คำนวณ'!W34</f>
        <v>12.760422433773751</v>
      </c>
      <c r="AH34" s="228">
        <f>+'7.รายจ่าย'!Y33/'8.คำนวณ'!W34</f>
        <v>374.35479081278555</v>
      </c>
    </row>
    <row r="35" spans="1:34" s="63" customFormat="1">
      <c r="A35" s="65" t="s">
        <v>176</v>
      </c>
      <c r="B35" s="249">
        <v>30</v>
      </c>
      <c r="C35" s="208">
        <v>33</v>
      </c>
      <c r="D35" s="208">
        <v>4</v>
      </c>
      <c r="E35" s="191" t="s">
        <v>53</v>
      </c>
      <c r="F35" s="191" t="s">
        <v>209</v>
      </c>
      <c r="G35" s="242" t="s">
        <v>339</v>
      </c>
      <c r="H35" s="218">
        <f>+DATA!G37</f>
        <v>24981</v>
      </c>
      <c r="I35" s="219">
        <f>+DATA!H37</f>
        <v>20198</v>
      </c>
      <c r="J35" s="219">
        <f>+DATA!I37</f>
        <v>765</v>
      </c>
      <c r="K35" s="219">
        <f>+DATA!J37</f>
        <v>1725</v>
      </c>
      <c r="L35" s="219">
        <f>+DATA!K37</f>
        <v>2293</v>
      </c>
      <c r="M35" s="226">
        <f>+'6.รายรับ'!G36/I35</f>
        <v>2019.6731314981682</v>
      </c>
      <c r="N35" s="226">
        <f>+('6.รายรับ'!H36+'6.รายรับ'!I36+'6.รายรับ'!J36)/I35</f>
        <v>384.31269878205762</v>
      </c>
      <c r="O35" s="226">
        <f>+'6.รายรับ'!K36/'8.คำนวณ'!J35</f>
        <v>2250.2144967320255</v>
      </c>
      <c r="P35" s="226">
        <f>+'6.รายรับ'!L36/'8.คำนวณ'!K35</f>
        <v>3353.3520811594203</v>
      </c>
      <c r="Q35" s="226">
        <f>+'6.รายรับ'!M36/'8.คำนวณ'!H35</f>
        <v>16.421240142508307</v>
      </c>
      <c r="R35" s="227">
        <f>+'6.รายรับ'!Q36/'8.คำนวณ'!H35</f>
        <v>104.55430327048556</v>
      </c>
      <c r="S35" s="227">
        <f>+'6.รายรับ'!V36/'8.คำนวณ'!I35</f>
        <v>1559.4324893553819</v>
      </c>
      <c r="T35" s="241">
        <f>+'2.Hosp. Group'!L36</f>
        <v>21</v>
      </c>
      <c r="U35" s="63">
        <f>+DATA!L37</f>
        <v>77789</v>
      </c>
      <c r="V35" s="63">
        <f>+DATA!M37</f>
        <v>3555</v>
      </c>
      <c r="W35" s="63">
        <f t="shared" ref="W35:W66" si="1">+(U35/T35)+V35</f>
        <v>7259.2380952380954</v>
      </c>
      <c r="X35" s="228">
        <f>+('7.รายจ่าย'!G34+'7.รายจ่าย'!K34)/'8.คำนวณ'!W35</f>
        <v>9306.7447304583984</v>
      </c>
      <c r="Y35" s="228">
        <f>+'7.รายจ่าย'!L34/'8.คำนวณ'!W35</f>
        <v>56.435784943979435</v>
      </c>
      <c r="Z35" s="228">
        <f>+'7.รายจ่าย'!M34/'8.คำนวณ'!W35</f>
        <v>1083.2095251370995</v>
      </c>
      <c r="AA35" s="228">
        <f>+'7.รายจ่าย'!O34/'8.คำนวณ'!W35</f>
        <v>518.27836070950639</v>
      </c>
      <c r="AB35" s="228">
        <f>+'7.รายจ่าย'!P34/'8.คำนวณ'!W35</f>
        <v>521.99245847655527</v>
      </c>
      <c r="AC35" s="228">
        <f>+'7.รายจ่าย'!R34/'8.คำนวณ'!W35</f>
        <v>734.21570832568023</v>
      </c>
      <c r="AD35" s="228">
        <f>+'7.รายจ่าย'!S34/'8.คำนวณ'!W35</f>
        <v>394.46261197554509</v>
      </c>
      <c r="AE35" s="228">
        <f>+'7.รายจ่าย'!T34/'8.คำนวณ'!W35</f>
        <v>186.52259124662169</v>
      </c>
      <c r="AF35" s="228">
        <f>+'7.รายจ่าย'!U34/'8.คำนวณ'!W35</f>
        <v>303.57321127758394</v>
      </c>
      <c r="AG35" s="228">
        <f>+'7.รายจ่าย'!V34/'8.คำนวณ'!W35</f>
        <v>48.120758048857283</v>
      </c>
      <c r="AH35" s="228">
        <f>+'7.รายจ่าย'!Y34/'8.คำนวณ'!W35</f>
        <v>229.3608252210648</v>
      </c>
    </row>
    <row r="36" spans="1:34" s="63" customFormat="1">
      <c r="A36" s="65" t="s">
        <v>209</v>
      </c>
      <c r="B36" s="249">
        <v>56</v>
      </c>
      <c r="C36" s="208">
        <v>34</v>
      </c>
      <c r="D36" s="208">
        <v>4</v>
      </c>
      <c r="E36" s="191" t="s">
        <v>47</v>
      </c>
      <c r="F36" s="191" t="s">
        <v>217</v>
      </c>
      <c r="G36" s="242" t="s">
        <v>347</v>
      </c>
      <c r="H36" s="218">
        <f>+DATA!G38</f>
        <v>25633</v>
      </c>
      <c r="I36" s="219">
        <f>+DATA!H38</f>
        <v>20622</v>
      </c>
      <c r="J36" s="219">
        <f>+DATA!I38</f>
        <v>611</v>
      </c>
      <c r="K36" s="219">
        <f>+DATA!J38</f>
        <v>1533</v>
      </c>
      <c r="L36" s="219">
        <f>+DATA!K38</f>
        <v>2867</v>
      </c>
      <c r="M36" s="226">
        <f>+'6.รายรับ'!G37/I36</f>
        <v>1642.1142197652991</v>
      </c>
      <c r="N36" s="226">
        <f>+('6.รายรับ'!H37+'6.รายรับ'!I37+'6.รายรับ'!J37)/I36</f>
        <v>1043.0020618756666</v>
      </c>
      <c r="O36" s="226">
        <f>+'6.รายรับ'!K37/'8.คำนวณ'!J36</f>
        <v>2739.3723076923079</v>
      </c>
      <c r="P36" s="226">
        <f>+'6.รายรับ'!L37/'8.คำนวณ'!K36</f>
        <v>5191.2380691454664</v>
      </c>
      <c r="Q36" s="226">
        <f>+'6.รายรับ'!M37/'8.คำนวณ'!H36</f>
        <v>23.387605820621854</v>
      </c>
      <c r="R36" s="227">
        <f>+'6.รายรับ'!Q37/'8.คำนวณ'!H36</f>
        <v>91.563804470799354</v>
      </c>
      <c r="S36" s="227">
        <f>+'6.รายรับ'!V37/'8.คำนวณ'!I36</f>
        <v>1744.1694942294639</v>
      </c>
      <c r="T36" s="241">
        <f>+'2.Hosp. Group'!L37</f>
        <v>21</v>
      </c>
      <c r="U36" s="63">
        <f>+DATA!L38</f>
        <v>131459</v>
      </c>
      <c r="V36" s="63">
        <f>+DATA!M38</f>
        <v>2676</v>
      </c>
      <c r="W36" s="63">
        <f t="shared" si="1"/>
        <v>8935.9523809523816</v>
      </c>
      <c r="X36" s="228">
        <f>+('7.รายจ่าย'!G35+'7.รายจ่าย'!K35)/'8.คำนวณ'!W36</f>
        <v>8733.1637416002741</v>
      </c>
      <c r="Y36" s="228">
        <f>+'7.รายจ่าย'!L35/'8.คำนวณ'!W36</f>
        <v>58.421581465988112</v>
      </c>
      <c r="Z36" s="228">
        <f>+'7.รายจ่าย'!M35/'8.คำนวณ'!W36</f>
        <v>1109.5838772747861</v>
      </c>
      <c r="AA36" s="228">
        <f>+'7.รายจ่าย'!O35/'8.คำนวณ'!W36</f>
        <v>460.98228083451011</v>
      </c>
      <c r="AB36" s="228">
        <f>+'7.รายจ่าย'!P35/'8.คำนวณ'!W36</f>
        <v>560.60848317390958</v>
      </c>
      <c r="AC36" s="228">
        <f>+'7.รายจ่าย'!R35/'8.คำนวณ'!W36</f>
        <v>542.15717177799684</v>
      </c>
      <c r="AD36" s="228">
        <f>+'7.รายจ่าย'!S35/'8.คำนวณ'!W36</f>
        <v>335.54273592496867</v>
      </c>
      <c r="AE36" s="228">
        <f>+'7.รายจ่าย'!T35/'8.คำนวณ'!W36</f>
        <v>52.001508086648364</v>
      </c>
      <c r="AF36" s="228">
        <f>+'7.รายจ่าย'!U35/'8.คำนวณ'!W36</f>
        <v>375.34284506141591</v>
      </c>
      <c r="AG36" s="228">
        <f>+'7.รายจ่าย'!V35/'8.คำนวณ'!W36</f>
        <v>1.3093176307585727E-2</v>
      </c>
      <c r="AH36" s="228">
        <f>+'7.รายจ่าย'!Y35/'8.คำนวณ'!W36</f>
        <v>369.64266473048946</v>
      </c>
    </row>
    <row r="37" spans="1:34" s="63" customFormat="1">
      <c r="A37" s="65" t="s">
        <v>226</v>
      </c>
      <c r="B37" s="249">
        <v>19</v>
      </c>
      <c r="C37" s="208">
        <v>35</v>
      </c>
      <c r="D37" s="208">
        <v>4</v>
      </c>
      <c r="E37" s="191" t="s">
        <v>55</v>
      </c>
      <c r="F37" s="191" t="s">
        <v>176</v>
      </c>
      <c r="G37" s="242" t="s">
        <v>301</v>
      </c>
      <c r="H37" s="218">
        <f>+DATA!G39</f>
        <v>39590</v>
      </c>
      <c r="I37" s="219">
        <f>+DATA!H39</f>
        <v>31290</v>
      </c>
      <c r="J37" s="219">
        <f>+DATA!I39</f>
        <v>1079</v>
      </c>
      <c r="K37" s="219">
        <f>+DATA!J39</f>
        <v>2765</v>
      </c>
      <c r="L37" s="219">
        <f>+DATA!K39</f>
        <v>4456</v>
      </c>
      <c r="M37" s="226">
        <f>+'6.รายรับ'!G38/I37</f>
        <v>1163.7514314477469</v>
      </c>
      <c r="N37" s="226">
        <f>+('6.รายรับ'!H38+'6.รายรับ'!I38+'6.รายรับ'!J38)/I37</f>
        <v>264.23654841802494</v>
      </c>
      <c r="O37" s="226">
        <f>+'6.รายรับ'!K38/'8.คำนวณ'!J37</f>
        <v>1780.4804077849863</v>
      </c>
      <c r="P37" s="226">
        <f>+'6.รายรับ'!L38/'8.คำนวณ'!K37</f>
        <v>3258.0993019891503</v>
      </c>
      <c r="Q37" s="226">
        <f>+'6.รายรับ'!M38/'8.คำนวณ'!H37</f>
        <v>13.806415761555948</v>
      </c>
      <c r="R37" s="227">
        <f>+'6.รายรับ'!Q38/'8.คำนวณ'!H37</f>
        <v>65.449656478908807</v>
      </c>
      <c r="S37" s="227">
        <f>+'6.รายรับ'!V38/'8.คำนวณ'!I37</f>
        <v>1263.8561920741452</v>
      </c>
      <c r="T37" s="241">
        <f>+'2.Hosp. Group'!L38</f>
        <v>21</v>
      </c>
      <c r="U37" s="63">
        <f>+DATA!L39</f>
        <v>96597</v>
      </c>
      <c r="V37" s="63">
        <f>+DATA!M39</f>
        <v>2197</v>
      </c>
      <c r="W37" s="63">
        <f t="shared" si="1"/>
        <v>6796.8571428571431</v>
      </c>
      <c r="X37" s="228">
        <f>+('7.รายจ่าย'!G36+'7.รายจ่าย'!K36)/'8.คำนวณ'!W37</f>
        <v>11158.327345411744</v>
      </c>
      <c r="Y37" s="228">
        <f>+'7.รายจ่าย'!L36/'8.คำนวณ'!W37</f>
        <v>77.365355626550084</v>
      </c>
      <c r="Z37" s="228">
        <f>+'7.รายจ่าย'!M36/'8.คำนวณ'!W37</f>
        <v>1497.0194776997771</v>
      </c>
      <c r="AA37" s="228">
        <f>+'7.รายจ่าย'!O36/'8.คำนวณ'!W37</f>
        <v>649.81844066585381</v>
      </c>
      <c r="AB37" s="228">
        <f>+'7.รายจ่าย'!P36/'8.คำนวณ'!W37</f>
        <v>590.43847996973386</v>
      </c>
      <c r="AC37" s="228">
        <f>+'7.รายจ่าย'!R36/'8.คำนวณ'!W37</f>
        <v>715.9987017108748</v>
      </c>
      <c r="AD37" s="228">
        <f>+'7.รายจ่าย'!S36/'8.คำนวณ'!W37</f>
        <v>484.32610555298669</v>
      </c>
      <c r="AE37" s="228">
        <f>+'7.รายจ่าย'!T36/'8.คำนวณ'!W37</f>
        <v>318.93733006851903</v>
      </c>
      <c r="AF37" s="228">
        <f>+'7.รายจ่าย'!U36/'8.คำนวณ'!W37</f>
        <v>351.77467022573455</v>
      </c>
      <c r="AG37" s="228">
        <f>+'7.รายจ่าย'!V36/'8.คำนวณ'!W37</f>
        <v>22.842909117659421</v>
      </c>
      <c r="AH37" s="228">
        <f>+'7.รายจ่าย'!Y36/'8.คำนวณ'!W37</f>
        <v>747.86807242843327</v>
      </c>
    </row>
    <row r="38" spans="1:34" s="63" customFormat="1">
      <c r="A38" s="65" t="s">
        <v>208</v>
      </c>
      <c r="B38" s="249">
        <v>36</v>
      </c>
      <c r="C38" s="208">
        <v>36</v>
      </c>
      <c r="D38" s="208">
        <v>4</v>
      </c>
      <c r="E38" s="191" t="s">
        <v>49</v>
      </c>
      <c r="F38" s="191" t="s">
        <v>222</v>
      </c>
      <c r="G38" s="242" t="s">
        <v>354</v>
      </c>
      <c r="H38" s="218">
        <f>+DATA!G40</f>
        <v>47794</v>
      </c>
      <c r="I38" s="219">
        <f>+DATA!H40</f>
        <v>35641</v>
      </c>
      <c r="J38" s="219">
        <f>+DATA!I40</f>
        <v>1480</v>
      </c>
      <c r="K38" s="219">
        <f>+DATA!J40</f>
        <v>1784</v>
      </c>
      <c r="L38" s="219">
        <f>+DATA!K40</f>
        <v>8889</v>
      </c>
      <c r="M38" s="226">
        <f>+'6.รายรับ'!G39/I38</f>
        <v>1304.6165477960781</v>
      </c>
      <c r="N38" s="226">
        <f>+('6.รายรับ'!H39+'6.รายรับ'!I39+'6.รายรับ'!J39)/I38</f>
        <v>189.25365646306221</v>
      </c>
      <c r="O38" s="226">
        <f>+'6.รายรับ'!K39/'8.คำนวณ'!J38</f>
        <v>879.45672297297313</v>
      </c>
      <c r="P38" s="226">
        <f>+'6.รายรับ'!L39/'8.คำนวณ'!K38</f>
        <v>2885.7439069506727</v>
      </c>
      <c r="Q38" s="226">
        <f>+'6.รายรับ'!M39/'8.คำนวณ'!H38</f>
        <v>9.0553835209440514</v>
      </c>
      <c r="R38" s="227">
        <f>+'6.รายรับ'!Q39/'8.คำนวณ'!H38</f>
        <v>24.811921998577226</v>
      </c>
      <c r="S38" s="227">
        <f>+'6.รายรับ'!V39/'8.คำนวณ'!I38</f>
        <v>1145.6992329059228</v>
      </c>
      <c r="T38" s="241">
        <f>+'2.Hosp. Group'!L39</f>
        <v>21</v>
      </c>
      <c r="U38" s="63">
        <f>+DATA!L40</f>
        <v>93146</v>
      </c>
      <c r="V38" s="63">
        <f>+DATA!M40</f>
        <v>2874</v>
      </c>
      <c r="W38" s="63">
        <f t="shared" si="1"/>
        <v>7309.5238095238092</v>
      </c>
      <c r="X38" s="228">
        <f>+('7.รายจ่าย'!G37+'7.รายจ่าย'!K37)/'8.คำนวณ'!W38</f>
        <v>11050.997227035832</v>
      </c>
      <c r="Y38" s="228">
        <f>+'7.รายจ่าย'!L37/'8.คำนวณ'!W38</f>
        <v>157.77067973941368</v>
      </c>
      <c r="Z38" s="228">
        <f>+'7.รายจ่าย'!M37/'8.คำนวณ'!W38</f>
        <v>1518.5079300977197</v>
      </c>
      <c r="AA38" s="228">
        <f>+'7.รายจ่าย'!O37/'8.คำนวณ'!W38</f>
        <v>1049.2942522475569</v>
      </c>
      <c r="AB38" s="228">
        <f>+'7.รายจ่าย'!P37/'8.คำนวณ'!W38</f>
        <v>539.96749348534206</v>
      </c>
      <c r="AC38" s="228">
        <f>+'7.รายจ่าย'!R37/'8.คำนวณ'!W38</f>
        <v>1358.1310422801303</v>
      </c>
      <c r="AD38" s="228">
        <f>+'7.รายจ่าย'!S37/'8.คำนวณ'!W38</f>
        <v>559.55311543973949</v>
      </c>
      <c r="AE38" s="228">
        <f>+'7.รายจ่าย'!T37/'8.คำนวณ'!W38</f>
        <v>236.87366579804561</v>
      </c>
      <c r="AF38" s="228">
        <f>+'7.รายจ่าย'!U37/'8.คำนวณ'!W38</f>
        <v>433.35278775244302</v>
      </c>
      <c r="AG38" s="228">
        <f>+'7.รายจ่าย'!V37/'8.คำนวณ'!W38</f>
        <v>158.26636592833879</v>
      </c>
      <c r="AH38" s="228">
        <f>+'7.รายจ่าย'!Y37/'8.คำนวณ'!W38</f>
        <v>96.101882736156355</v>
      </c>
    </row>
    <row r="39" spans="1:34" s="63" customFormat="1">
      <c r="A39" s="65" t="s">
        <v>182</v>
      </c>
      <c r="B39" s="249">
        <v>40</v>
      </c>
      <c r="C39" s="208">
        <v>37</v>
      </c>
      <c r="D39" s="208">
        <v>4</v>
      </c>
      <c r="E39" s="191" t="s">
        <v>49</v>
      </c>
      <c r="F39" s="191" t="s">
        <v>226</v>
      </c>
      <c r="G39" s="242" t="s">
        <v>358</v>
      </c>
      <c r="H39" s="218">
        <f>+DATA!G41</f>
        <v>52531</v>
      </c>
      <c r="I39" s="219">
        <f>+DATA!H41</f>
        <v>37338</v>
      </c>
      <c r="J39" s="219">
        <f>+DATA!I41</f>
        <v>1495</v>
      </c>
      <c r="K39" s="219">
        <f>+DATA!J41</f>
        <v>4664</v>
      </c>
      <c r="L39" s="219">
        <f>+DATA!K41</f>
        <v>9034</v>
      </c>
      <c r="M39" s="226">
        <f>+'6.รายรับ'!G40/I39</f>
        <v>1055.8842302747871</v>
      </c>
      <c r="N39" s="226">
        <f>+('6.รายรับ'!H40+'6.รายรับ'!I40+'6.รายรับ'!J40)/I39</f>
        <v>324.13832235256314</v>
      </c>
      <c r="O39" s="226">
        <f>+'6.รายรับ'!K40/'8.คำนวณ'!J39</f>
        <v>645.68133110367899</v>
      </c>
      <c r="P39" s="226">
        <f>+'6.รายรับ'!L40/'8.คำนวณ'!K39</f>
        <v>2923.7751457975983</v>
      </c>
      <c r="Q39" s="226">
        <f>+'6.รายรับ'!M40/'8.คำนวณ'!H39</f>
        <v>25.295330376349202</v>
      </c>
      <c r="R39" s="227">
        <f>+'6.รายรับ'!Q40/'8.คำนวณ'!H39</f>
        <v>56.80607165292875</v>
      </c>
      <c r="S39" s="227">
        <f>+'6.รายรับ'!V40/'8.คำนวณ'!I39</f>
        <v>1120.8836156194761</v>
      </c>
      <c r="T39" s="241">
        <f>+'2.Hosp. Group'!L40</f>
        <v>21</v>
      </c>
      <c r="U39" s="63">
        <f>+DATA!L41</f>
        <v>103474</v>
      </c>
      <c r="V39" s="63">
        <f>+DATA!M41</f>
        <v>2680</v>
      </c>
      <c r="W39" s="63">
        <f t="shared" si="1"/>
        <v>7607.333333333333</v>
      </c>
      <c r="X39" s="228">
        <f>+('7.รายจ่าย'!G38+'7.รายจ่าย'!K38)/'8.คำนวณ'!W39</f>
        <v>10761.777268425203</v>
      </c>
      <c r="Y39" s="228">
        <f>+'7.รายจ่าย'!L38/'8.คำนวณ'!W39</f>
        <v>83.656106826746125</v>
      </c>
      <c r="Z39" s="228">
        <f>+'7.รายจ่าย'!M38/'8.คำนวณ'!W39</f>
        <v>1788.9619205152924</v>
      </c>
      <c r="AA39" s="228">
        <f>+'7.รายจ่าย'!O38/'8.คำนวณ'!W39</f>
        <v>577.62663701691349</v>
      </c>
      <c r="AB39" s="228">
        <f>+'7.รายจ่าย'!P38/'8.คำนวณ'!W39</f>
        <v>607.570079747612</v>
      </c>
      <c r="AC39" s="228">
        <f>+'7.รายจ่าย'!R38/'8.คำนวณ'!W39</f>
        <v>1005.2566746998511</v>
      </c>
      <c r="AD39" s="228">
        <f>+'7.รายจ่าย'!S38/'8.คำนวณ'!W39</f>
        <v>863.58972482692138</v>
      </c>
      <c r="AE39" s="228">
        <f>+'7.รายจ่าย'!T38/'8.คำนวณ'!W39</f>
        <v>229.7414775216896</v>
      </c>
      <c r="AF39" s="228">
        <f>+'7.รายจ่าย'!U38/'8.คำนวณ'!W39</f>
        <v>392.70530277802118</v>
      </c>
      <c r="AG39" s="228">
        <f>+'7.รายจ่าย'!V38/'8.คำนวณ'!W39</f>
        <v>27.785478923845414</v>
      </c>
      <c r="AH39" s="228">
        <f>+'7.รายจ่าย'!Y38/'8.คำนวณ'!W39</f>
        <v>170.14648146525283</v>
      </c>
    </row>
    <row r="40" spans="1:34" s="63" customFormat="1">
      <c r="A40" s="65" t="s">
        <v>206</v>
      </c>
      <c r="B40" s="249">
        <v>43</v>
      </c>
      <c r="C40" s="208">
        <v>38</v>
      </c>
      <c r="D40" s="208">
        <v>4</v>
      </c>
      <c r="E40" s="191" t="s">
        <v>49</v>
      </c>
      <c r="F40" s="191" t="s">
        <v>228</v>
      </c>
      <c r="G40" s="242" t="s">
        <v>361</v>
      </c>
      <c r="H40" s="218">
        <f>+DATA!G42</f>
        <v>40126</v>
      </c>
      <c r="I40" s="219">
        <f>+DATA!H42</f>
        <v>30224</v>
      </c>
      <c r="J40" s="219">
        <f>+DATA!I42</f>
        <v>836</v>
      </c>
      <c r="K40" s="219">
        <f>+DATA!J42</f>
        <v>2202</v>
      </c>
      <c r="L40" s="219">
        <f>+DATA!K42</f>
        <v>6864</v>
      </c>
      <c r="M40" s="226">
        <f>+'6.รายรับ'!G41/I40</f>
        <v>1623.3375099258856</v>
      </c>
      <c r="N40" s="226">
        <f>+('6.รายรับ'!H41+'6.รายรับ'!I41+'6.รายรับ'!J41)/I40</f>
        <v>253.75203017469559</v>
      </c>
      <c r="O40" s="226">
        <f>+'6.รายรับ'!K41/'8.คำนวณ'!J40</f>
        <v>2160.2760885167468</v>
      </c>
      <c r="P40" s="226">
        <f>+'6.รายรับ'!L41/'8.คำนวณ'!K40</f>
        <v>4241.6246094459584</v>
      </c>
      <c r="Q40" s="226">
        <f>+'6.รายรับ'!M41/'8.คำนวณ'!H40</f>
        <v>23.542360315007727</v>
      </c>
      <c r="R40" s="227">
        <f>+'6.รายรับ'!Q41/'8.คำนวณ'!H40</f>
        <v>74.263096246822514</v>
      </c>
      <c r="S40" s="227">
        <f>+'6.รายรับ'!V41/'8.คำนวณ'!I40</f>
        <v>1345.7475747750134</v>
      </c>
      <c r="T40" s="241">
        <f>+'2.Hosp. Group'!L41</f>
        <v>21</v>
      </c>
      <c r="U40" s="63">
        <f>+DATA!L42</f>
        <v>89424</v>
      </c>
      <c r="V40" s="63">
        <f>+DATA!M42</f>
        <v>3525</v>
      </c>
      <c r="W40" s="63">
        <f t="shared" si="1"/>
        <v>7783.2857142857147</v>
      </c>
      <c r="X40" s="228">
        <f>+('7.รายจ่าย'!G39+'7.รายจ่าย'!K39)/'8.คำนวณ'!W40</f>
        <v>10139.298997485452</v>
      </c>
      <c r="Y40" s="228">
        <f>+'7.รายจ่าย'!L39/'8.คำนวณ'!W40</f>
        <v>121.23645907897875</v>
      </c>
      <c r="Z40" s="228">
        <f>+'7.รายจ่าย'!M39/'8.คำนวณ'!W40</f>
        <v>1585.3358533854596</v>
      </c>
      <c r="AA40" s="228">
        <f>+'7.รายจ่าย'!O39/'8.คำนวณ'!W40</f>
        <v>729.14689224161657</v>
      </c>
      <c r="AB40" s="228">
        <f>+'7.รายจ่าย'!P39/'8.คำนวณ'!W40</f>
        <v>828.42932107262811</v>
      </c>
      <c r="AC40" s="228">
        <f>+'7.รายจ่าย'!R39/'8.คำนวณ'!W40</f>
        <v>733.34214360442706</v>
      </c>
      <c r="AD40" s="228">
        <f>+'7.รายจ่าย'!S39/'8.คำนวณ'!W40</f>
        <v>854.30881430905049</v>
      </c>
      <c r="AE40" s="228">
        <f>+'7.รายจ่าย'!T39/'8.คำนวณ'!W40</f>
        <v>613.53275150046807</v>
      </c>
      <c r="AF40" s="228">
        <f>+'7.รายจ่าย'!U39/'8.คำนวณ'!W40</f>
        <v>402.53078905346615</v>
      </c>
      <c r="AG40" s="228">
        <f>+'7.รายจ่าย'!V39/'8.คำนวณ'!W40</f>
        <v>22.914800579997429</v>
      </c>
      <c r="AH40" s="228">
        <f>+'7.รายจ่าย'!Y39/'8.คำนวณ'!W40</f>
        <v>161.57964979901988</v>
      </c>
    </row>
    <row r="41" spans="1:34" s="63" customFormat="1">
      <c r="A41" s="65" t="s">
        <v>222</v>
      </c>
      <c r="B41" s="249">
        <v>4</v>
      </c>
      <c r="C41" s="208">
        <v>39</v>
      </c>
      <c r="D41" s="208">
        <v>4</v>
      </c>
      <c r="E41" s="191" t="s">
        <v>51</v>
      </c>
      <c r="F41" s="191" t="s">
        <v>240</v>
      </c>
      <c r="G41" s="242" t="s">
        <v>374</v>
      </c>
      <c r="H41" s="218">
        <f>+DATA!G43</f>
        <v>35340</v>
      </c>
      <c r="I41" s="219">
        <f>+DATA!H43</f>
        <v>26804</v>
      </c>
      <c r="J41" s="219">
        <f>+DATA!I43</f>
        <v>961</v>
      </c>
      <c r="K41" s="219">
        <f>+DATA!J43</f>
        <v>2454</v>
      </c>
      <c r="L41" s="219">
        <f>+DATA!K43</f>
        <v>5121</v>
      </c>
      <c r="M41" s="226">
        <f>+'6.รายรับ'!G42/I41</f>
        <v>1202.4036233397997</v>
      </c>
      <c r="N41" s="226">
        <f>+('6.รายรับ'!H42+'6.รายรับ'!I42+'6.รายรับ'!J42)/I41</f>
        <v>352.11708886733328</v>
      </c>
      <c r="O41" s="226">
        <f>+'6.รายรับ'!K42/'8.คำนวณ'!J41</f>
        <v>839.38990634755498</v>
      </c>
      <c r="P41" s="226">
        <f>+'6.รายรับ'!L42/'8.คำนวณ'!K41</f>
        <v>3102.5740546047277</v>
      </c>
      <c r="Q41" s="226">
        <f>+'6.รายรับ'!M42/'8.คำนวณ'!H41</f>
        <v>5.3411714770797962</v>
      </c>
      <c r="R41" s="227">
        <f>+'6.รายรับ'!Q42/'8.คำนวณ'!H41</f>
        <v>191.2714700056593</v>
      </c>
      <c r="S41" s="227">
        <f>+'6.รายรับ'!V42/'8.คำนวณ'!I41</f>
        <v>1723.9818239814954</v>
      </c>
      <c r="T41" s="241">
        <f>+'2.Hosp. Group'!L42</f>
        <v>21</v>
      </c>
      <c r="U41" s="63">
        <f>+DATA!L43</f>
        <v>109932</v>
      </c>
      <c r="V41" s="63">
        <f>+DATA!M43</f>
        <v>2810</v>
      </c>
      <c r="W41" s="63">
        <f t="shared" si="1"/>
        <v>8044.8571428571431</v>
      </c>
      <c r="X41" s="228">
        <f>+('7.รายจ่าย'!G40+'7.รายจ่าย'!K40)/'8.คำนวณ'!W41</f>
        <v>9932.9706035799245</v>
      </c>
      <c r="Y41" s="228">
        <f>+'7.รายจ่าย'!L40/'8.คำนวณ'!W41</f>
        <v>57.359750683666583</v>
      </c>
      <c r="Z41" s="228">
        <f>+'7.รายจ่าย'!M40/'8.คำนวณ'!W41</f>
        <v>1505.6824310118266</v>
      </c>
      <c r="AA41" s="228">
        <f>+'7.รายจ่าย'!O40/'8.คำนวณ'!W41</f>
        <v>432.15025801754445</v>
      </c>
      <c r="AB41" s="228">
        <f>+'7.รายจ่าย'!P40/'8.คำนวณ'!W41</f>
        <v>891.70552970842061</v>
      </c>
      <c r="AC41" s="228">
        <f>+'7.รายจ่าย'!R40/'8.คำนวณ'!W41</f>
        <v>645.38013016301454</v>
      </c>
      <c r="AD41" s="228">
        <f>+'7.รายจ่าย'!S40/'8.คำนวณ'!W41</f>
        <v>661.24194072521925</v>
      </c>
      <c r="AE41" s="228">
        <f>+'7.รายจ่าย'!T40/'8.คำนวณ'!W41</f>
        <v>256.68423482615333</v>
      </c>
      <c r="AF41" s="228">
        <f>+'7.รายจ่าย'!U40/'8.คำนวณ'!W41</f>
        <v>335.29116205561672</v>
      </c>
      <c r="AG41" s="228">
        <f>+'7.รายจ่าย'!V40/'8.คำนวณ'!W41</f>
        <v>66.94386990801577</v>
      </c>
      <c r="AH41" s="228">
        <f>+'7.รายจ่าย'!Y40/'8.คำนวณ'!W41</f>
        <v>279.13322637354833</v>
      </c>
    </row>
    <row r="42" spans="1:34" s="63" customFormat="1">
      <c r="A42" s="65" t="s">
        <v>244</v>
      </c>
      <c r="B42" s="249">
        <v>9</v>
      </c>
      <c r="C42" s="208">
        <v>40</v>
      </c>
      <c r="D42" s="208">
        <v>4</v>
      </c>
      <c r="E42" s="191" t="s">
        <v>51</v>
      </c>
      <c r="F42" s="191" t="s">
        <v>244</v>
      </c>
      <c r="G42" s="242" t="s">
        <v>379</v>
      </c>
      <c r="H42" s="218">
        <f>+DATA!G44</f>
        <v>52073</v>
      </c>
      <c r="I42" s="219">
        <f>+DATA!H44</f>
        <v>37353</v>
      </c>
      <c r="J42" s="219">
        <f>+DATA!I44</f>
        <v>658</v>
      </c>
      <c r="K42" s="219">
        <f>+DATA!J44</f>
        <v>3197</v>
      </c>
      <c r="L42" s="219">
        <f>+DATA!K44</f>
        <v>10865</v>
      </c>
      <c r="M42" s="292">
        <f>+'6.รายรับ'!G43/I42</f>
        <v>1217.6469386662386</v>
      </c>
      <c r="N42" s="226">
        <f>+('6.รายรับ'!H43+'6.รายรับ'!I43+'6.รายรับ'!J43)/I42</f>
        <v>218.99668112333683</v>
      </c>
      <c r="O42" s="226">
        <f>+'6.รายรับ'!K43/'8.คำนวณ'!J42</f>
        <v>933.22437689969627</v>
      </c>
      <c r="P42" s="226">
        <f>+'6.รายรับ'!L43/'8.คำนวณ'!K42</f>
        <v>2029.7300875821081</v>
      </c>
      <c r="Q42" s="226">
        <f>+'6.รายรับ'!M43/'8.คำนวณ'!H42</f>
        <v>6.6746455936857876</v>
      </c>
      <c r="R42" s="227">
        <f>+'6.รายรับ'!Q43/'8.คำนวณ'!H42</f>
        <v>35.804389990974208</v>
      </c>
      <c r="S42" s="227">
        <f>+'6.รายรับ'!V43/'8.คำนวณ'!I42</f>
        <v>1156.6754796134178</v>
      </c>
      <c r="T42" s="241">
        <f>+'2.Hosp. Group'!L43</f>
        <v>21</v>
      </c>
      <c r="U42" s="63">
        <f>+DATA!L44</f>
        <v>122596</v>
      </c>
      <c r="V42" s="63">
        <f>+DATA!M44</f>
        <v>2543</v>
      </c>
      <c r="W42" s="63">
        <f t="shared" si="1"/>
        <v>8380.9047619047615</v>
      </c>
      <c r="X42" s="228">
        <f>+('7.รายจ่าย'!G41+'7.รายจ่าย'!K41)/'8.คำนวณ'!W42</f>
        <v>9784.0947951976996</v>
      </c>
      <c r="Y42" s="228">
        <f>+'7.รายจ่าย'!L41/'8.คำนวณ'!W42</f>
        <v>48.369837328621188</v>
      </c>
      <c r="Z42" s="228">
        <f>+'7.รายจ่าย'!M41/'8.คำนวณ'!W42</f>
        <v>1516.8325677418622</v>
      </c>
      <c r="AA42" s="228">
        <f>+'7.รายจ่าย'!O41/'8.คำนวณ'!W42</f>
        <v>415.29000017045553</v>
      </c>
      <c r="AB42" s="228">
        <f>+'7.รายจ่าย'!P41/'8.คำนวณ'!W42</f>
        <v>687.74973153256553</v>
      </c>
      <c r="AC42" s="228">
        <f>+'7.รายจ่าย'!R41/'8.คำนวณ'!W42</f>
        <v>782.82936584866968</v>
      </c>
      <c r="AD42" s="228">
        <f>+'7.รายจ่าย'!S41/'8.คำนวณ'!W42</f>
        <v>1077.2908780731709</v>
      </c>
      <c r="AE42" s="228">
        <f>+'7.รายจ่าย'!T41/'8.คำนวณ'!W42</f>
        <v>304.61377053278716</v>
      </c>
      <c r="AF42" s="228">
        <f>+'7.รายจ่าย'!U41/'8.คำนวณ'!W42</f>
        <v>240.96262723083655</v>
      </c>
      <c r="AG42" s="228">
        <f>+'7.รายจ่าย'!V41/'8.คำนวณ'!W42</f>
        <v>27.001159949772443</v>
      </c>
      <c r="AH42" s="228">
        <f>+'7.รายจ่าย'!Y41/'8.คำนวณ'!W42</f>
        <v>290.43277893624395</v>
      </c>
    </row>
    <row r="43" spans="1:34" s="63" customFormat="1">
      <c r="A43" s="65" t="s">
        <v>212</v>
      </c>
      <c r="B43" s="249">
        <v>33</v>
      </c>
      <c r="C43" s="208">
        <v>41</v>
      </c>
      <c r="D43" s="208">
        <v>4</v>
      </c>
      <c r="E43" s="191" t="s">
        <v>53</v>
      </c>
      <c r="F43" s="191" t="s">
        <v>212</v>
      </c>
      <c r="G43" s="242" t="s">
        <v>342</v>
      </c>
      <c r="H43" s="218">
        <f>+DATA!G45</f>
        <v>33966</v>
      </c>
      <c r="I43" s="219">
        <f>+DATA!H45</f>
        <v>30645</v>
      </c>
      <c r="J43" s="219">
        <f>+DATA!I45</f>
        <v>1068</v>
      </c>
      <c r="K43" s="219">
        <f>+DATA!J45</f>
        <v>1740</v>
      </c>
      <c r="L43" s="219">
        <f>+DATA!K45</f>
        <v>513</v>
      </c>
      <c r="M43" s="226">
        <f>+'6.รายรับ'!G44/I43</f>
        <v>1349.7970138684939</v>
      </c>
      <c r="N43" s="226">
        <f>+('6.รายรับ'!H44+'6.รายรับ'!I44+'6.รายรับ'!J44)/I43</f>
        <v>160.90030151737642</v>
      </c>
      <c r="O43" s="226">
        <f>+'6.รายรับ'!K44/'8.คำนวณ'!J43</f>
        <v>1230.8815636704121</v>
      </c>
      <c r="P43" s="226">
        <f>+'6.รายรับ'!L44/'8.คำนวณ'!K43</f>
        <v>3184.7838275862073</v>
      </c>
      <c r="Q43" s="226">
        <f>+'6.รายรับ'!M44/'8.คำนวณ'!H43</f>
        <v>12.243154919625509</v>
      </c>
      <c r="R43" s="227">
        <f>+'6.รายรับ'!Q44/'8.คำนวณ'!H43</f>
        <v>65.167726550079493</v>
      </c>
      <c r="S43" s="227">
        <f>+'6.รายรับ'!V44/'8.คำนวณ'!I43</f>
        <v>1076.8322956436612</v>
      </c>
      <c r="T43" s="241">
        <f>+'2.Hosp. Group'!L44</f>
        <v>21</v>
      </c>
      <c r="U43" s="63">
        <f>+DATA!L45</f>
        <v>84313</v>
      </c>
      <c r="V43" s="63">
        <f>+DATA!M45</f>
        <v>2169</v>
      </c>
      <c r="W43" s="63">
        <f t="shared" si="1"/>
        <v>6183.9047619047615</v>
      </c>
      <c r="X43" s="228">
        <f>+('7.รายจ่าย'!G42+'7.รายจ่าย'!K42)/'8.คำนวณ'!W43</f>
        <v>10789.132040165716</v>
      </c>
      <c r="Y43" s="228">
        <f>+'7.รายจ่าย'!L42/'8.คำนวณ'!W43</f>
        <v>98.536393017202869</v>
      </c>
      <c r="Z43" s="228">
        <f>+'7.รายจ่าย'!M42/'8.คำนวณ'!W43</f>
        <v>1856.4369960419524</v>
      </c>
      <c r="AA43" s="228">
        <f>+'7.รายจ่าย'!O42/'8.คำนวณ'!W43</f>
        <v>842.76440544578099</v>
      </c>
      <c r="AB43" s="228">
        <f>+'7.รายจ่าย'!P42/'8.คำนวณ'!W43</f>
        <v>740.30968720641908</v>
      </c>
      <c r="AC43" s="228">
        <f>+'7.รายจ่าย'!R42/'8.คำนวณ'!W43</f>
        <v>665.47715859912842</v>
      </c>
      <c r="AD43" s="228">
        <f>+'7.รายจ่าย'!S42/'8.คำนวณ'!W43</f>
        <v>780.30600013860874</v>
      </c>
      <c r="AE43" s="228">
        <f>+'7.รายจ่าย'!T42/'8.คำนวณ'!W43</f>
        <v>341.79939397206266</v>
      </c>
      <c r="AF43" s="228">
        <f>+'7.รายจ่าย'!U42/'8.คำนวณ'!W43</f>
        <v>447.47335972031857</v>
      </c>
      <c r="AG43" s="228">
        <f>+'7.รายจ่าย'!V42/'8.คำนวณ'!W43</f>
        <v>161.44896282207267</v>
      </c>
      <c r="AH43" s="228">
        <f>+'7.รายจ่าย'!Y42/'8.คำนวณ'!W43</f>
        <v>645.71513044616597</v>
      </c>
    </row>
    <row r="44" spans="1:34" s="63" customFormat="1">
      <c r="A44" s="65" t="s">
        <v>228</v>
      </c>
      <c r="B44" s="249">
        <v>67</v>
      </c>
      <c r="C44" s="208">
        <v>42</v>
      </c>
      <c r="D44" s="208">
        <v>4</v>
      </c>
      <c r="E44" s="191" t="s">
        <v>88</v>
      </c>
      <c r="F44" s="191" t="s">
        <v>182</v>
      </c>
      <c r="G44" s="242" t="s">
        <v>308</v>
      </c>
      <c r="H44" s="218">
        <f>+DATA!G46</f>
        <v>37197</v>
      </c>
      <c r="I44" s="219">
        <f>+DATA!H46</f>
        <v>28535</v>
      </c>
      <c r="J44" s="219">
        <f>+DATA!I46</f>
        <v>872</v>
      </c>
      <c r="K44" s="219">
        <f>+DATA!J46</f>
        <v>2088</v>
      </c>
      <c r="L44" s="219">
        <f>+DATA!K46</f>
        <v>5702</v>
      </c>
      <c r="M44" s="226">
        <f>+'6.รายรับ'!G45/I44</f>
        <v>1727.3991207289298</v>
      </c>
      <c r="N44" s="226">
        <f>+('6.รายรับ'!H45+'6.รายรับ'!I45+'6.รายรับ'!J45)/I44</f>
        <v>327.8303132994568</v>
      </c>
      <c r="O44" s="226">
        <f>+'6.รายรับ'!K45/'8.คำนวณ'!J44</f>
        <v>1063.3403669724773</v>
      </c>
      <c r="P44" s="226">
        <f>+'6.รายรับ'!L45/'8.คำนวณ'!K44</f>
        <v>2937.2043438697319</v>
      </c>
      <c r="Q44" s="226">
        <f>+'6.รายรับ'!M45/'8.คำนวณ'!H44</f>
        <v>7.0753689813694649</v>
      </c>
      <c r="R44" s="227">
        <f>+'6.รายรับ'!Q45/'8.คำนวณ'!H44</f>
        <v>81.012503965373554</v>
      </c>
      <c r="S44" s="227">
        <f>+'6.รายรับ'!V45/'8.คำนวณ'!I44</f>
        <v>1139.0643220606273</v>
      </c>
      <c r="T44" s="241">
        <f>+'2.Hosp. Group'!L45</f>
        <v>21</v>
      </c>
      <c r="U44" s="63">
        <f>+DATA!L46</f>
        <v>73529</v>
      </c>
      <c r="V44" s="63">
        <f>+DATA!M46</f>
        <v>2572</v>
      </c>
      <c r="W44" s="63">
        <f t="shared" si="1"/>
        <v>6073.3809523809523</v>
      </c>
      <c r="X44" s="228">
        <f>+('7.รายจ่าย'!G43+'7.รายจ่าย'!K43)/'8.คำนวณ'!W44</f>
        <v>11888.870389678614</v>
      </c>
      <c r="Y44" s="228">
        <f>+'7.รายจ่าย'!L43/'8.คำนวณ'!W44</f>
        <v>245.05597486298524</v>
      </c>
      <c r="Z44" s="228">
        <f>+'7.รายจ่าย'!M43/'8.คำนวณ'!W44</f>
        <v>1887.8884265451893</v>
      </c>
      <c r="AA44" s="228">
        <f>+'7.รายจ่าย'!O43/'8.คำนวณ'!W44</f>
        <v>751.98672960067745</v>
      </c>
      <c r="AB44" s="228">
        <f>+'7.รายจ่าย'!P43/'8.คำนวณ'!W44</f>
        <v>1381.9174666969839</v>
      </c>
      <c r="AC44" s="228">
        <f>+'7.รายจ่าย'!R43/'8.คำนวณ'!W44</f>
        <v>757.72669721893362</v>
      </c>
      <c r="AD44" s="228">
        <f>+'7.รายจ่าย'!S43/'8.คำนวณ'!W44</f>
        <v>624.69478034514395</v>
      </c>
      <c r="AE44" s="228">
        <f>+'7.รายจ่าย'!T43/'8.คำนวณ'!W44</f>
        <v>350.11347331446359</v>
      </c>
      <c r="AF44" s="228">
        <f>+'7.รายจ่าย'!U43/'8.คำนวณ'!W44</f>
        <v>510.35789855811078</v>
      </c>
      <c r="AG44" s="228">
        <f>+'7.รายจ่าย'!V43/'8.คำนวณ'!W44</f>
        <v>205.22380363961395</v>
      </c>
      <c r="AH44" s="228">
        <f>+'7.รายจ่าย'!Y43/'8.คำนวณ'!W44</f>
        <v>271.02202429022822</v>
      </c>
    </row>
    <row r="45" spans="1:34" s="63" customFormat="1">
      <c r="A45" s="65" t="s">
        <v>232</v>
      </c>
      <c r="B45" s="249">
        <v>77</v>
      </c>
      <c r="C45" s="208">
        <v>43</v>
      </c>
      <c r="D45" s="208">
        <v>5</v>
      </c>
      <c r="E45" s="191" t="s">
        <v>45</v>
      </c>
      <c r="F45" s="191" t="s">
        <v>191</v>
      </c>
      <c r="G45" s="242" t="s">
        <v>318</v>
      </c>
      <c r="H45" s="218">
        <f>+DATA!G47</f>
        <v>48547</v>
      </c>
      <c r="I45" s="219">
        <f>+DATA!H47</f>
        <v>35670</v>
      </c>
      <c r="J45" s="219">
        <f>+DATA!I47</f>
        <v>1674</v>
      </c>
      <c r="K45" s="219">
        <f>+DATA!J47</f>
        <v>4497</v>
      </c>
      <c r="L45" s="219">
        <f>+DATA!K47</f>
        <v>6706</v>
      </c>
      <c r="M45" s="226">
        <f>+'6.รายรับ'!G46/I45</f>
        <v>1043.3592823100644</v>
      </c>
      <c r="N45" s="226">
        <f>+('6.รายรับ'!H46+'6.รายรับ'!I46+'6.รายรับ'!J46)/I45</f>
        <v>407.4514440706476</v>
      </c>
      <c r="O45" s="226">
        <f>+'6.รายรับ'!K46/'8.คำนวณ'!J45</f>
        <v>749.28560334528095</v>
      </c>
      <c r="P45" s="226">
        <f>+'6.รายรับ'!L46/'8.คำนวณ'!K45</f>
        <v>2353.2303113186567</v>
      </c>
      <c r="Q45" s="226">
        <f>+'6.รายรับ'!M46/'8.คำนวณ'!H45</f>
        <v>9.383205965353163</v>
      </c>
      <c r="R45" s="227">
        <f>+'6.รายรับ'!Q46/'8.คำนวณ'!H45</f>
        <v>28.536160833831133</v>
      </c>
      <c r="S45" s="227">
        <f>+'6.รายรับ'!V46/'8.คำนวณ'!I45</f>
        <v>1200.3267423605271</v>
      </c>
      <c r="T45" s="241">
        <f>+'2.Hosp. Group'!L46</f>
        <v>21</v>
      </c>
      <c r="U45" s="63">
        <f>+DATA!L47</f>
        <v>94920</v>
      </c>
      <c r="V45" s="63">
        <f>+DATA!M47</f>
        <v>2966</v>
      </c>
      <c r="W45" s="63">
        <f t="shared" si="1"/>
        <v>7486</v>
      </c>
      <c r="X45" s="228">
        <f>+('7.รายจ่าย'!G44+'7.รายจ่าย'!K44)/'8.คำนวณ'!W45</f>
        <v>10262.8232206786</v>
      </c>
      <c r="Y45" s="228">
        <f>+'7.รายจ่าย'!L44/'8.คำนวณ'!W45</f>
        <v>51.83015362009084</v>
      </c>
      <c r="Z45" s="228">
        <f>+'7.รายจ่าย'!M44/'8.คำนวณ'!W45</f>
        <v>1501.4219650013358</v>
      </c>
      <c r="AA45" s="228">
        <f>+'7.รายจ่าย'!O44/'8.คำนวณ'!W45</f>
        <v>714.09234036868816</v>
      </c>
      <c r="AB45" s="228">
        <f>+'7.รายจ่าย'!P44/'8.คำนวณ'!W45</f>
        <v>816.4425474218541</v>
      </c>
      <c r="AC45" s="228">
        <f>+'7.รายจ่าย'!R44/'8.คำนวณ'!W45</f>
        <v>751.95715869623302</v>
      </c>
      <c r="AD45" s="228">
        <f>+'7.รายจ่าย'!S44/'8.คำนวณ'!W45</f>
        <v>630.11164573871224</v>
      </c>
      <c r="AE45" s="228">
        <f>+'7.รายจ่าย'!T44/'8.คำนวณ'!W45</f>
        <v>193.9099652685012</v>
      </c>
      <c r="AF45" s="228">
        <f>+'7.รายจ่าย'!U44/'8.คำนวณ'!W45</f>
        <v>327.06822067860008</v>
      </c>
      <c r="AG45" s="228">
        <f>+'7.รายจ่าย'!V44/'8.คำนวณ'!W45</f>
        <v>16.150321934277319</v>
      </c>
      <c r="AH45" s="228">
        <f>+'7.รายจ่าย'!Y44/'8.คำนวณ'!W45</f>
        <v>543.16492252204114</v>
      </c>
    </row>
    <row r="46" spans="1:34" s="63" customFormat="1">
      <c r="A46" s="65" t="s">
        <v>191</v>
      </c>
      <c r="B46" s="249">
        <v>17</v>
      </c>
      <c r="C46" s="208">
        <v>44</v>
      </c>
      <c r="D46" s="208">
        <v>5</v>
      </c>
      <c r="E46" s="191" t="s">
        <v>55</v>
      </c>
      <c r="F46" s="191" t="s">
        <v>174</v>
      </c>
      <c r="G46" s="242" t="s">
        <v>299</v>
      </c>
      <c r="H46" s="218">
        <f>+DATA!G48</f>
        <v>34761</v>
      </c>
      <c r="I46" s="219">
        <f>+DATA!H48</f>
        <v>30357</v>
      </c>
      <c r="J46" s="219">
        <f>+DATA!I48</f>
        <v>814</v>
      </c>
      <c r="K46" s="219">
        <f>+DATA!J48</f>
        <v>1929</v>
      </c>
      <c r="L46" s="219">
        <f>+DATA!K48</f>
        <v>1661</v>
      </c>
      <c r="M46" s="226">
        <f>+'6.รายรับ'!G47/I46</f>
        <v>1403.9362285469583</v>
      </c>
      <c r="N46" s="226">
        <f>+('6.รายรับ'!H47+'6.รายรับ'!I47+'6.รายรับ'!J47)/I46</f>
        <v>485.11814639127715</v>
      </c>
      <c r="O46" s="226">
        <f>+'6.รายรับ'!K47/'8.คำนวณ'!J46</f>
        <v>1993.3970884520886</v>
      </c>
      <c r="P46" s="226">
        <f>+'6.รายรับ'!L47/'8.คำนวณ'!K46</f>
        <v>4692.6830844997412</v>
      </c>
      <c r="Q46" s="226">
        <f>+'6.รายรับ'!M47/'8.คำนวณ'!H46</f>
        <v>20.217542648370301</v>
      </c>
      <c r="R46" s="227">
        <f>+'6.รายรับ'!Q47/'8.คำนวณ'!H46</f>
        <v>94.759730732717699</v>
      </c>
      <c r="S46" s="227">
        <f>+'6.รายรับ'!V47/'8.คำนวณ'!I46</f>
        <v>1349.8531580854499</v>
      </c>
      <c r="T46" s="241">
        <f>+'2.Hosp. Group'!L47</f>
        <v>21</v>
      </c>
      <c r="U46" s="63">
        <f>+DATA!L48</f>
        <v>110221</v>
      </c>
      <c r="V46" s="63">
        <f>+DATA!M48</f>
        <v>3330</v>
      </c>
      <c r="W46" s="63">
        <f t="shared" si="1"/>
        <v>8578.6190476190477</v>
      </c>
      <c r="X46" s="228">
        <f>+('7.รายจ่าย'!G45+'7.รายจ่าย'!K45)/'8.คำนวณ'!W46</f>
        <v>9026.2704824841385</v>
      </c>
      <c r="Y46" s="228">
        <f>+'7.รายจ่าย'!L45/'8.คำนวณ'!W46</f>
        <v>41.418278166649088</v>
      </c>
      <c r="Z46" s="228">
        <f>+'7.รายจ่าย'!M45/'8.คำนวณ'!W46</f>
        <v>1333.3564640773573</v>
      </c>
      <c r="AA46" s="228">
        <f>+'7.รายจ่าย'!O45/'8.คำนวณ'!W46</f>
        <v>433.57750814594431</v>
      </c>
      <c r="AB46" s="228">
        <f>+'7.รายจ่าย'!P45/'8.คำนวณ'!W46</f>
        <v>675.78832884635665</v>
      </c>
      <c r="AC46" s="228">
        <f>+'7.รายจ่าย'!R45/'8.คำนวณ'!W46</f>
        <v>683.2644458815106</v>
      </c>
      <c r="AD46" s="228">
        <f>+'7.รายจ่าย'!S45/'8.คำนวณ'!W46</f>
        <v>780.13217661850331</v>
      </c>
      <c r="AE46" s="228">
        <f>+'7.รายจ่าย'!T45/'8.คำนวณ'!W46</f>
        <v>358.80471937430269</v>
      </c>
      <c r="AF46" s="228">
        <f>+'7.รายจ่าย'!U45/'8.คำนวณ'!W46</f>
        <v>385.88615156174541</v>
      </c>
      <c r="AG46" s="228">
        <f>+'7.รายจ่าย'!V45/'8.คำนวณ'!W46</f>
        <v>47.451901960022433</v>
      </c>
      <c r="AH46" s="228">
        <f>+'7.รายจ่าย'!Y45/'8.คำนวณ'!W46</f>
        <v>99.232892295907334</v>
      </c>
    </row>
    <row r="47" spans="1:34" s="63" customFormat="1">
      <c r="A47" s="65" t="s">
        <v>174</v>
      </c>
      <c r="B47" s="249">
        <v>18</v>
      </c>
      <c r="C47" s="208">
        <v>45</v>
      </c>
      <c r="D47" s="208">
        <v>5</v>
      </c>
      <c r="E47" s="191" t="s">
        <v>55</v>
      </c>
      <c r="F47" s="191" t="s">
        <v>175</v>
      </c>
      <c r="G47" s="242" t="s">
        <v>300</v>
      </c>
      <c r="H47" s="218">
        <f>+DATA!G49</f>
        <v>37755</v>
      </c>
      <c r="I47" s="219">
        <f>+DATA!H49</f>
        <v>30863</v>
      </c>
      <c r="J47" s="219">
        <f>+DATA!I49</f>
        <v>718</v>
      </c>
      <c r="K47" s="219">
        <f>+DATA!J49</f>
        <v>2254</v>
      </c>
      <c r="L47" s="219">
        <f>+DATA!K49</f>
        <v>3920</v>
      </c>
      <c r="M47" s="226">
        <f>+'6.รายรับ'!G48/I47</f>
        <v>1398.1598088325829</v>
      </c>
      <c r="N47" s="226">
        <f>+('6.รายรับ'!H48+'6.รายรับ'!I48+'6.รายรับ'!J48)/I47</f>
        <v>327.55121504714378</v>
      </c>
      <c r="O47" s="226">
        <f>+'6.รายรับ'!K48/'8.คำนวณ'!J47</f>
        <v>2278.1459749303617</v>
      </c>
      <c r="P47" s="226">
        <f>+'6.รายรับ'!L48/'8.คำนวณ'!K47</f>
        <v>4400.4168234250228</v>
      </c>
      <c r="Q47" s="226">
        <f>+'6.รายรับ'!M48/'8.คำนวณ'!H47</f>
        <v>16.260775526420343</v>
      </c>
      <c r="R47" s="227">
        <f>+'6.รายรับ'!Q48/'8.คำนวณ'!H47</f>
        <v>199.24133174413987</v>
      </c>
      <c r="S47" s="227">
        <f>+'6.รายรับ'!V48/'8.คำนวณ'!I47</f>
        <v>1237.1283773450409</v>
      </c>
      <c r="T47" s="241">
        <f>+'2.Hosp. Group'!L48</f>
        <v>21</v>
      </c>
      <c r="U47" s="63">
        <f>+DATA!L49</f>
        <v>86322</v>
      </c>
      <c r="V47" s="63">
        <f>+DATA!M49</f>
        <v>2971</v>
      </c>
      <c r="W47" s="63">
        <f t="shared" si="1"/>
        <v>7081.5714285714284</v>
      </c>
      <c r="X47" s="228">
        <f>+('7.รายจ่าย'!G46+'7.รายจ่าย'!K46)/'8.คำนวณ'!W47</f>
        <v>11053.356741441568</v>
      </c>
      <c r="Y47" s="228">
        <f>+'7.รายจ่าย'!L46/'8.คำนวณ'!W47</f>
        <v>47.62232555324686</v>
      </c>
      <c r="Z47" s="228">
        <f>+'7.รายจ่าย'!M46/'8.คำนวณ'!W47</f>
        <v>2086.2226920982025</v>
      </c>
      <c r="AA47" s="228">
        <f>+'7.รายจ่าย'!O46/'8.คำนวณ'!W47</f>
        <v>980.87476770692547</v>
      </c>
      <c r="AB47" s="228">
        <f>+'7.รายจ่าย'!P46/'8.คำนวณ'!W47</f>
        <v>640.83760162191606</v>
      </c>
      <c r="AC47" s="228">
        <f>+'7.รายจ่าย'!R46/'8.คำนวณ'!W47</f>
        <v>699.02316878820284</v>
      </c>
      <c r="AD47" s="228">
        <f>+'7.รายจ่าย'!S46/'8.คำนวณ'!W47</f>
        <v>1059.0750761533961</v>
      </c>
      <c r="AE47" s="228">
        <f>+'7.รายจ่าย'!T46/'8.คำนวณ'!W47</f>
        <v>553.66948417421474</v>
      </c>
      <c r="AF47" s="228">
        <f>+'7.รายจ่าย'!U46/'8.คำนวณ'!W47</f>
        <v>253.84940307841276</v>
      </c>
      <c r="AG47" s="228">
        <f>+'7.รายจ่าย'!V46/'8.คำนวณ'!W47</f>
        <v>42.244273466341205</v>
      </c>
      <c r="AH47" s="228">
        <f>+'7.รายจ่าย'!Y46/'8.คำนวณ'!W47</f>
        <v>441.75296282100425</v>
      </c>
    </row>
    <row r="48" spans="1:34" s="63" customFormat="1">
      <c r="A48" s="65" t="s">
        <v>241</v>
      </c>
      <c r="B48" s="249">
        <v>48</v>
      </c>
      <c r="C48" s="208">
        <v>46</v>
      </c>
      <c r="D48" s="208">
        <v>5</v>
      </c>
      <c r="E48" s="191" t="s">
        <v>49</v>
      </c>
      <c r="F48" s="191" t="s">
        <v>232</v>
      </c>
      <c r="G48" s="242" t="s">
        <v>366</v>
      </c>
      <c r="H48" s="218">
        <f>+DATA!G50</f>
        <v>34423</v>
      </c>
      <c r="I48" s="219">
        <f>+DATA!H50</f>
        <v>24605</v>
      </c>
      <c r="J48" s="219">
        <f>+DATA!I50</f>
        <v>1615</v>
      </c>
      <c r="K48" s="219">
        <f>+DATA!J50</f>
        <v>3041</v>
      </c>
      <c r="L48" s="219">
        <f>+DATA!K50</f>
        <v>5162</v>
      </c>
      <c r="M48" s="226">
        <f>+'6.รายรับ'!G49/I48</f>
        <v>1222.4204360902254</v>
      </c>
      <c r="N48" s="226">
        <f>+('6.รายรับ'!H49+'6.รายรับ'!I49+'6.รายรับ'!J49)/I48</f>
        <v>759.25684251168457</v>
      </c>
      <c r="O48" s="226">
        <f>+'6.รายรับ'!K49/'8.คำนวณ'!J48</f>
        <v>1183.6202167182664</v>
      </c>
      <c r="P48" s="226">
        <f>+'6.รายรับ'!L49/'8.คำนวณ'!K48</f>
        <v>4201.8471522525488</v>
      </c>
      <c r="Q48" s="226">
        <f>+'6.รายรับ'!M49/'8.คำนวณ'!H48</f>
        <v>13.655563140923221</v>
      </c>
      <c r="R48" s="227">
        <f>+'6.รายรับ'!Q49/'8.คำนวณ'!H48</f>
        <v>70.924506870406404</v>
      </c>
      <c r="S48" s="227">
        <f>+'6.รายรับ'!V49/'8.คำนวณ'!I48</f>
        <v>1974.3110485673644</v>
      </c>
      <c r="T48" s="241">
        <f>+'2.Hosp. Group'!L49</f>
        <v>21</v>
      </c>
      <c r="U48" s="63">
        <f>+DATA!L50</f>
        <v>108806</v>
      </c>
      <c r="V48" s="63">
        <f>+DATA!M50</f>
        <v>2973</v>
      </c>
      <c r="W48" s="63">
        <f t="shared" si="1"/>
        <v>8154.2380952380954</v>
      </c>
      <c r="X48" s="228">
        <f>+('7.รายจ่าย'!G47+'7.รายจ่าย'!K47)/'8.คำนวณ'!W48</f>
        <v>10214.8658473245</v>
      </c>
      <c r="Y48" s="228">
        <f>+'7.รายจ่าย'!L47/'8.คำนวณ'!W48</f>
        <v>54.95049258638511</v>
      </c>
      <c r="Z48" s="228">
        <f>+'7.รายจ่าย'!M47/'8.คำนวณ'!W48</f>
        <v>1560.3424552234012</v>
      </c>
      <c r="AA48" s="228">
        <f>+'7.รายจ่าย'!O47/'8.คำนวณ'!W48</f>
        <v>524.64574740567275</v>
      </c>
      <c r="AB48" s="228">
        <f>+'7.รายจ่าย'!P47/'8.คำนวณ'!W48</f>
        <v>699.5902000128475</v>
      </c>
      <c r="AC48" s="228">
        <f>+'7.รายจ่าย'!R47/'8.คำนวณ'!W48</f>
        <v>687.39419606514866</v>
      </c>
      <c r="AD48" s="228">
        <f>+'7.รายจ่าย'!S47/'8.คำนวณ'!W48</f>
        <v>1373.353021975134</v>
      </c>
      <c r="AE48" s="228">
        <f>+'7.รายจ่าย'!T47/'8.คำนวณ'!W48</f>
        <v>213.33575003357879</v>
      </c>
      <c r="AF48" s="228">
        <f>+'7.รายจ่าย'!U47/'8.คำนวณ'!W48</f>
        <v>390.71785773100748</v>
      </c>
      <c r="AG48" s="228">
        <f>+'7.รายจ่าย'!V47/'8.คำนวณ'!W48</f>
        <v>75.868922733723039</v>
      </c>
      <c r="AH48" s="228">
        <f>+'7.รายจ่าย'!Y47/'8.คำนวณ'!W48</f>
        <v>13.271748842261401</v>
      </c>
    </row>
    <row r="49" spans="1:97" s="63" customFormat="1">
      <c r="A49" s="65" t="s">
        <v>175</v>
      </c>
      <c r="B49" s="249">
        <v>6</v>
      </c>
      <c r="C49" s="208">
        <v>47</v>
      </c>
      <c r="D49" s="208">
        <v>5</v>
      </c>
      <c r="E49" s="191" t="s">
        <v>51</v>
      </c>
      <c r="F49" s="191" t="s">
        <v>241</v>
      </c>
      <c r="G49" s="242" t="s">
        <v>376</v>
      </c>
      <c r="H49" s="218">
        <f>+DATA!G51</f>
        <v>45993</v>
      </c>
      <c r="I49" s="219">
        <f>+DATA!H51</f>
        <v>32404</v>
      </c>
      <c r="J49" s="219">
        <f>+DATA!I51</f>
        <v>1314</v>
      </c>
      <c r="K49" s="219">
        <f>+DATA!J51</f>
        <v>4290</v>
      </c>
      <c r="L49" s="219">
        <f>+DATA!K51</f>
        <v>7985</v>
      </c>
      <c r="M49" s="226">
        <f>+'6.รายรับ'!G50/I49</f>
        <v>861.34967781755302</v>
      </c>
      <c r="N49" s="226">
        <f>+('6.รายรับ'!H50+'6.รายรับ'!I50+'6.รายรับ'!J50)/I49</f>
        <v>521.96540920873963</v>
      </c>
      <c r="O49" s="226">
        <f>+'6.รายรับ'!K50/'8.คำนวณ'!J49</f>
        <v>1807.0487519025878</v>
      </c>
      <c r="P49" s="226">
        <f>+'6.รายรับ'!L50/'8.คำนวณ'!K49</f>
        <v>4755.4698508158508</v>
      </c>
      <c r="Q49" s="226">
        <f>+'6.รายรับ'!M50/'8.คำนวณ'!H49</f>
        <v>9.7491085599982608</v>
      </c>
      <c r="R49" s="227">
        <f>+'6.รายรับ'!Q50/'8.คำนวณ'!H49</f>
        <v>45.813897332202728</v>
      </c>
      <c r="S49" s="227">
        <f>+'6.รายรับ'!V50/'8.คำนวณ'!I49</f>
        <v>1519.6432566967042</v>
      </c>
      <c r="T49" s="241">
        <f>+'2.Hosp. Group'!L50</f>
        <v>21</v>
      </c>
      <c r="U49" s="63">
        <f>+DATA!L51</f>
        <v>137295</v>
      </c>
      <c r="V49" s="63">
        <f>+DATA!M51</f>
        <v>2704</v>
      </c>
      <c r="W49" s="63">
        <f t="shared" si="1"/>
        <v>9241.8571428571431</v>
      </c>
      <c r="X49" s="228">
        <f>+('7.รายจ่าย'!G48+'7.รายจ่าย'!K48)/'8.คำนวณ'!W49</f>
        <v>9626.0236665481571</v>
      </c>
      <c r="Y49" s="228">
        <f>+'7.รายจ่าย'!L48/'8.คำนวณ'!W49</f>
        <v>47.334662637379623</v>
      </c>
      <c r="Z49" s="228">
        <f>+'7.รายจ่าย'!M48/'8.คำนวณ'!W49</f>
        <v>2148.2854488120815</v>
      </c>
      <c r="AA49" s="228">
        <f>+'7.รายจ่าย'!O48/'8.คำนวณ'!W49</f>
        <v>1108.4004547632662</v>
      </c>
      <c r="AB49" s="228">
        <f>+'7.รายจ่าย'!P48/'8.คำนวณ'!W49</f>
        <v>629.38381756913418</v>
      </c>
      <c r="AC49" s="228">
        <f>+'7.รายจ่าย'!R48/'8.คำนวณ'!W49</f>
        <v>474.43481350377931</v>
      </c>
      <c r="AD49" s="228">
        <f>+'7.รายจ่าย'!S48/'8.คำนวณ'!W49</f>
        <v>462.17156075618692</v>
      </c>
      <c r="AE49" s="228">
        <f>+'7.รายจ่าย'!T48/'8.คำนวณ'!W49</f>
        <v>185.44313913406395</v>
      </c>
      <c r="AF49" s="228">
        <f>+'7.รายจ่าย'!U48/'8.คำนวณ'!W49</f>
        <v>311.96830198012151</v>
      </c>
      <c r="AG49" s="228">
        <f>+'7.รายจ่าย'!V48/'8.คำนวณ'!W49</f>
        <v>11.493647689858253</v>
      </c>
      <c r="AH49" s="228">
        <f>+'7.รายจ่าย'!Y48/'8.คำนวณ'!W49</f>
        <v>838.04244323187982</v>
      </c>
    </row>
    <row r="50" spans="1:97" s="63" customFormat="1">
      <c r="A50" s="65" t="s">
        <v>245</v>
      </c>
      <c r="B50" s="249">
        <v>10</v>
      </c>
      <c r="C50" s="208">
        <v>48</v>
      </c>
      <c r="D50" s="208">
        <v>5</v>
      </c>
      <c r="E50" s="191" t="s">
        <v>51</v>
      </c>
      <c r="F50" s="191" t="s">
        <v>245</v>
      </c>
      <c r="G50" s="242" t="s">
        <v>380</v>
      </c>
      <c r="H50" s="218">
        <f>+DATA!G52</f>
        <v>58089</v>
      </c>
      <c r="I50" s="219">
        <f>+DATA!H52</f>
        <v>43331</v>
      </c>
      <c r="J50" s="219">
        <f>+DATA!I52</f>
        <v>1139</v>
      </c>
      <c r="K50" s="219">
        <f>+DATA!J52</f>
        <v>2444</v>
      </c>
      <c r="L50" s="219">
        <f>+DATA!K52</f>
        <v>11175</v>
      </c>
      <c r="M50" s="226">
        <f>+'6.รายรับ'!G51/I50</f>
        <v>1283.2270976898753</v>
      </c>
      <c r="N50" s="226">
        <f>+('6.รายรับ'!H51+'6.รายรับ'!I51+'6.รายรับ'!J51)/I50</f>
        <v>214.54157416168562</v>
      </c>
      <c r="O50" s="226">
        <f>+'6.รายรับ'!K51/'8.คำนวณ'!J50</f>
        <v>926.23007901668132</v>
      </c>
      <c r="P50" s="226">
        <f>+'6.รายรับ'!L51/'8.คำนวณ'!K50</f>
        <v>2857.3429091653029</v>
      </c>
      <c r="Q50" s="226">
        <f>+'6.รายรับ'!M51/'8.คำนวณ'!H50</f>
        <v>14.42774019177469</v>
      </c>
      <c r="R50" s="227">
        <f>+'6.รายรับ'!Q51/'8.คำนวณ'!H50</f>
        <v>29.249085024703472</v>
      </c>
      <c r="S50" s="227">
        <f>+'6.รายรับ'!V51/'8.คำนวณ'!I50</f>
        <v>1003.5565724308233</v>
      </c>
      <c r="T50" s="241">
        <f>+'2.Hosp. Group'!L51</f>
        <v>21</v>
      </c>
      <c r="U50" s="63">
        <f>+DATA!L52</f>
        <v>128555</v>
      </c>
      <c r="V50" s="63">
        <f>+DATA!M52</f>
        <v>2753</v>
      </c>
      <c r="W50" s="63">
        <f t="shared" si="1"/>
        <v>8874.6666666666679</v>
      </c>
      <c r="X50" s="228">
        <f>+('7.รายจ่าย'!G49+'7.รายจ่าย'!K49)/'8.คำนวณ'!W50</f>
        <v>10259.569005784255</v>
      </c>
      <c r="Y50" s="228">
        <f>+'7.รายจ่าย'!L49/'8.คำนวณ'!W50</f>
        <v>127.3079860276442</v>
      </c>
      <c r="Z50" s="228">
        <f>+'7.รายจ่าย'!M49/'8.คำนวณ'!W50</f>
        <v>1511.3033620042065</v>
      </c>
      <c r="AA50" s="228">
        <f>+'7.รายจ่าย'!O49/'8.คำนวณ'!W50</f>
        <v>351.34138183593751</v>
      </c>
      <c r="AB50" s="228">
        <f>+'7.รายจ่าย'!P49/'8.คำนวณ'!W50</f>
        <v>1138.8718911508413</v>
      </c>
      <c r="AC50" s="228">
        <f>+'7.รายจ่าย'!R49/'8.คำนวณ'!W50</f>
        <v>781.28796048677884</v>
      </c>
      <c r="AD50" s="228">
        <f>+'7.รายจ่าย'!S49/'8.คำนวณ'!W50</f>
        <v>569.23191594050468</v>
      </c>
      <c r="AE50" s="228">
        <f>+'7.รายจ่าย'!T49/'8.คำนวณ'!W50</f>
        <v>330.61489633413458</v>
      </c>
      <c r="AF50" s="228">
        <f>+'7.รายจ่าย'!U49/'8.คำนวณ'!W50</f>
        <v>386.74026855468742</v>
      </c>
      <c r="AG50" s="228">
        <f>+'7.รายจ่าย'!V49/'8.คำนวณ'!W50</f>
        <v>23.826652644230766</v>
      </c>
      <c r="AH50" s="228">
        <f>+'7.รายจ่าย'!Y49/'8.คำนวณ'!W50</f>
        <v>474.3794215745192</v>
      </c>
    </row>
    <row r="51" spans="1:97" s="63" customFormat="1">
      <c r="A51" s="65" t="s">
        <v>187</v>
      </c>
      <c r="B51" s="249">
        <v>64</v>
      </c>
      <c r="C51" s="208">
        <v>49</v>
      </c>
      <c r="D51" s="208">
        <v>6</v>
      </c>
      <c r="E51" s="191" t="s">
        <v>88</v>
      </c>
      <c r="F51" s="191" t="s">
        <v>179</v>
      </c>
      <c r="G51" s="242" t="s">
        <v>305</v>
      </c>
      <c r="H51" s="218">
        <f>+DATA!G53</f>
        <v>64984</v>
      </c>
      <c r="I51" s="219">
        <f>+DATA!H53</f>
        <v>46327</v>
      </c>
      <c r="J51" s="219">
        <f>+DATA!I53</f>
        <v>1598</v>
      </c>
      <c r="K51" s="219">
        <f>+DATA!J53</f>
        <v>4007</v>
      </c>
      <c r="L51" s="219">
        <f>+DATA!K53</f>
        <v>13052</v>
      </c>
      <c r="M51" s="226">
        <f>+'6.รายรับ'!G52/I51</f>
        <v>1148.4863196408139</v>
      </c>
      <c r="N51" s="226">
        <f>+('6.รายรับ'!H52+'6.รายรับ'!I52+'6.รายรับ'!J52)/I51</f>
        <v>351.20874500831053</v>
      </c>
      <c r="O51" s="226">
        <f>+'6.รายรับ'!K52/'8.คำนวณ'!J51</f>
        <v>1497.0957759699627</v>
      </c>
      <c r="P51" s="226">
        <f>+'6.รายรับ'!L52/'8.คำนวณ'!K51</f>
        <v>2181.3235288245573</v>
      </c>
      <c r="Q51" s="226">
        <f>+'6.รายรับ'!M52/'8.คำนวณ'!H51</f>
        <v>3.4349032069432477</v>
      </c>
      <c r="R51" s="227">
        <f>+'6.รายรับ'!Q52/'8.คำนวณ'!H51</f>
        <v>35.245530438261724</v>
      </c>
      <c r="S51" s="227">
        <f>+'6.รายรับ'!V52/'8.คำนวณ'!I51</f>
        <v>1046.4153415934552</v>
      </c>
      <c r="T51" s="241">
        <f>+'2.Hosp. Group'!L52</f>
        <v>21</v>
      </c>
      <c r="U51" s="63">
        <f>+DATA!L53</f>
        <v>113469</v>
      </c>
      <c r="V51" s="63">
        <f>+DATA!M53</f>
        <v>2943</v>
      </c>
      <c r="W51" s="63">
        <f t="shared" si="1"/>
        <v>8346.2857142857138</v>
      </c>
      <c r="X51" s="228">
        <f>+('7.รายจ่าย'!G50+'7.รายจ่าย'!K50)/'8.คำนวณ'!W51</f>
        <v>10946.913126112555</v>
      </c>
      <c r="Y51" s="228">
        <f>+'7.รายจ่าย'!L50/'8.คำนวณ'!W51</f>
        <v>133.4113841914282</v>
      </c>
      <c r="Z51" s="228">
        <f>+'7.รายจ่าย'!M50/'8.คำนวณ'!W51</f>
        <v>1941.4971790702452</v>
      </c>
      <c r="AA51" s="228">
        <f>+'7.รายจ่าย'!O50/'8.คำนวณ'!W51</f>
        <v>829.60803608106266</v>
      </c>
      <c r="AB51" s="228">
        <f>+'7.รายจ่าย'!P50/'8.คำนวณ'!W51</f>
        <v>765.20889993838159</v>
      </c>
      <c r="AC51" s="228">
        <f>+'7.รายจ่าย'!R50/'8.คำนวณ'!W51</f>
        <v>700.44871576749279</v>
      </c>
      <c r="AD51" s="228">
        <f>+'7.รายจ่าย'!S50/'8.คำนวณ'!W51</f>
        <v>936.55427187457201</v>
      </c>
      <c r="AE51" s="228">
        <f>+'7.รายจ่าย'!T50/'8.คำนวณ'!W51</f>
        <v>525.01099291387106</v>
      </c>
      <c r="AF51" s="228">
        <f>+'7.รายจ่าย'!U50/'8.คำนวณ'!W51</f>
        <v>493.69837446939619</v>
      </c>
      <c r="AG51" s="228">
        <f>+'7.รายจ่าย'!V50/'8.คำนวณ'!W51</f>
        <v>68.21486580857183</v>
      </c>
      <c r="AH51" s="228">
        <f>+'7.รายจ่าย'!Y50/'8.คำนวณ'!W51</f>
        <v>150.97688158975762</v>
      </c>
    </row>
    <row r="52" spans="1:97" s="63" customFormat="1" ht="25.2" customHeight="1">
      <c r="A52" s="229" t="s">
        <v>181</v>
      </c>
      <c r="B52" s="249">
        <v>66</v>
      </c>
      <c r="C52" s="208">
        <v>50</v>
      </c>
      <c r="D52" s="208">
        <v>6</v>
      </c>
      <c r="E52" s="191" t="s">
        <v>88</v>
      </c>
      <c r="F52" s="191" t="s">
        <v>181</v>
      </c>
      <c r="G52" s="242" t="s">
        <v>307</v>
      </c>
      <c r="H52" s="218">
        <f>+DATA!G54</f>
        <v>67902</v>
      </c>
      <c r="I52" s="219">
        <f>+DATA!H54</f>
        <v>52638</v>
      </c>
      <c r="J52" s="219">
        <f>+DATA!I54</f>
        <v>1285</v>
      </c>
      <c r="K52" s="219">
        <f>+DATA!J54</f>
        <v>3230</v>
      </c>
      <c r="L52" s="219">
        <f>+DATA!K54</f>
        <v>10749</v>
      </c>
      <c r="M52" s="226">
        <f>+'6.รายรับ'!G53/I52</f>
        <v>1200.9209042896773</v>
      </c>
      <c r="N52" s="226">
        <f>+('6.รายรับ'!H53+'6.รายรับ'!I53+'6.รายรับ'!J53)/I52</f>
        <v>296.79407538280333</v>
      </c>
      <c r="O52" s="226">
        <f>+'6.รายรับ'!K53/'8.คำนวณ'!J52</f>
        <v>875.63944747081712</v>
      </c>
      <c r="P52" s="226">
        <f>+'6.รายรับ'!L53/'8.คำนวณ'!K52</f>
        <v>2318.188318885449</v>
      </c>
      <c r="Q52" s="226">
        <f>+'6.รายรับ'!M53/'8.คำนวณ'!H52</f>
        <v>5.8691496568584132</v>
      </c>
      <c r="R52" s="227">
        <f>+'6.รายรับ'!Q53/'8.คำนวณ'!H52</f>
        <v>28.535101322494182</v>
      </c>
      <c r="S52" s="227">
        <f>+'6.รายรับ'!V53/'8.คำนวณ'!I52</f>
        <v>885.86531954101599</v>
      </c>
      <c r="T52" s="241">
        <f>+'2.Hosp. Group'!L53</f>
        <v>21</v>
      </c>
      <c r="U52" s="63">
        <f>+DATA!L54</f>
        <v>108260</v>
      </c>
      <c r="V52" s="63">
        <f>+DATA!M54</f>
        <v>2522</v>
      </c>
      <c r="W52" s="63">
        <f t="shared" si="1"/>
        <v>7677.2380952380954</v>
      </c>
      <c r="X52" s="228">
        <f>+('7.รายจ่าย'!G51+'7.รายจ่าย'!K51)/'8.คำนวณ'!W52</f>
        <v>12478.898245896962</v>
      </c>
      <c r="Y52" s="228">
        <f>+'7.รายจ่าย'!L51/'8.คำนวณ'!W52</f>
        <v>40.494446849685524</v>
      </c>
      <c r="Z52" s="228">
        <f>+'7.รายจ่าย'!M51/'8.คำนวณ'!W52</f>
        <v>2170.384009626478</v>
      </c>
      <c r="AA52" s="228">
        <f>+'7.รายจ่าย'!O51/'8.คำนวณ'!W52</f>
        <v>822.13431597424665</v>
      </c>
      <c r="AB52" s="228">
        <f>+'7.รายจ่าย'!P51/'8.คำนวณ'!W52</f>
        <v>931.57736822518018</v>
      </c>
      <c r="AC52" s="228">
        <f>+'7.รายจ่าย'!R51/'8.คำนวณ'!W52</f>
        <v>1157.9226265646128</v>
      </c>
      <c r="AD52" s="228">
        <f>+'7.รายจ่าย'!S51/'8.คำนวณ'!W52</f>
        <v>623.85309021101341</v>
      </c>
      <c r="AE52" s="228">
        <f>+'7.รายจ่าย'!T51/'8.คำนวณ'!W52</f>
        <v>572.66753296696481</v>
      </c>
      <c r="AF52" s="228">
        <f>+'7.รายจ่าย'!U51/'8.คำนวณ'!W52</f>
        <v>456.81814169282109</v>
      </c>
      <c r="AG52" s="228">
        <f>+'7.รายจ่าย'!V51/'8.คำนวณ'!W52</f>
        <v>156.25486472069568</v>
      </c>
      <c r="AH52" s="228">
        <f>+'7.รายจ่าย'!Y51/'8.คำนวณ'!W52</f>
        <v>106.94400640111151</v>
      </c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  <c r="AV52" s="230"/>
      <c r="AW52" s="230"/>
      <c r="AX52" s="230"/>
      <c r="AY52" s="230"/>
      <c r="AZ52" s="230"/>
      <c r="BA52" s="230"/>
      <c r="BB52" s="230"/>
      <c r="BC52" s="230"/>
      <c r="BD52" s="230"/>
      <c r="BE52" s="230"/>
      <c r="BF52" s="230"/>
      <c r="BG52" s="230"/>
      <c r="BH52" s="230"/>
      <c r="BI52" s="230"/>
      <c r="BJ52" s="230"/>
      <c r="BK52" s="230"/>
      <c r="BL52" s="230"/>
      <c r="BM52" s="230"/>
      <c r="BN52" s="230"/>
      <c r="BO52" s="230"/>
      <c r="BP52" s="230"/>
      <c r="BQ52" s="230"/>
      <c r="BR52" s="230"/>
      <c r="BS52" s="230"/>
      <c r="BT52" s="230"/>
      <c r="BU52" s="230"/>
      <c r="BV52" s="230"/>
      <c r="BW52" s="230"/>
      <c r="BX52" s="230"/>
      <c r="BY52" s="230"/>
      <c r="BZ52" s="230"/>
      <c r="CA52" s="230"/>
      <c r="CB52" s="230"/>
      <c r="CC52" s="230"/>
      <c r="CD52" s="230"/>
      <c r="CE52" s="230"/>
      <c r="CF52" s="230"/>
      <c r="CG52" s="230"/>
      <c r="CH52" s="230"/>
      <c r="CI52" s="230"/>
      <c r="CJ52" s="230"/>
      <c r="CK52" s="230"/>
      <c r="CL52" s="230"/>
      <c r="CM52" s="230"/>
      <c r="CN52" s="230"/>
      <c r="CO52" s="230"/>
      <c r="CP52" s="230"/>
      <c r="CQ52" s="230"/>
      <c r="CR52" s="230"/>
      <c r="CS52" s="230"/>
    </row>
    <row r="53" spans="1:97" s="63" customFormat="1" ht="24.6" customHeight="1">
      <c r="A53" s="65" t="s">
        <v>204</v>
      </c>
      <c r="B53" s="249">
        <v>73</v>
      </c>
      <c r="C53" s="208">
        <v>51</v>
      </c>
      <c r="D53" s="208">
        <v>6</v>
      </c>
      <c r="E53" s="191" t="s">
        <v>45</v>
      </c>
      <c r="F53" s="191" t="s">
        <v>187</v>
      </c>
      <c r="G53" s="242" t="s">
        <v>314</v>
      </c>
      <c r="H53" s="218">
        <f>+DATA!G55</f>
        <v>49523</v>
      </c>
      <c r="I53" s="219">
        <f>+DATA!H55</f>
        <v>36047</v>
      </c>
      <c r="J53" s="219">
        <f>+DATA!I55</f>
        <v>1380</v>
      </c>
      <c r="K53" s="219">
        <f>+DATA!J55</f>
        <v>3187</v>
      </c>
      <c r="L53" s="219">
        <f>+DATA!K55</f>
        <v>8909</v>
      </c>
      <c r="M53" s="226">
        <f>+'6.รายรับ'!G54/I53</f>
        <v>1190.1126465447887</v>
      </c>
      <c r="N53" s="226">
        <f>+('6.รายรับ'!H54+'6.รายรับ'!I54+'6.รายรับ'!J54)/I53</f>
        <v>283.60292839903457</v>
      </c>
      <c r="O53" s="226">
        <f>+'6.รายรับ'!K54/'8.คำนวณ'!J53</f>
        <v>1088.0808695652174</v>
      </c>
      <c r="P53" s="226">
        <f>+'6.รายรับ'!L54/'8.คำนวณ'!K53</f>
        <v>2495.029909005334</v>
      </c>
      <c r="Q53" s="226">
        <f>+'6.รายรับ'!M54/'8.คำนวณ'!H53</f>
        <v>11.013599741534236</v>
      </c>
      <c r="R53" s="227">
        <f>+'6.รายรับ'!Q54/'8.คำนวณ'!H53</f>
        <v>49.566412575974802</v>
      </c>
      <c r="S53" s="227">
        <f>+'6.รายรับ'!V54/'8.คำนวณ'!I53</f>
        <v>1226.025795211807</v>
      </c>
      <c r="T53" s="241">
        <f>+'2.Hosp. Group'!L54</f>
        <v>21</v>
      </c>
      <c r="U53" s="63">
        <f>+DATA!L55</f>
        <v>112692</v>
      </c>
      <c r="V53" s="63">
        <f>+DATA!M55</f>
        <v>3244</v>
      </c>
      <c r="W53" s="63">
        <f t="shared" si="1"/>
        <v>8610.2857142857138</v>
      </c>
      <c r="X53" s="228">
        <f>+('7.รายจ่าย'!G52+'7.รายจ่าย'!K52)/'8.คำนวณ'!W53</f>
        <v>9493.2113384324421</v>
      </c>
      <c r="Y53" s="228">
        <f>+'7.รายจ่าย'!L52/'8.คำนวณ'!W53</f>
        <v>45.31565420095567</v>
      </c>
      <c r="Z53" s="228">
        <f>+'7.รายจ่าย'!M52/'8.คำนวณ'!W53</f>
        <v>1356.2199626692327</v>
      </c>
      <c r="AA53" s="228">
        <f>+'7.รายจ่าย'!O52/'8.คำนวณ'!W53</f>
        <v>534.30592696442795</v>
      </c>
      <c r="AB53" s="228">
        <f>+'7.รายจ่าย'!P52/'8.คำนวณ'!W53</f>
        <v>634.46960545526952</v>
      </c>
      <c r="AC53" s="228">
        <f>+'7.รายจ่าย'!R52/'8.คำนวณ'!W53</f>
        <v>533.76586939208914</v>
      </c>
      <c r="AD53" s="228">
        <f>+'7.รายจ่าย'!S52/'8.คำนวณ'!W53</f>
        <v>706.51551665781778</v>
      </c>
      <c r="AE53" s="228">
        <f>+'7.รายจ่าย'!T52/'8.คำนวณ'!W53</f>
        <v>119.01753716485267</v>
      </c>
      <c r="AF53" s="228">
        <f>+'7.รายจ่าย'!U52/'8.คำนวณ'!W53</f>
        <v>366.99693655428723</v>
      </c>
      <c r="AG53" s="228">
        <f>+'7.รายจ่าย'!V52/'8.คำนวณ'!W53</f>
        <v>27.570232612158215</v>
      </c>
      <c r="AH53" s="228">
        <f>+'7.รายจ่าย'!Y52/'8.คำนวณ'!W53</f>
        <v>356.4741893416512</v>
      </c>
    </row>
    <row r="54" spans="1:97" s="63" customFormat="1">
      <c r="A54" s="65" t="s">
        <v>171</v>
      </c>
      <c r="B54" s="249">
        <v>24</v>
      </c>
      <c r="C54" s="208">
        <v>52</v>
      </c>
      <c r="D54" s="208">
        <v>6</v>
      </c>
      <c r="E54" s="191" t="s">
        <v>53</v>
      </c>
      <c r="F54" s="191" t="s">
        <v>204</v>
      </c>
      <c r="G54" s="242" t="s">
        <v>333</v>
      </c>
      <c r="H54" s="218">
        <f>+DATA!G56</f>
        <v>42281</v>
      </c>
      <c r="I54" s="219">
        <f>+DATA!H56</f>
        <v>34991</v>
      </c>
      <c r="J54" s="219">
        <f>+DATA!I56</f>
        <v>970</v>
      </c>
      <c r="K54" s="219">
        <f>+DATA!J56</f>
        <v>2321</v>
      </c>
      <c r="L54" s="219">
        <f>+DATA!K56</f>
        <v>3999</v>
      </c>
      <c r="M54" s="226">
        <f>+'6.รายรับ'!G55/I54</f>
        <v>1434.6330807922036</v>
      </c>
      <c r="N54" s="226">
        <f>+('6.รายรับ'!H55+'6.รายรับ'!I55+'6.รายรับ'!J55)/I54</f>
        <v>345.95084650338657</v>
      </c>
      <c r="O54" s="226">
        <f>+'6.รายรับ'!K55/'8.คำนวณ'!J54</f>
        <v>1367.0509175257732</v>
      </c>
      <c r="P54" s="226">
        <f>+'6.รายรับ'!L55/'8.คำนวณ'!K54</f>
        <v>3835.8239121068518</v>
      </c>
      <c r="Q54" s="226">
        <f>+'6.รายรับ'!M55/'8.คำนวณ'!H54</f>
        <v>9.0318346302121526</v>
      </c>
      <c r="R54" s="227">
        <f>+'6.รายรับ'!Q55/'8.คำนวณ'!H54</f>
        <v>146.34705896265461</v>
      </c>
      <c r="S54" s="227">
        <f>+'6.รายรับ'!V55/'8.คำนวณ'!I54</f>
        <v>1042.9656783172816</v>
      </c>
      <c r="T54" s="241">
        <f>+'2.Hosp. Group'!L55</f>
        <v>21</v>
      </c>
      <c r="U54" s="63">
        <f>+DATA!L56</f>
        <v>100548</v>
      </c>
      <c r="V54" s="63">
        <f>+DATA!M56</f>
        <v>4079</v>
      </c>
      <c r="W54" s="63">
        <f t="shared" si="1"/>
        <v>8867</v>
      </c>
      <c r="X54" s="228">
        <f>+('7.รายจ่าย'!G53+'7.รายจ่าย'!K53)/'8.คำนวณ'!W54</f>
        <v>9209.6110240216512</v>
      </c>
      <c r="Y54" s="228">
        <f>+'7.รายจ่าย'!L53/'8.คำนวณ'!W54</f>
        <v>109.10540205255442</v>
      </c>
      <c r="Z54" s="228">
        <f>+'7.รายจ่าย'!M53/'8.คำนวณ'!W54</f>
        <v>1278.5689522950265</v>
      </c>
      <c r="AA54" s="228">
        <f>+'7.รายจ่าย'!O53/'8.คำนวณ'!W54</f>
        <v>735.28523175820465</v>
      </c>
      <c r="AB54" s="228">
        <f>+'7.รายจ่าย'!P53/'8.คำนวณ'!W54</f>
        <v>646.87439945866697</v>
      </c>
      <c r="AC54" s="228">
        <f>+'7.รายจ่าย'!R53/'8.คำนวณ'!W54</f>
        <v>754.1005999774444</v>
      </c>
      <c r="AD54" s="228">
        <f>+'7.รายจ่าย'!S53/'8.คำนวณ'!W54</f>
        <v>940.23873576181347</v>
      </c>
      <c r="AE54" s="228">
        <f>+'7.รายจ่าย'!T53/'8.คำนวณ'!W54</f>
        <v>219.42111198827112</v>
      </c>
      <c r="AF54" s="228">
        <f>+'7.รายจ่าย'!U53/'8.คำนวณ'!W54</f>
        <v>440.86815495658055</v>
      </c>
      <c r="AG54" s="228">
        <f>+'7.รายจ่าย'!V53/'8.คำนวณ'!W54</f>
        <v>20.007829028983874</v>
      </c>
      <c r="AH54" s="228">
        <f>+'7.รายจ่าย'!Y53/'8.คำนวณ'!W54</f>
        <v>323.67392917559488</v>
      </c>
    </row>
    <row r="55" spans="1:97" s="63" customFormat="1">
      <c r="A55" s="65" t="s">
        <v>179</v>
      </c>
      <c r="B55" s="249">
        <v>14</v>
      </c>
      <c r="C55" s="208">
        <v>53</v>
      </c>
      <c r="D55" s="208">
        <v>6</v>
      </c>
      <c r="E55" s="191" t="s">
        <v>55</v>
      </c>
      <c r="F55" s="191" t="s">
        <v>171</v>
      </c>
      <c r="G55" s="242" t="s">
        <v>296</v>
      </c>
      <c r="H55" s="218">
        <f>+DATA!G57</f>
        <v>44166</v>
      </c>
      <c r="I55" s="219">
        <f>+DATA!H57</f>
        <v>41251</v>
      </c>
      <c r="J55" s="219">
        <f>+DATA!I57</f>
        <v>1002</v>
      </c>
      <c r="K55" s="219">
        <f>+DATA!J57</f>
        <v>3077</v>
      </c>
      <c r="L55" s="219">
        <f>+DATA!K57</f>
        <v>-1164</v>
      </c>
      <c r="M55" s="226">
        <f>+'6.รายรับ'!G56/I55</f>
        <v>1166.1472182492544</v>
      </c>
      <c r="N55" s="226">
        <f>+('6.รายรับ'!H56+'6.รายรับ'!I56+'6.รายรับ'!J56)/I55</f>
        <v>264.29448377009044</v>
      </c>
      <c r="O55" s="226">
        <f>+'6.รายรับ'!K56/'8.คำนวณ'!J55</f>
        <v>1584.7055988023953</v>
      </c>
      <c r="P55" s="226">
        <f>+'6.รายรับ'!L56/'8.คำนวณ'!K55</f>
        <v>3220.0187877803055</v>
      </c>
      <c r="Q55" s="226">
        <f>+'6.รายรับ'!M56/'8.คำนวณ'!H55</f>
        <v>22.935569442557625</v>
      </c>
      <c r="R55" s="227">
        <f>+'6.รายรับ'!Q56/'8.คำนวณ'!H55</f>
        <v>79.265077661549611</v>
      </c>
      <c r="S55" s="227">
        <f>+'6.รายรับ'!V56/'8.คำนวณ'!I55</f>
        <v>975.46906329543526</v>
      </c>
      <c r="T55" s="241">
        <f>+'2.Hosp. Group'!L56</f>
        <v>21</v>
      </c>
      <c r="U55" s="63">
        <f>+DATA!L57</f>
        <v>108899</v>
      </c>
      <c r="V55" s="63">
        <f>+DATA!M57</f>
        <v>3198</v>
      </c>
      <c r="W55" s="63">
        <f t="shared" si="1"/>
        <v>8383.6666666666679</v>
      </c>
      <c r="X55" s="228">
        <f>+('7.รายจ่าย'!G54+'7.รายจ่าย'!K54)/'8.คำนวณ'!W55</f>
        <v>9641.2458872410625</v>
      </c>
      <c r="Y55" s="228">
        <f>+'7.รายจ่าย'!L54/'8.คำนวณ'!W55</f>
        <v>48.889347143254732</v>
      </c>
      <c r="Z55" s="228">
        <f>+'7.รายจ่าย'!M54/'8.คำนวณ'!W55</f>
        <v>1679.127807641843</v>
      </c>
      <c r="AA55" s="228">
        <f>+'7.รายจ่าย'!O54/'8.คำนวณ'!W55</f>
        <v>841.34201423402635</v>
      </c>
      <c r="AB55" s="228">
        <f>+'7.รายจ่าย'!P54/'8.คำนวณ'!W55</f>
        <v>558.80272036897134</v>
      </c>
      <c r="AC55" s="228">
        <f>+'7.รายจ่าย'!R54/'8.คำนวณ'!W55</f>
        <v>673.08836030376517</v>
      </c>
      <c r="AD55" s="228">
        <f>+'7.รายจ่าย'!S54/'8.คำนวณ'!W55</f>
        <v>573.52367420778501</v>
      </c>
      <c r="AE55" s="228">
        <f>+'7.รายจ่าย'!T54/'8.คำนวณ'!W55</f>
        <v>417.08957894318308</v>
      </c>
      <c r="AF55" s="228">
        <f>+'7.รายจ่าย'!U54/'8.คำนวณ'!W55</f>
        <v>325.48792294540965</v>
      </c>
      <c r="AG55" s="228">
        <f>+'7.รายจ่าย'!V54/'8.คำนวณ'!W55</f>
        <v>49.572316806488807</v>
      </c>
      <c r="AH55" s="228">
        <f>+'7.รายจ่าย'!Y54/'8.คำนวณ'!W55</f>
        <v>527.86591427776227</v>
      </c>
    </row>
    <row r="56" spans="1:97" s="63" customFormat="1">
      <c r="A56" s="65" t="s">
        <v>242</v>
      </c>
      <c r="B56" s="249">
        <v>7</v>
      </c>
      <c r="C56" s="208">
        <v>54</v>
      </c>
      <c r="D56" s="208">
        <v>6</v>
      </c>
      <c r="E56" s="191" t="s">
        <v>51</v>
      </c>
      <c r="F56" s="191" t="s">
        <v>242</v>
      </c>
      <c r="G56" s="242" t="s">
        <v>377</v>
      </c>
      <c r="H56" s="218">
        <f>+DATA!G58</f>
        <v>76638</v>
      </c>
      <c r="I56" s="219">
        <f>+DATA!H58</f>
        <v>53811</v>
      </c>
      <c r="J56" s="219">
        <f>+DATA!I58</f>
        <v>2504</v>
      </c>
      <c r="K56" s="219">
        <f>+DATA!J58</f>
        <v>5940</v>
      </c>
      <c r="L56" s="219">
        <f>+DATA!K58</f>
        <v>14383</v>
      </c>
      <c r="M56" s="226">
        <f>+'6.รายรับ'!G57/I56</f>
        <v>936.15619947594371</v>
      </c>
      <c r="N56" s="226">
        <f>+('6.รายรับ'!H57+'6.รายรับ'!I57+'6.รายรับ'!J57)/I56</f>
        <v>221.61408485253946</v>
      </c>
      <c r="O56" s="226">
        <f>+'6.รายรับ'!K57/'8.คำนวณ'!J56</f>
        <v>398.38369009584665</v>
      </c>
      <c r="P56" s="226">
        <f>+'6.รายรับ'!L57/'8.คำนวณ'!K56</f>
        <v>1434.4010202020204</v>
      </c>
      <c r="Q56" s="226">
        <f>+'6.รายรับ'!M57/'8.คำนวณ'!H56</f>
        <v>12.758889193350557</v>
      </c>
      <c r="R56" s="227">
        <f>+'6.รายรับ'!Q57/'8.คำนวณ'!H56</f>
        <v>33.779605417677914</v>
      </c>
      <c r="S56" s="227">
        <f>+'6.รายรับ'!V57/'8.คำนวณ'!I56</f>
        <v>1207.283766887811</v>
      </c>
      <c r="T56" s="241">
        <f>+'2.Hosp. Group'!L57</f>
        <v>21</v>
      </c>
      <c r="U56" s="63">
        <f>+DATA!L58</f>
        <v>123978</v>
      </c>
      <c r="V56" s="63">
        <f>+DATA!M58</f>
        <v>3386</v>
      </c>
      <c r="W56" s="63">
        <f t="shared" si="1"/>
        <v>9289.7142857142862</v>
      </c>
      <c r="X56" s="228">
        <f>+('7.รายจ่าย'!G55+'7.รายจ่าย'!K55)/'8.คำนวณ'!W56</f>
        <v>12064.379295534231</v>
      </c>
      <c r="Y56" s="228">
        <f>+'7.รายจ่าย'!L55/'8.คำนวณ'!W56</f>
        <v>82.329136987143983</v>
      </c>
      <c r="Z56" s="228">
        <f>+'7.รายจ่าย'!M55/'8.คำนวณ'!W56</f>
        <v>1733.0531225010764</v>
      </c>
      <c r="AA56" s="228">
        <f>+'7.รายจ่าย'!O55/'8.คำนวณ'!W56</f>
        <v>543.89350894999075</v>
      </c>
      <c r="AB56" s="228">
        <f>+'7.รายจ่าย'!P55/'8.คำนวณ'!W56</f>
        <v>764.50234975702779</v>
      </c>
      <c r="AC56" s="228">
        <f>+'7.รายจ่าย'!R55/'8.คำนวณ'!W56</f>
        <v>693.57973903549225</v>
      </c>
      <c r="AD56" s="228">
        <f>+'7.รายจ่าย'!S55/'8.คำนวณ'!W56</f>
        <v>564.55388924770864</v>
      </c>
      <c r="AE56" s="228">
        <f>+'7.รายจ่าย'!T55/'8.คำนวณ'!W56</f>
        <v>320.68191855815951</v>
      </c>
      <c r="AF56" s="228">
        <f>+'7.รายจ่าย'!U55/'8.คำนวณ'!W56</f>
        <v>285.3941529802546</v>
      </c>
      <c r="AG56" s="228">
        <f>+'7.รายจ่าย'!V55/'8.คำนวณ'!W56</f>
        <v>67.294269852986403</v>
      </c>
      <c r="AH56" s="228">
        <f>+'7.รายจ่าย'!Y55/'8.คำนวณ'!W56</f>
        <v>1557.0307713600293</v>
      </c>
    </row>
    <row r="57" spans="1:97" s="63" customFormat="1">
      <c r="A57" s="65" t="s">
        <v>210</v>
      </c>
      <c r="B57" s="249">
        <v>69</v>
      </c>
      <c r="C57" s="208">
        <v>55</v>
      </c>
      <c r="D57" s="208">
        <v>7</v>
      </c>
      <c r="E57" s="191" t="s">
        <v>45</v>
      </c>
      <c r="F57" s="191" t="s">
        <v>184</v>
      </c>
      <c r="G57" s="242" t="s">
        <v>310</v>
      </c>
      <c r="H57" s="218">
        <f>+DATA!G59</f>
        <v>65343</v>
      </c>
      <c r="I57" s="219">
        <f>+DATA!H59</f>
        <v>50641</v>
      </c>
      <c r="J57" s="219">
        <f>+DATA!I59</f>
        <v>3133</v>
      </c>
      <c r="K57" s="219">
        <f>+DATA!J59</f>
        <v>3303</v>
      </c>
      <c r="L57" s="219">
        <f>+DATA!K59</f>
        <v>8266</v>
      </c>
      <c r="M57" s="226">
        <f>+'6.รายรับ'!G58/I57</f>
        <v>1161.9141851464231</v>
      </c>
      <c r="N57" s="226">
        <f>+('6.รายรับ'!H58+'6.รายรับ'!I58+'6.รายรับ'!J58)/I57</f>
        <v>439.98203649217032</v>
      </c>
      <c r="O57" s="226">
        <f>+'6.รายรับ'!K58/'8.คำนวณ'!J57</f>
        <v>1177.5868656240027</v>
      </c>
      <c r="P57" s="226">
        <f>+'6.รายรับ'!L58/'8.คำนวณ'!K57</f>
        <v>3189.4180986981532</v>
      </c>
      <c r="Q57" s="226">
        <f>+'6.รายรับ'!M58/'8.คำนวณ'!H57</f>
        <v>19.706843426227753</v>
      </c>
      <c r="R57" s="227">
        <f>+'6.รายรับ'!Q58/'8.คำนวณ'!H57</f>
        <v>41.668138591738973</v>
      </c>
      <c r="S57" s="227">
        <f>+'6.รายรับ'!V58/'8.คำนวณ'!I57</f>
        <v>986.51563298513065</v>
      </c>
      <c r="T57" s="241">
        <f>+'2.Hosp. Group'!L58</f>
        <v>21</v>
      </c>
      <c r="U57" s="63">
        <f>+DATA!L59</f>
        <v>149628</v>
      </c>
      <c r="V57" s="63">
        <f>+DATA!M59</f>
        <v>4201</v>
      </c>
      <c r="W57" s="63">
        <f t="shared" si="1"/>
        <v>11326.142857142857</v>
      </c>
      <c r="X57" s="228">
        <f>+('7.รายจ่าย'!G56+'7.รายจ่าย'!K56)/'8.คำนวณ'!W57</f>
        <v>8711.6963536949916</v>
      </c>
      <c r="Y57" s="228">
        <f>+'7.รายจ่าย'!L56/'8.คำนวณ'!W57</f>
        <v>35.230705195312993</v>
      </c>
      <c r="Z57" s="228">
        <f>+'7.รายจ่าย'!M56/'8.คำนวณ'!W57</f>
        <v>1429.8567203561925</v>
      </c>
      <c r="AA57" s="228">
        <f>+'7.รายจ่าย'!O56/'8.คำนวณ'!W57</f>
        <v>433.54472408965358</v>
      </c>
      <c r="AB57" s="228">
        <f>+'7.รายจ่าย'!P56/'8.คำนวณ'!W57</f>
        <v>541.41909362662864</v>
      </c>
      <c r="AC57" s="228">
        <f>+'7.รายจ่าย'!R56/'8.คำนวณ'!W57</f>
        <v>587.87330285180929</v>
      </c>
      <c r="AD57" s="228">
        <f>+'7.รายจ่าย'!S56/'8.คำนวณ'!W57</f>
        <v>1277.2653517147435</v>
      </c>
      <c r="AE57" s="228">
        <f>+'7.รายจ่าย'!T56/'8.คำนวณ'!W57</f>
        <v>180.95467502491076</v>
      </c>
      <c r="AF57" s="228">
        <f>+'7.รายจ่าย'!U56/'8.คำนวณ'!W57</f>
        <v>321.19415461069838</v>
      </c>
      <c r="AG57" s="228">
        <f>+'7.รายจ่าย'!V56/'8.คำนวณ'!W57</f>
        <v>6.046983590429222</v>
      </c>
      <c r="AH57" s="228">
        <f>+'7.รายจ่าย'!Y56/'8.คำนวณ'!W57</f>
        <v>255.01365437735708</v>
      </c>
    </row>
    <row r="58" spans="1:97" s="63" customFormat="1">
      <c r="A58" s="65" t="s">
        <v>192</v>
      </c>
      <c r="B58" s="249">
        <v>70</v>
      </c>
      <c r="C58" s="208">
        <v>56</v>
      </c>
      <c r="D58" s="208">
        <v>7</v>
      </c>
      <c r="E58" s="191" t="s">
        <v>45</v>
      </c>
      <c r="F58" s="191" t="s">
        <v>185</v>
      </c>
      <c r="G58" s="242" t="s">
        <v>311</v>
      </c>
      <c r="H58" s="218">
        <f>+DATA!G60</f>
        <v>62332</v>
      </c>
      <c r="I58" s="219">
        <f>+DATA!H60</f>
        <v>48600</v>
      </c>
      <c r="J58" s="219">
        <f>+DATA!I60</f>
        <v>2167</v>
      </c>
      <c r="K58" s="219">
        <f>+DATA!J60</f>
        <v>3274</v>
      </c>
      <c r="L58" s="219">
        <f>+DATA!K60</f>
        <v>8291</v>
      </c>
      <c r="M58" s="226">
        <f>+'6.รายรับ'!G59/I58</f>
        <v>1023.0974569958848</v>
      </c>
      <c r="N58" s="226">
        <f>+('6.รายรับ'!H59+'6.รายรับ'!I59+'6.รายรับ'!J59)/I58</f>
        <v>339.88690102880662</v>
      </c>
      <c r="O58" s="226">
        <f>+'6.รายรับ'!K59/'8.คำนวณ'!J58</f>
        <v>1398.9634840793728</v>
      </c>
      <c r="P58" s="226">
        <f>+'6.รายรับ'!L59/'8.คำนวณ'!K58</f>
        <v>1927.7626328649972</v>
      </c>
      <c r="Q58" s="226">
        <f>+'6.รายรับ'!M59/'8.คำนวณ'!H58</f>
        <v>5.5832958993775268</v>
      </c>
      <c r="R58" s="227">
        <f>+'6.รายรับ'!Q59/'8.คำนวณ'!H58</f>
        <v>41.878946127189884</v>
      </c>
      <c r="S58" s="227">
        <f>+'6.รายรับ'!V59/'8.คำนวณ'!I58</f>
        <v>1043.6382526748971</v>
      </c>
      <c r="T58" s="241">
        <f>+'2.Hosp. Group'!L59</f>
        <v>21</v>
      </c>
      <c r="U58" s="63">
        <f>+DATA!L60</f>
        <v>130727</v>
      </c>
      <c r="V58" s="63">
        <f>+DATA!M60</f>
        <v>3348</v>
      </c>
      <c r="W58" s="63">
        <f t="shared" si="1"/>
        <v>9573.0952380952385</v>
      </c>
      <c r="X58" s="228">
        <f>+('7.รายจ่าย'!G57+'7.รายจ่าย'!K57)/'8.คำนวณ'!W58</f>
        <v>10031.002318650981</v>
      </c>
      <c r="Y58" s="228">
        <f>+'7.รายจ่าย'!L57/'8.คำนวณ'!W58</f>
        <v>57.482122167781725</v>
      </c>
      <c r="Z58" s="228">
        <f>+'7.รายจ่าย'!M57/'8.คำนวณ'!W58</f>
        <v>1544.049494167682</v>
      </c>
      <c r="AA58" s="228">
        <f>+'7.รายจ่าย'!O57/'8.คำนวณ'!W58</f>
        <v>713.85670047504175</v>
      </c>
      <c r="AB58" s="228">
        <f>+'7.รายจ่าย'!P57/'8.คำนวณ'!W58</f>
        <v>558.3891235854453</v>
      </c>
      <c r="AC58" s="228">
        <f>+'7.รายจ่าย'!R57/'8.คำนวณ'!W58</f>
        <v>718.96770676747826</v>
      </c>
      <c r="AD58" s="228">
        <f>+'7.รายจ่าย'!S57/'8.คำนวณ'!W58</f>
        <v>253.10288467182332</v>
      </c>
      <c r="AE58" s="228">
        <f>+'7.รายจ่าย'!T57/'8.คำนวณ'!W58</f>
        <v>109.57009973387719</v>
      </c>
      <c r="AF58" s="228">
        <f>+'7.รายจ่าย'!U57/'8.คำนวณ'!W58</f>
        <v>295.89582152361527</v>
      </c>
      <c r="AG58" s="228">
        <f>+'7.รายจ่าย'!V57/'8.คำนวณ'!W58</f>
        <v>16.474998532593826</v>
      </c>
      <c r="AH58" s="228">
        <f>+'7.รายจ่าย'!Y57/'8.คำนวณ'!W58</f>
        <v>184.33696167334045</v>
      </c>
    </row>
    <row r="59" spans="1:97" s="63" customFormat="1">
      <c r="A59" s="65" t="s">
        <v>185</v>
      </c>
      <c r="B59" s="249">
        <v>78</v>
      </c>
      <c r="C59" s="208">
        <v>57</v>
      </c>
      <c r="D59" s="208">
        <v>7</v>
      </c>
      <c r="E59" s="191" t="s">
        <v>45</v>
      </c>
      <c r="F59" s="191" t="s">
        <v>192</v>
      </c>
      <c r="G59" s="242" t="s">
        <v>319</v>
      </c>
      <c r="H59" s="218">
        <f>+DATA!G61</f>
        <v>58586</v>
      </c>
      <c r="I59" s="219">
        <f>+DATA!H61</f>
        <v>42557</v>
      </c>
      <c r="J59" s="219">
        <f>+DATA!I61</f>
        <v>1301</v>
      </c>
      <c r="K59" s="219">
        <f>+DATA!J61</f>
        <v>3992</v>
      </c>
      <c r="L59" s="219">
        <f>+DATA!K61</f>
        <v>10736</v>
      </c>
      <c r="M59" s="226">
        <f>+'6.รายรับ'!G60/I59</f>
        <v>1556.7964297295393</v>
      </c>
      <c r="N59" s="226">
        <f>+('6.รายรับ'!H60+'6.รายรับ'!I60+'6.รายรับ'!J60)/I59</f>
        <v>877.54373193599179</v>
      </c>
      <c r="O59" s="226">
        <f>+'6.รายรับ'!K60/'8.คำนวณ'!J59</f>
        <v>1282.3763950807072</v>
      </c>
      <c r="P59" s="226">
        <f>+'6.รายรับ'!L60/'8.คำนวณ'!K59</f>
        <v>4416.0726853707401</v>
      </c>
      <c r="Q59" s="226">
        <f>+'6.รายรับ'!M60/'8.คำนวณ'!H59</f>
        <v>13.641398969036972</v>
      </c>
      <c r="R59" s="227">
        <f>+'6.รายรับ'!Q60/'8.คำนวณ'!H59</f>
        <v>66.878170382002537</v>
      </c>
      <c r="S59" s="227">
        <f>+'6.รายรับ'!V60/'8.คำนวณ'!I59</f>
        <v>1150.6465930399229</v>
      </c>
      <c r="T59" s="241">
        <f>+'2.Hosp. Group'!L60</f>
        <v>21</v>
      </c>
      <c r="U59" s="63">
        <f>+DATA!L61</f>
        <v>131664</v>
      </c>
      <c r="V59" s="63">
        <f>+DATA!M61</f>
        <v>4834</v>
      </c>
      <c r="W59" s="63">
        <f t="shared" si="1"/>
        <v>11103.714285714286</v>
      </c>
      <c r="X59" s="228">
        <f>+('7.รายจ่าย'!G58+'7.รายจ่าย'!K58)/'8.คำนวณ'!W59</f>
        <v>8690.549634742556</v>
      </c>
      <c r="Y59" s="228">
        <f>+'7.รายจ่าย'!L58/'8.คำนวณ'!W59</f>
        <v>37.905137791729921</v>
      </c>
      <c r="Z59" s="228">
        <f>+'7.รายจ่าย'!M58/'8.คำนวณ'!W59</f>
        <v>1637.5473406582096</v>
      </c>
      <c r="AA59" s="228">
        <f>+'7.รายจ่าย'!O58/'8.คำนวณ'!W59</f>
        <v>554.41540475516558</v>
      </c>
      <c r="AB59" s="228">
        <f>+'7.รายจ่าย'!P58/'8.คำนวณ'!W59</f>
        <v>764.08585286776622</v>
      </c>
      <c r="AC59" s="228">
        <f>+'7.รายจ่าย'!R58/'8.คำนวณ'!W59</f>
        <v>1418.2331906955201</v>
      </c>
      <c r="AD59" s="228">
        <f>+'7.รายจ่าย'!S58/'8.คำนวณ'!W59</f>
        <v>2223.1774733036564</v>
      </c>
      <c r="AE59" s="228">
        <f>+'7.รายจ่าย'!T58/'8.คำนวณ'!W59</f>
        <v>227.56889586496152</v>
      </c>
      <c r="AF59" s="228">
        <f>+'7.รายจ่าย'!U58/'8.คำนวณ'!W59</f>
        <v>375.75662185111798</v>
      </c>
      <c r="AG59" s="228">
        <f>+'7.รายจ่าย'!V58/'8.คำนวณ'!W59</f>
        <v>10.15608354990608</v>
      </c>
      <c r="AH59" s="228">
        <f>+'7.รายจ่าย'!Y58/'8.คำนวณ'!W59</f>
        <v>479.69083974474438</v>
      </c>
    </row>
    <row r="60" spans="1:97" s="63" customFormat="1">
      <c r="A60" s="65" t="s">
        <v>184</v>
      </c>
      <c r="B60" s="249">
        <v>80</v>
      </c>
      <c r="C60" s="208">
        <v>58</v>
      </c>
      <c r="D60" s="208">
        <v>7</v>
      </c>
      <c r="E60" s="191" t="s">
        <v>45</v>
      </c>
      <c r="F60" s="191" t="s">
        <v>194</v>
      </c>
      <c r="G60" s="242" t="s">
        <v>321</v>
      </c>
      <c r="H60" s="218">
        <f>+DATA!G62</f>
        <v>58641</v>
      </c>
      <c r="I60" s="219">
        <f>+DATA!H62</f>
        <v>46637</v>
      </c>
      <c r="J60" s="219">
        <f>+DATA!I62</f>
        <v>1656</v>
      </c>
      <c r="K60" s="219">
        <f>+DATA!J62</f>
        <v>2969</v>
      </c>
      <c r="L60" s="219">
        <f>+DATA!K62</f>
        <v>7379</v>
      </c>
      <c r="M60" s="226">
        <f>+'6.รายรับ'!G61/I60</f>
        <v>1247.5947378690737</v>
      </c>
      <c r="N60" s="226">
        <f>+('6.รายรับ'!H61+'6.รายรับ'!I61+'6.รายรับ'!J61)/I60</f>
        <v>361.62964941998843</v>
      </c>
      <c r="O60" s="226">
        <f>+'6.รายรับ'!K61/'8.คำนวณ'!J60</f>
        <v>1704.5458454106276</v>
      </c>
      <c r="P60" s="226">
        <f>+'6.รายรับ'!L61/'8.คำนวณ'!K60</f>
        <v>2725.9893331087906</v>
      </c>
      <c r="Q60" s="226">
        <f>+'6.รายรับ'!M61/'8.คำนวณ'!H60</f>
        <v>10.891287665626439</v>
      </c>
      <c r="R60" s="227">
        <f>+'6.รายรับ'!Q61/'8.คำนวณ'!H60</f>
        <v>65.657098275950275</v>
      </c>
      <c r="S60" s="227">
        <f>+'6.รายรับ'!V61/'8.คำนวณ'!I60</f>
        <v>1103.1010453073741</v>
      </c>
      <c r="T60" s="241">
        <f>+'2.Hosp. Group'!L61</f>
        <v>21</v>
      </c>
      <c r="U60" s="63">
        <f>+DATA!L62</f>
        <v>146493</v>
      </c>
      <c r="V60" s="63">
        <f>+DATA!M62</f>
        <v>4214</v>
      </c>
      <c r="W60" s="63">
        <f t="shared" si="1"/>
        <v>11189.857142857143</v>
      </c>
      <c r="X60" s="228">
        <f>+('7.รายจ่าย'!G59+'7.รายจ่าย'!K59)/'8.คำนวณ'!W60</f>
        <v>9437.5765491708062</v>
      </c>
      <c r="Y60" s="228">
        <f>+'7.รายจ่าย'!L59/'8.คำนวณ'!W60</f>
        <v>63.93031840059237</v>
      </c>
      <c r="Z60" s="228">
        <f>+'7.รายจ่าย'!M59/'8.คำนวณ'!W60</f>
        <v>1659.4076477422154</v>
      </c>
      <c r="AA60" s="228">
        <f>+'7.รายจ่าย'!O59/'8.คำนวณ'!W60</f>
        <v>580.74134969168506</v>
      </c>
      <c r="AB60" s="228">
        <f>+'7.รายจ่าย'!P59/'8.คำนวณ'!W60</f>
        <v>596.86138033167788</v>
      </c>
      <c r="AC60" s="228">
        <f>+'7.รายจ่าย'!R59/'8.คำนวณ'!W60</f>
        <v>738.14129747603056</v>
      </c>
      <c r="AD60" s="228">
        <f>+'7.รายจ่าย'!S59/'8.คำนวณ'!W60</f>
        <v>728.0628033040125</v>
      </c>
      <c r="AE60" s="228">
        <f>+'7.รายจ่าย'!T59/'8.คำนวณ'!W60</f>
        <v>118.9560762935822</v>
      </c>
      <c r="AF60" s="228">
        <f>+'7.รายจ่าย'!U59/'8.คำนวณ'!W60</f>
        <v>420.48182116457502</v>
      </c>
      <c r="AG60" s="228">
        <f>+'7.รายจ่าย'!V59/'8.คำนวณ'!W60</f>
        <v>15.742198291820399</v>
      </c>
      <c r="AH60" s="228">
        <f>+'7.รายจ่าย'!Y59/'8.คำนวณ'!W60</f>
        <v>592.33086940979717</v>
      </c>
    </row>
    <row r="61" spans="1:97" s="63" customFormat="1">
      <c r="A61" s="65" t="s">
        <v>194</v>
      </c>
      <c r="B61" s="249">
        <v>31</v>
      </c>
      <c r="C61" s="208">
        <v>59</v>
      </c>
      <c r="D61" s="208">
        <v>7</v>
      </c>
      <c r="E61" s="191" t="s">
        <v>53</v>
      </c>
      <c r="F61" s="191" t="s">
        <v>210</v>
      </c>
      <c r="G61" s="242" t="s">
        <v>340</v>
      </c>
      <c r="H61" s="218">
        <f>+DATA!G63</f>
        <v>41941</v>
      </c>
      <c r="I61" s="219">
        <f>+DATA!H63</f>
        <v>31626</v>
      </c>
      <c r="J61" s="219">
        <f>+DATA!I63</f>
        <v>1047</v>
      </c>
      <c r="K61" s="219">
        <f>+DATA!J63</f>
        <v>2349</v>
      </c>
      <c r="L61" s="219">
        <f>+DATA!K63</f>
        <v>6919</v>
      </c>
      <c r="M61" s="226">
        <f>+'6.รายรับ'!G62/I61</f>
        <v>1896.4363798773163</v>
      </c>
      <c r="N61" s="226">
        <f>+('6.รายรับ'!H62+'6.รายรับ'!I62+'6.รายรับ'!J62)/I61</f>
        <v>371.8362767975716</v>
      </c>
      <c r="O61" s="226">
        <f>+'6.รายรับ'!K62/'8.คำนวณ'!J61</f>
        <v>1475.5275453677173</v>
      </c>
      <c r="P61" s="226">
        <f>+'6.รายรับ'!L62/'8.คำนวณ'!K61</f>
        <v>2443.097765006386</v>
      </c>
      <c r="Q61" s="226">
        <f>+'6.รายรับ'!M62/'8.คำนวณ'!H61</f>
        <v>12.917765432393123</v>
      </c>
      <c r="R61" s="227">
        <f>+'6.รายรับ'!Q62/'8.คำนวณ'!H61</f>
        <v>50.24457523664195</v>
      </c>
      <c r="S61" s="227">
        <f>+'6.รายรับ'!V62/'8.คำนวณ'!I61</f>
        <v>1158.8088945804086</v>
      </c>
      <c r="T61" s="241">
        <f>+'2.Hosp. Group'!L62</f>
        <v>21</v>
      </c>
      <c r="U61" s="63">
        <f>+DATA!L63</f>
        <v>126785</v>
      </c>
      <c r="V61" s="63">
        <f>+DATA!M63</f>
        <v>3980</v>
      </c>
      <c r="W61" s="63">
        <f t="shared" si="1"/>
        <v>10017.380952380952</v>
      </c>
      <c r="X61" s="228">
        <f>+('7.รายจ่าย'!G60+'7.รายจ่าย'!K60)/'8.คำนวณ'!W61</f>
        <v>7963.7618005371596</v>
      </c>
      <c r="Y61" s="228">
        <f>+'7.รายจ่าย'!L60/'8.คำนวณ'!W61</f>
        <v>65.503790174220995</v>
      </c>
      <c r="Z61" s="228">
        <f>+'7.รายจ่าย'!M60/'8.คำนวณ'!W61</f>
        <v>1127.8435704608655</v>
      </c>
      <c r="AA61" s="228">
        <f>+'7.รายจ่าย'!O60/'8.คำนวณ'!W61</f>
        <v>528.88410904855846</v>
      </c>
      <c r="AB61" s="228">
        <f>+'7.รายจ่าย'!P60/'8.คำนวณ'!W61</f>
        <v>833.79049271504289</v>
      </c>
      <c r="AC61" s="228">
        <f>+'7.รายจ่าย'!R60/'8.คำนวณ'!W61</f>
        <v>746.88929127944289</v>
      </c>
      <c r="AD61" s="228">
        <f>+'7.รายจ่าย'!S60/'8.คำนวณ'!W61</f>
        <v>362.86242155301505</v>
      </c>
      <c r="AE61" s="228">
        <f>+'7.รายจ่าย'!T60/'8.คำนวณ'!W61</f>
        <v>83.70612079005538</v>
      </c>
      <c r="AF61" s="228">
        <f>+'7.รายจ่าย'!U60/'8.คำนวณ'!W61</f>
        <v>331.47679975281056</v>
      </c>
      <c r="AG61" s="228">
        <f>+'7.รายจ่าย'!V60/'8.คำนวณ'!W61</f>
        <v>100.96048805647328</v>
      </c>
      <c r="AH61" s="228">
        <f>+'7.รายจ่าย'!Y60/'8.คำนวณ'!W61</f>
        <v>537.18005989589517</v>
      </c>
    </row>
    <row r="62" spans="1:97" s="63" customFormat="1">
      <c r="A62" s="65" t="s">
        <v>203</v>
      </c>
      <c r="B62" s="249">
        <v>63</v>
      </c>
      <c r="C62" s="208">
        <v>60</v>
      </c>
      <c r="D62" s="208">
        <v>8</v>
      </c>
      <c r="E62" s="191" t="s">
        <v>88</v>
      </c>
      <c r="F62" s="191" t="s">
        <v>178</v>
      </c>
      <c r="G62" s="242" t="s">
        <v>304</v>
      </c>
      <c r="H62" s="218">
        <f>+DATA!G64</f>
        <v>92282</v>
      </c>
      <c r="I62" s="219">
        <f>+DATA!H64</f>
        <v>68869</v>
      </c>
      <c r="J62" s="219">
        <f>+DATA!I64</f>
        <v>3005</v>
      </c>
      <c r="K62" s="219">
        <f>+DATA!J64</f>
        <v>5246</v>
      </c>
      <c r="L62" s="219">
        <f>+DATA!K64</f>
        <v>15162</v>
      </c>
      <c r="M62" s="226">
        <f>+'6.รายรับ'!G63/I62</f>
        <v>1109.0931908405814</v>
      </c>
      <c r="N62" s="226">
        <f>+('6.รายรับ'!H63+'6.รายรับ'!I63+'6.รายรับ'!J63)/I62</f>
        <v>230.06043793288708</v>
      </c>
      <c r="O62" s="226">
        <f>+'6.รายรับ'!K63/'8.คำนวณ'!J62</f>
        <v>879.51597337770397</v>
      </c>
      <c r="P62" s="226">
        <f>+'6.รายรับ'!L63/'8.คำนวณ'!K62</f>
        <v>2206.3982367518111</v>
      </c>
      <c r="Q62" s="226">
        <f>+'6.รายรับ'!M63/'8.คำนวณ'!H62</f>
        <v>4.499713595284021</v>
      </c>
      <c r="R62" s="227">
        <f>+'6.รายรับ'!Q63/'8.คำนวณ'!H62</f>
        <v>61.263220346329732</v>
      </c>
      <c r="S62" s="227">
        <f>+'6.รายรับ'!V63/'8.คำนวณ'!I62</f>
        <v>890.6391552077132</v>
      </c>
      <c r="T62" s="241">
        <f>+'2.Hosp. Group'!L63</f>
        <v>17</v>
      </c>
      <c r="U62" s="63">
        <f>+DATA!L64</f>
        <v>198656</v>
      </c>
      <c r="V62" s="63">
        <f>+DATA!M64</f>
        <v>5420</v>
      </c>
      <c r="W62" s="63">
        <f t="shared" si="1"/>
        <v>17105.647058823532</v>
      </c>
      <c r="X62" s="228">
        <f>+('7.รายจ่าย'!G61+'7.รายจ่าย'!K61)/'8.คำนวณ'!W62</f>
        <v>6955.4659581631104</v>
      </c>
      <c r="Y62" s="228">
        <f>+'7.รายจ่าย'!L61/'8.คำนวณ'!W62</f>
        <v>28.931987097484143</v>
      </c>
      <c r="Z62" s="228">
        <f>+'7.รายจ่าย'!M61/'8.คำนวณ'!W62</f>
        <v>1560.1200877247277</v>
      </c>
      <c r="AA62" s="228">
        <f>+'7.รายจ่าย'!O61/'8.คำนวณ'!W62</f>
        <v>479.37446808071633</v>
      </c>
      <c r="AB62" s="228">
        <f>+'7.รายจ่าย'!P61/'8.คำนวณ'!W62</f>
        <v>355.00240704823995</v>
      </c>
      <c r="AC62" s="228">
        <f>+'7.รายจ่าย'!R61/'8.คำนวณ'!W62</f>
        <v>431.13484129767943</v>
      </c>
      <c r="AD62" s="228">
        <f>+'7.รายจ่าย'!S61/'8.คำนวณ'!W62</f>
        <v>328.40748968348942</v>
      </c>
      <c r="AE62" s="228">
        <f>+'7.รายจ่าย'!T61/'8.คำนวณ'!W62</f>
        <v>474.52031847068042</v>
      </c>
      <c r="AF62" s="228">
        <f>+'7.รายจ่าย'!U61/'8.คำนวณ'!W62</f>
        <v>331.22578470818024</v>
      </c>
      <c r="AG62" s="228">
        <f>+'7.รายจ่าย'!V61/'8.คำนวณ'!W62</f>
        <v>35.476258098460768</v>
      </c>
      <c r="AH62" s="228">
        <f>+'7.รายจ่าย'!Y61/'8.คำนวณ'!W62</f>
        <v>65.964503775842857</v>
      </c>
    </row>
    <row r="63" spans="1:97" s="63" customFormat="1">
      <c r="A63" s="65" t="s">
        <v>178</v>
      </c>
      <c r="B63" s="249">
        <v>23</v>
      </c>
      <c r="C63" s="208">
        <v>61</v>
      </c>
      <c r="D63" s="208">
        <v>8</v>
      </c>
      <c r="E63" s="191" t="s">
        <v>53</v>
      </c>
      <c r="F63" s="191" t="s">
        <v>203</v>
      </c>
      <c r="G63" s="242" t="s">
        <v>332</v>
      </c>
      <c r="H63" s="218">
        <f>+DATA!G65</f>
        <v>60627</v>
      </c>
      <c r="I63" s="219">
        <f>+DATA!H65</f>
        <v>47311</v>
      </c>
      <c r="J63" s="219">
        <f>+DATA!I65</f>
        <v>2438</v>
      </c>
      <c r="K63" s="219">
        <f>+DATA!J65</f>
        <v>4834</v>
      </c>
      <c r="L63" s="219">
        <f>+DATA!K65</f>
        <v>6044</v>
      </c>
      <c r="M63" s="226">
        <f>+'6.รายรับ'!G64/I63</f>
        <v>1418.9688979307141</v>
      </c>
      <c r="N63" s="226">
        <f>+('6.รายรับ'!H64+'6.รายรับ'!I64+'6.รายรับ'!J64)/I63</f>
        <v>216.42985648157938</v>
      </c>
      <c r="O63" s="226">
        <f>+'6.รายรับ'!K64/'8.คำนวณ'!J63</f>
        <v>1001.027908121411</v>
      </c>
      <c r="P63" s="226">
        <f>+'6.รายรับ'!L64/'8.คำนวณ'!K63</f>
        <v>2311.6079788994625</v>
      </c>
      <c r="Q63" s="226">
        <f>+'6.รายรับ'!M64/'8.คำนวณ'!H63</f>
        <v>30.172831411747243</v>
      </c>
      <c r="R63" s="227">
        <f>+'6.รายรับ'!Q64/'8.คำนวณ'!H63</f>
        <v>167.3235522127105</v>
      </c>
      <c r="S63" s="227">
        <f>+'6.รายรับ'!V64/'8.คำนวณ'!I63</f>
        <v>918.74051552493086</v>
      </c>
      <c r="T63" s="241">
        <f>+'2.Hosp. Group'!L64</f>
        <v>17</v>
      </c>
      <c r="U63" s="63">
        <f>+DATA!L65</f>
        <v>149112</v>
      </c>
      <c r="V63" s="63">
        <f>+DATA!M65</f>
        <v>6416</v>
      </c>
      <c r="W63" s="63">
        <f t="shared" si="1"/>
        <v>15187.294117647059</v>
      </c>
      <c r="X63" s="228">
        <f>+('7.รายจ่าย'!G62+'7.รายจ่าย'!K62)/'8.คำนวณ'!W63</f>
        <v>6703.7191570352934</v>
      </c>
      <c r="Y63" s="228">
        <f>+'7.รายจ่าย'!L62/'8.คำนวณ'!W63</f>
        <v>56.004873113748339</v>
      </c>
      <c r="Z63" s="228">
        <f>+'7.รายจ่าย'!M62/'8.คำนวณ'!W63</f>
        <v>1131.3709925479502</v>
      </c>
      <c r="AA63" s="228">
        <f>+'7.รายจ่าย'!O62/'8.คำนวณ'!W63</f>
        <v>537.78951778576516</v>
      </c>
      <c r="AB63" s="228">
        <f>+'7.รายจ่าย'!P62/'8.คำนวณ'!W63</f>
        <v>668.20854731509314</v>
      </c>
      <c r="AC63" s="228">
        <f>+'7.รายจ่าย'!R62/'8.คำนวณ'!W63</f>
        <v>496.61264156570508</v>
      </c>
      <c r="AD63" s="228">
        <f>+'7.รายจ่าย'!S62/'8.คำนวณ'!W63</f>
        <v>261.4744890853035</v>
      </c>
      <c r="AE63" s="228">
        <f>+'7.รายจ่าย'!T62/'8.คำนวณ'!W63</f>
        <v>274.52886720323488</v>
      </c>
      <c r="AF63" s="228">
        <f>+'7.รายจ่าย'!U62/'8.คำนวณ'!W63</f>
        <v>255.01502901031822</v>
      </c>
      <c r="AG63" s="228">
        <f>+'7.รายจ่าย'!V62/'8.คำนวณ'!W63</f>
        <v>12.889577859201189</v>
      </c>
      <c r="AH63" s="228">
        <f>+'7.รายจ่าย'!Y62/'8.คำนวณ'!W63</f>
        <v>462.3586246242989</v>
      </c>
    </row>
    <row r="64" spans="1:97" s="63" customFormat="1">
      <c r="A64" s="65" t="s">
        <v>172</v>
      </c>
      <c r="B64" s="249">
        <v>15</v>
      </c>
      <c r="C64" s="208">
        <v>62</v>
      </c>
      <c r="D64" s="208">
        <v>8</v>
      </c>
      <c r="E64" s="191" t="s">
        <v>55</v>
      </c>
      <c r="F64" s="191" t="s">
        <v>172</v>
      </c>
      <c r="G64" s="242" t="s">
        <v>297</v>
      </c>
      <c r="H64" s="218">
        <f>+DATA!G66</f>
        <v>71579</v>
      </c>
      <c r="I64" s="219">
        <f>+DATA!H66</f>
        <v>48522</v>
      </c>
      <c r="J64" s="219">
        <f>+DATA!I66</f>
        <v>1379</v>
      </c>
      <c r="K64" s="219">
        <f>+DATA!J66</f>
        <v>3565</v>
      </c>
      <c r="L64" s="219">
        <f>+DATA!K66</f>
        <v>18113</v>
      </c>
      <c r="M64" s="226">
        <f>+'6.รายรับ'!G65/I64</f>
        <v>1729.7703151147934</v>
      </c>
      <c r="N64" s="226">
        <f>+('6.รายรับ'!H65+'6.รายรับ'!I65+'6.รายรับ'!J65)/I64</f>
        <v>488.53058324059191</v>
      </c>
      <c r="O64" s="226">
        <f>+'6.รายรับ'!K65/'8.คำนวณ'!J64</f>
        <v>2769.7812182741113</v>
      </c>
      <c r="P64" s="226">
        <f>+'6.รายรับ'!L65/'8.คำนวณ'!K64</f>
        <v>6215.1404460028043</v>
      </c>
      <c r="Q64" s="226">
        <f>+'6.รายรับ'!M65/'8.คำนวณ'!H64</f>
        <v>20.521713770798698</v>
      </c>
      <c r="R64" s="227">
        <f>+'6.รายรับ'!Q65/'8.คำนวณ'!H64</f>
        <v>45.683355034297769</v>
      </c>
      <c r="S64" s="227">
        <f>+'6.รายรับ'!V65/'8.คำนวณ'!I64</f>
        <v>846.29889534644076</v>
      </c>
      <c r="T64" s="241">
        <f>+'2.Hosp. Group'!L65</f>
        <v>17</v>
      </c>
      <c r="U64" s="63">
        <f>+DATA!L66</f>
        <v>151773</v>
      </c>
      <c r="V64" s="63">
        <f>+DATA!M66</f>
        <v>5677</v>
      </c>
      <c r="W64" s="63">
        <f t="shared" si="1"/>
        <v>14604.823529411764</v>
      </c>
      <c r="X64" s="228">
        <f>+('7.รายจ่าย'!G63+'7.รายจ่าย'!K63)/'8.คำนวณ'!W64</f>
        <v>6651.0830168115299</v>
      </c>
      <c r="Y64" s="228">
        <f>+'7.รายจ่าย'!L63/'8.คำนวณ'!W64</f>
        <v>81.069912116061573</v>
      </c>
      <c r="Z64" s="228">
        <f>+'7.รายจ่าย'!M63/'8.คำนวณ'!W64</f>
        <v>1195.3851907105632</v>
      </c>
      <c r="AA64" s="228">
        <f>+'7.รายจ่าย'!O63/'8.คำนวณ'!W64</f>
        <v>521.56508051328728</v>
      </c>
      <c r="AB64" s="228">
        <f>+'7.รายจ่าย'!P63/'8.คำนวณ'!W64</f>
        <v>405.09804778437422</v>
      </c>
      <c r="AC64" s="228">
        <f>+'7.รายจ่าย'!R63/'8.คำนวณ'!W64</f>
        <v>443.55193179529726</v>
      </c>
      <c r="AD64" s="228">
        <f>+'7.รายจ่าย'!S63/'8.คำนวณ'!W64</f>
        <v>1292.8999341877382</v>
      </c>
      <c r="AE64" s="228">
        <f>+'7.รายจ่าย'!T63/'8.คำนวณ'!W64</f>
        <v>368.37514600333492</v>
      </c>
      <c r="AF64" s="228">
        <f>+'7.รายจ่าย'!U63/'8.คำนวณ'!W64</f>
        <v>300.41222416445822</v>
      </c>
      <c r="AG64" s="228">
        <f>+'7.รายจ่าย'!V63/'8.คำนวณ'!W64</f>
        <v>31.779337769149599</v>
      </c>
      <c r="AH64" s="228">
        <f>+'7.รายจ่าย'!Y63/'8.คำนวณ'!W64</f>
        <v>698.30160422422887</v>
      </c>
    </row>
    <row r="65" spans="1:97" s="63" customFormat="1">
      <c r="A65" s="65" t="s">
        <v>211</v>
      </c>
      <c r="B65" s="249">
        <v>38</v>
      </c>
      <c r="C65" s="208">
        <v>63</v>
      </c>
      <c r="D65" s="208">
        <v>8</v>
      </c>
      <c r="E65" s="191" t="s">
        <v>49</v>
      </c>
      <c r="F65" s="191" t="s">
        <v>224</v>
      </c>
      <c r="G65" s="242" t="s">
        <v>356</v>
      </c>
      <c r="H65" s="218">
        <f>+DATA!G67</f>
        <v>80186</v>
      </c>
      <c r="I65" s="219">
        <f>+DATA!H67</f>
        <v>53904</v>
      </c>
      <c r="J65" s="219">
        <f>+DATA!I67</f>
        <v>3916</v>
      </c>
      <c r="K65" s="219">
        <f>+DATA!J67</f>
        <v>6836</v>
      </c>
      <c r="L65" s="219">
        <f>+DATA!K67</f>
        <v>15530</v>
      </c>
      <c r="M65" s="226">
        <f>+'6.รายรับ'!G66/I65</f>
        <v>832.44909635648548</v>
      </c>
      <c r="N65" s="226">
        <f>+('6.รายรับ'!H66+'6.รายรับ'!I66+'6.รายรับ'!J66)/I65</f>
        <v>1086.0599738423866</v>
      </c>
      <c r="O65" s="226">
        <f>+'6.รายรับ'!K66/'8.คำนวณ'!J65</f>
        <v>579.64422114402441</v>
      </c>
      <c r="P65" s="226">
        <f>+'6.รายรับ'!L66/'8.คำนวณ'!K65</f>
        <v>5116.0884025746036</v>
      </c>
      <c r="Q65" s="226">
        <f>+'6.รายรับ'!M66/'8.คำนวณ'!H65</f>
        <v>14.055088668844933</v>
      </c>
      <c r="R65" s="227">
        <f>+'6.รายรับ'!Q66/'8.คำนวณ'!H65</f>
        <v>53.480460928341607</v>
      </c>
      <c r="S65" s="227">
        <f>+'6.รายรับ'!V66/'8.คำนวณ'!I65</f>
        <v>1283.6931205476403</v>
      </c>
      <c r="T65" s="241">
        <f>+'2.Hosp. Group'!L66</f>
        <v>17</v>
      </c>
      <c r="U65" s="63">
        <f>+DATA!L67</f>
        <v>161576</v>
      </c>
      <c r="V65" s="63">
        <f>+DATA!M67</f>
        <v>8335</v>
      </c>
      <c r="W65" s="63">
        <f t="shared" si="1"/>
        <v>17839.470588235294</v>
      </c>
      <c r="X65" s="228">
        <f>+('7.รายจ่าย'!G64+'7.รายจ่าย'!K64)/'8.คำนวณ'!W65</f>
        <v>7595.0127824618894</v>
      </c>
      <c r="Y65" s="228">
        <f>+'7.รายจ่าย'!L64/'8.คำนวณ'!W65</f>
        <v>84.67365959818116</v>
      </c>
      <c r="Z65" s="228">
        <f>+'7.รายจ่าย'!M64/'8.คำนวณ'!W65</f>
        <v>2285.9517028993873</v>
      </c>
      <c r="AA65" s="228">
        <f>+'7.รายจ่าย'!O64/'8.คำนวณ'!W65</f>
        <v>794.30900428989264</v>
      </c>
      <c r="AB65" s="228">
        <f>+'7.รายจ่าย'!P64/'8.คำนวณ'!W65</f>
        <v>442.06157693943703</v>
      </c>
      <c r="AC65" s="228">
        <f>+'7.รายจ่าย'!R64/'8.คำนวณ'!W65</f>
        <v>480.66460311074906</v>
      </c>
      <c r="AD65" s="228">
        <f>+'7.รายจ่าย'!S64/'8.คำนวณ'!W65</f>
        <v>1727.4800710915322</v>
      </c>
      <c r="AE65" s="228">
        <f>+'7.รายจ่าย'!T64/'8.คำนวณ'!W65</f>
        <v>143.98101038345243</v>
      </c>
      <c r="AF65" s="228">
        <f>+'7.รายจ่าย'!U64/'8.คำนวณ'!W65</f>
        <v>315.77468973294515</v>
      </c>
      <c r="AG65" s="228">
        <f>+'7.รายจ่าย'!V64/'8.คำนวณ'!W65</f>
        <v>8.2044873067322648</v>
      </c>
      <c r="AH65" s="228">
        <f>+'7.รายจ่าย'!Y64/'8.คำนวณ'!W65</f>
        <v>516.15259737990118</v>
      </c>
    </row>
    <row r="66" spans="1:97" s="63" customFormat="1">
      <c r="A66" s="65" t="s">
        <v>229</v>
      </c>
      <c r="B66" s="249">
        <v>44</v>
      </c>
      <c r="C66" s="208">
        <v>64</v>
      </c>
      <c r="D66" s="208">
        <v>8</v>
      </c>
      <c r="E66" s="191" t="s">
        <v>49</v>
      </c>
      <c r="F66" s="191" t="s">
        <v>229</v>
      </c>
      <c r="G66" s="242" t="s">
        <v>362</v>
      </c>
      <c r="H66" s="218">
        <f>+DATA!G68</f>
        <v>70847</v>
      </c>
      <c r="I66" s="219">
        <f>+DATA!H68</f>
        <v>52045</v>
      </c>
      <c r="J66" s="219">
        <f>+DATA!I68</f>
        <v>1323</v>
      </c>
      <c r="K66" s="219">
        <f>+DATA!J68</f>
        <v>4000</v>
      </c>
      <c r="L66" s="219">
        <f>+DATA!K68</f>
        <v>13479</v>
      </c>
      <c r="M66" s="226">
        <f>+'6.รายรับ'!G67/I66</f>
        <v>1560.9463112690937</v>
      </c>
      <c r="N66" s="226">
        <f>+('6.รายรับ'!H67+'6.รายรับ'!I67+'6.รายรับ'!J67)/I66</f>
        <v>576.71911960803152</v>
      </c>
      <c r="O66" s="226">
        <f>+'6.รายรับ'!K67/'8.คำนวณ'!J66</f>
        <v>3067.7260090702948</v>
      </c>
      <c r="P66" s="226">
        <f>+'6.รายรับ'!L67/'8.คำนวณ'!K66</f>
        <v>5678.9871950000015</v>
      </c>
      <c r="Q66" s="226">
        <f>+'6.รายรับ'!M67/'8.คำนวณ'!H66</f>
        <v>25.048654142024361</v>
      </c>
      <c r="R66" s="227">
        <f>+'6.รายรับ'!Q67/'8.คำนวณ'!H66</f>
        <v>66.032630316033135</v>
      </c>
      <c r="S66" s="227">
        <f>+'6.รายรับ'!V67/'8.คำนวณ'!I66</f>
        <v>1078.5661323854356</v>
      </c>
      <c r="T66" s="241">
        <f>+'2.Hosp. Group'!L67</f>
        <v>17</v>
      </c>
      <c r="U66" s="63">
        <f>+DATA!L68</f>
        <v>157885</v>
      </c>
      <c r="V66" s="63">
        <f>+DATA!M68</f>
        <v>5052</v>
      </c>
      <c r="W66" s="63">
        <f t="shared" si="1"/>
        <v>14339.35294117647</v>
      </c>
      <c r="X66" s="228">
        <f>+('7.รายจ่าย'!G65+'7.รายจ่าย'!K65)/'8.คำนวณ'!W66</f>
        <v>8547.7061651809709</v>
      </c>
      <c r="Y66" s="228">
        <f>+'7.รายจ่าย'!L65/'8.คำนวณ'!W66</f>
        <v>126.87864420824633</v>
      </c>
      <c r="Z66" s="228">
        <f>+'7.รายจ่าย'!M65/'8.คำนวณ'!W66</f>
        <v>1677.5183370321904</v>
      </c>
      <c r="AA66" s="228">
        <f>+'7.รายจ่าย'!O65/'8.คำนวณ'!W66</f>
        <v>879.55506861003664</v>
      </c>
      <c r="AB66" s="228">
        <f>+'7.รายจ่าย'!P65/'8.คำนวณ'!W66</f>
        <v>554.10150183165206</v>
      </c>
      <c r="AC66" s="228">
        <f>+'7.รายจ่าย'!R65/'8.คำนวณ'!W66</f>
        <v>1019.3544269369772</v>
      </c>
      <c r="AD66" s="228">
        <f>+'7.รายจ่าย'!S65/'8.คำนวณ'!W66</f>
        <v>1027.0702855572283</v>
      </c>
      <c r="AE66" s="228">
        <f>+'7.รายจ่าย'!T65/'8.คำนวณ'!W66</f>
        <v>801.24657975378329</v>
      </c>
      <c r="AF66" s="228">
        <f>+'7.รายจ่าย'!U65/'8.คำนวณ'!W66</f>
        <v>391.24102342791741</v>
      </c>
      <c r="AG66" s="228">
        <f>+'7.รายจ่าย'!V65/'8.คำนวณ'!W66</f>
        <v>11.160166756232336</v>
      </c>
      <c r="AH66" s="228">
        <f>+'7.รายจ่าย'!Y65/'8.คำนวณ'!W66</f>
        <v>279.81506672300418</v>
      </c>
    </row>
    <row r="67" spans="1:97" s="63" customFormat="1">
      <c r="A67" s="65" t="s">
        <v>224</v>
      </c>
      <c r="B67" s="249">
        <v>32</v>
      </c>
      <c r="C67" s="208">
        <v>65</v>
      </c>
      <c r="D67" s="208">
        <v>8</v>
      </c>
      <c r="E67" s="191" t="s">
        <v>53</v>
      </c>
      <c r="F67" s="191" t="s">
        <v>211</v>
      </c>
      <c r="G67" s="242" t="s">
        <v>341</v>
      </c>
      <c r="H67" s="218">
        <f>+DATA!G69</f>
        <v>51589</v>
      </c>
      <c r="I67" s="219">
        <f>+DATA!H69</f>
        <v>41696</v>
      </c>
      <c r="J67" s="219">
        <f>+DATA!I69</f>
        <v>1615</v>
      </c>
      <c r="K67" s="219">
        <f>+DATA!J69</f>
        <v>4754</v>
      </c>
      <c r="L67" s="219">
        <f>+DATA!K69</f>
        <v>3524</v>
      </c>
      <c r="M67" s="226">
        <f>+'6.รายรับ'!G68/I67</f>
        <v>1138.7678837298547</v>
      </c>
      <c r="N67" s="226">
        <f>+('6.รายรับ'!H68+'6.รายรับ'!I68+'6.รายรับ'!J68)/I67</f>
        <v>591.77166035111281</v>
      </c>
      <c r="O67" s="226">
        <f>+'6.รายรับ'!K68/'8.คำนวณ'!J67</f>
        <v>2451.1585634674916</v>
      </c>
      <c r="P67" s="226">
        <f>+'6.รายรับ'!L68/'8.คำนวณ'!K67</f>
        <v>4043.4456773243583</v>
      </c>
      <c r="Q67" s="226">
        <f>+'6.รายรับ'!M68/'8.คำนวณ'!H67</f>
        <v>18.671664502122546</v>
      </c>
      <c r="R67" s="227">
        <f>+'6.รายรับ'!Q68/'8.คำนวณ'!H67</f>
        <v>226.35116982302429</v>
      </c>
      <c r="S67" s="227">
        <f>+'6.รายรับ'!V68/'8.คำนวณ'!I67</f>
        <v>1542.9320608691482</v>
      </c>
      <c r="T67" s="241">
        <f>+'2.Hosp. Group'!L68</f>
        <v>17</v>
      </c>
      <c r="U67" s="63">
        <f>+DATA!L69</f>
        <v>156498</v>
      </c>
      <c r="V67" s="63">
        <f>+DATA!M69</f>
        <v>4932</v>
      </c>
      <c r="W67" s="63">
        <f t="shared" ref="W67:W90" si="2">+(U67/T67)+V67</f>
        <v>14137.764705882353</v>
      </c>
      <c r="X67" s="228">
        <f>+('7.รายจ่าย'!G66+'7.รายจ่าย'!K66)/'8.คำนวณ'!W67</f>
        <v>8779.3403103078108</v>
      </c>
      <c r="Y67" s="228">
        <f>+'7.รายจ่าย'!L66/'8.คำนวณ'!W67</f>
        <v>72.36556635960423</v>
      </c>
      <c r="Z67" s="228">
        <f>+'7.รายจ่าย'!M66/'8.คำนวณ'!W67</f>
        <v>1861.9200119413169</v>
      </c>
      <c r="AA67" s="228">
        <f>+'7.รายจ่าย'!O66/'8.คำนวณ'!W67</f>
        <v>684.57917792146191</v>
      </c>
      <c r="AB67" s="228">
        <f>+'7.รายจ่าย'!P66/'8.คำนวณ'!W67</f>
        <v>341.24552928743208</v>
      </c>
      <c r="AC67" s="228">
        <f>+'7.รายจ่าย'!R66/'8.คำนวณ'!W67</f>
        <v>464.32012956536937</v>
      </c>
      <c r="AD67" s="228">
        <f>+'7.รายจ่าย'!S66/'8.คำนวณ'!W67</f>
        <v>867.54107351191215</v>
      </c>
      <c r="AE67" s="228">
        <f>+'7.รายจ่าย'!T66/'8.คำนวณ'!W67</f>
        <v>339.84933120303566</v>
      </c>
      <c r="AF67" s="228">
        <f>+'7.รายจ่าย'!U66/'8.คำนวณ'!W67</f>
        <v>228.49549113346816</v>
      </c>
      <c r="AG67" s="228">
        <f>+'7.รายจ่าย'!V66/'8.คำนวณ'!W67</f>
        <v>308.56797030897633</v>
      </c>
      <c r="AH67" s="228">
        <f>+'7.รายจ่าย'!Y66/'8.คำนวณ'!W67</f>
        <v>310.9683412803422</v>
      </c>
    </row>
    <row r="68" spans="1:97" s="230" customFormat="1">
      <c r="A68" s="65" t="s">
        <v>243</v>
      </c>
      <c r="B68" s="249">
        <v>65</v>
      </c>
      <c r="C68" s="208">
        <v>66</v>
      </c>
      <c r="D68" s="208">
        <v>9</v>
      </c>
      <c r="E68" s="191" t="s">
        <v>88</v>
      </c>
      <c r="F68" s="191" t="s">
        <v>180</v>
      </c>
      <c r="G68" s="242" t="s">
        <v>306</v>
      </c>
      <c r="H68" s="218">
        <f>+DATA!G70</f>
        <v>109310</v>
      </c>
      <c r="I68" s="219">
        <f>+DATA!H70</f>
        <v>80657</v>
      </c>
      <c r="J68" s="219">
        <f>+DATA!I70</f>
        <v>2911</v>
      </c>
      <c r="K68" s="219">
        <f>+DATA!J70</f>
        <v>6354</v>
      </c>
      <c r="L68" s="219">
        <f>+DATA!K70</f>
        <v>19388</v>
      </c>
      <c r="M68" s="226">
        <f>+'6.รายรับ'!G69/I68</f>
        <v>1199.1989256977074</v>
      </c>
      <c r="N68" s="226">
        <f>+('6.รายรับ'!H69+'6.รายรับ'!I69+'6.รายรับ'!J69)/I68</f>
        <v>166.06014481074178</v>
      </c>
      <c r="O68" s="226">
        <f>+'6.รายรับ'!K69/'8.คำนวณ'!J68</f>
        <v>997.03446238406059</v>
      </c>
      <c r="P68" s="226">
        <f>+'6.รายรับ'!L69/'8.คำนวณ'!K68</f>
        <v>2292.6084214667926</v>
      </c>
      <c r="Q68" s="226">
        <f>+'6.รายรับ'!M69/'8.คำนวณ'!H68</f>
        <v>10.001710730948679</v>
      </c>
      <c r="R68" s="227">
        <f>+'6.รายรับ'!Q69/'8.คำนวณ'!H68</f>
        <v>58.779329430061296</v>
      </c>
      <c r="S68" s="227">
        <f>+'6.รายรับ'!V69/'8.คำนวณ'!I68</f>
        <v>842.36669861264375</v>
      </c>
      <c r="T68" s="241">
        <f>+'2.Hosp. Group'!L69</f>
        <v>17</v>
      </c>
      <c r="U68" s="63">
        <f>+DATA!L70</f>
        <v>153295</v>
      </c>
      <c r="V68" s="63">
        <f>+DATA!M70</f>
        <v>7289</v>
      </c>
      <c r="W68" s="63">
        <f t="shared" si="2"/>
        <v>16306.35294117647</v>
      </c>
      <c r="X68" s="228">
        <f>+('7.รายจ่าย'!G67+'7.รายจ่าย'!K67)/'8.คำนวณ'!W68</f>
        <v>8451.4364804406814</v>
      </c>
      <c r="Y68" s="228">
        <f>+'7.รายจ่าย'!L67/'8.คำนวณ'!W68</f>
        <v>40.929023945917869</v>
      </c>
      <c r="Z68" s="228">
        <f>+'7.รายจ่าย'!M67/'8.คำนวณ'!W68</f>
        <v>1830.5910523145076</v>
      </c>
      <c r="AA68" s="228">
        <f>+'7.รายจ่าย'!O67/'8.คำนวณ'!W68</f>
        <v>780.22802375833317</v>
      </c>
      <c r="AB68" s="228">
        <f>+'7.รายจ่าย'!P67/'8.คำนวณ'!W68</f>
        <v>696.26109780381512</v>
      </c>
      <c r="AC68" s="228">
        <f>+'7.รายจ่าย'!R67/'8.คำนวณ'!W68</f>
        <v>477.78320376756801</v>
      </c>
      <c r="AD68" s="228">
        <f>+'7.รายจ่าย'!S67/'8.คำนวณ'!W68</f>
        <v>445.54033671466914</v>
      </c>
      <c r="AE68" s="228">
        <f>+'7.รายจ่าย'!T67/'8.คำนวณ'!W68</f>
        <v>781.83239047935126</v>
      </c>
      <c r="AF68" s="228">
        <f>+'7.รายจ่าย'!U67/'8.คำนวณ'!W68</f>
        <v>345.54558706819432</v>
      </c>
      <c r="AG68" s="228">
        <f>+'7.รายจ่าย'!V67/'8.คำนวณ'!W68</f>
        <v>72.523589687166321</v>
      </c>
      <c r="AH68" s="228">
        <f>+'7.รายจ่าย'!Y67/'8.คำนวณ'!W68</f>
        <v>75.803584312141069</v>
      </c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</row>
    <row r="69" spans="1:97" s="63" customFormat="1">
      <c r="A69" s="65" t="s">
        <v>225</v>
      </c>
      <c r="B69" s="249">
        <v>16</v>
      </c>
      <c r="C69" s="208">
        <v>67</v>
      </c>
      <c r="D69" s="208">
        <v>9</v>
      </c>
      <c r="E69" s="191" t="s">
        <v>55</v>
      </c>
      <c r="F69" s="191" t="s">
        <v>173</v>
      </c>
      <c r="G69" s="242" t="s">
        <v>298</v>
      </c>
      <c r="H69" s="218">
        <f>+DATA!G71</f>
        <v>86875</v>
      </c>
      <c r="I69" s="219">
        <f>+DATA!H71</f>
        <v>52869</v>
      </c>
      <c r="J69" s="219">
        <f>+DATA!I71</f>
        <v>1800</v>
      </c>
      <c r="K69" s="219">
        <f>+DATA!J71</f>
        <v>5776</v>
      </c>
      <c r="L69" s="219">
        <f>+DATA!K71</f>
        <v>26430</v>
      </c>
      <c r="M69" s="226">
        <f>+'6.รายรับ'!G70/I69</f>
        <v>1486.7244699162088</v>
      </c>
      <c r="N69" s="226">
        <f>+('6.รายรับ'!H70+'6.รายรับ'!I70+'6.รายรับ'!J70)/I69</f>
        <v>428.58682990031963</v>
      </c>
      <c r="O69" s="226">
        <f>+'6.รายรับ'!K70/'8.คำนวณ'!J69</f>
        <v>2178.2367111111112</v>
      </c>
      <c r="P69" s="226">
        <f>+'6.รายรับ'!L70/'8.คำนวณ'!K69</f>
        <v>5513.1574757617727</v>
      </c>
      <c r="Q69" s="226">
        <f>+'6.รายรับ'!M70/'8.คำนวณ'!H69</f>
        <v>18.116399999999999</v>
      </c>
      <c r="R69" s="227">
        <f>+'6.รายรับ'!Q70/'8.คำนวณ'!H69</f>
        <v>113.08925755395684</v>
      </c>
      <c r="S69" s="227">
        <f>+'6.รายรับ'!V70/'8.คำนวณ'!I69</f>
        <v>1284.9382577692031</v>
      </c>
      <c r="T69" s="241">
        <f>+'2.Hosp. Group'!L70</f>
        <v>17</v>
      </c>
      <c r="U69" s="63">
        <f>+DATA!L71</f>
        <v>136232</v>
      </c>
      <c r="V69" s="63">
        <f>+DATA!M71</f>
        <v>8197</v>
      </c>
      <c r="W69" s="63">
        <f t="shared" si="2"/>
        <v>16210.64705882353</v>
      </c>
      <c r="X69" s="228">
        <f>+('7.รายจ่าย'!G68+'7.รายจ่าย'!K68)/'8.คำนวณ'!W69</f>
        <v>9057.2598118520509</v>
      </c>
      <c r="Y69" s="228">
        <f>+'7.รายจ่าย'!L68/'8.คำนวณ'!W69</f>
        <v>40.770007366255292</v>
      </c>
      <c r="Z69" s="228">
        <f>+'7.รายจ่าย'!M68/'8.คำนวณ'!W69</f>
        <v>2176.06017279856</v>
      </c>
      <c r="AA69" s="228">
        <f>+'7.รายจ่าย'!O68/'8.คำนวณ'!W69</f>
        <v>689.22730594634606</v>
      </c>
      <c r="AB69" s="228">
        <f>+'7.รายจ่าย'!P68/'8.คำนวณ'!W69</f>
        <v>111.3927157532631</v>
      </c>
      <c r="AC69" s="228">
        <f>+'7.รายจ่าย'!R68/'8.คำนวณ'!W69</f>
        <v>634.43751459643443</v>
      </c>
      <c r="AD69" s="228">
        <f>+'7.รายจ่าย'!S68/'8.คำนวณ'!W69</f>
        <v>752.06442628483092</v>
      </c>
      <c r="AE69" s="228">
        <f>+'7.รายจ่าย'!T68/'8.คำนวณ'!W69</f>
        <v>1090.3697881929452</v>
      </c>
      <c r="AF69" s="228">
        <f>+'7.รายจ่าย'!U68/'8.คำนวณ'!W69</f>
        <v>339.39592109035095</v>
      </c>
      <c r="AG69" s="228">
        <f>+'7.รายจ่าย'!V68/'8.คำนวณ'!W69</f>
        <v>10.823587692910614</v>
      </c>
      <c r="AH69" s="228">
        <f>+'7.รายจ่าย'!Y68/'8.คำนวณ'!W69</f>
        <v>842.83773562038016</v>
      </c>
    </row>
    <row r="70" spans="1:97" s="63" customFormat="1">
      <c r="A70" s="65" t="s">
        <v>230</v>
      </c>
      <c r="B70" s="249">
        <v>39</v>
      </c>
      <c r="C70" s="208">
        <v>68</v>
      </c>
      <c r="D70" s="208">
        <v>9</v>
      </c>
      <c r="E70" s="191" t="s">
        <v>49</v>
      </c>
      <c r="F70" s="191" t="s">
        <v>225</v>
      </c>
      <c r="G70" s="242" t="s">
        <v>357</v>
      </c>
      <c r="H70" s="218">
        <f>+DATA!G72</f>
        <v>52326</v>
      </c>
      <c r="I70" s="219">
        <f>+DATA!H72</f>
        <v>37937</v>
      </c>
      <c r="J70" s="219">
        <f>+DATA!I72</f>
        <v>2726</v>
      </c>
      <c r="K70" s="219">
        <f>+DATA!J72</f>
        <v>4476</v>
      </c>
      <c r="L70" s="219">
        <f>+DATA!K72</f>
        <v>7187</v>
      </c>
      <c r="M70" s="226">
        <f>+'6.รายรับ'!G71/I70</f>
        <v>1866.6542088198855</v>
      </c>
      <c r="N70" s="226">
        <f>+('6.รายรับ'!H71+'6.รายรับ'!I71+'6.รายรับ'!J71)/I70</f>
        <v>478.43572739014684</v>
      </c>
      <c r="O70" s="226">
        <f>+'6.รายรับ'!K71/'8.คำนวณ'!J70</f>
        <v>2633.397556859868</v>
      </c>
      <c r="P70" s="226">
        <f>+'6.รายรับ'!L71/'8.คำนวณ'!K70</f>
        <v>5517.8921090259164</v>
      </c>
      <c r="Q70" s="226">
        <f>+'6.รายรับ'!M71/'8.คำนวณ'!H70</f>
        <v>43.90286855482934</v>
      </c>
      <c r="R70" s="227">
        <f>+'6.รายรับ'!Q71/'8.คำนวณ'!H70</f>
        <v>194.4088598402324</v>
      </c>
      <c r="S70" s="227">
        <f>+'6.รายรับ'!V71/'8.คำนวณ'!I70</f>
        <v>1732.9536919102723</v>
      </c>
      <c r="T70" s="241">
        <f>+'2.Hosp. Group'!L71</f>
        <v>17</v>
      </c>
      <c r="U70" s="63">
        <f>+DATA!L72</f>
        <v>147966</v>
      </c>
      <c r="V70" s="63">
        <f>+DATA!M72</f>
        <v>10440</v>
      </c>
      <c r="W70" s="63">
        <f t="shared" si="2"/>
        <v>19143.882352941175</v>
      </c>
      <c r="X70" s="228">
        <f>+('7.รายจ่าย'!G69+'7.รายจ่าย'!K69)/'8.คำนวณ'!W70</f>
        <v>7604.8579105289364</v>
      </c>
      <c r="Y70" s="228">
        <f>+'7.รายจ่าย'!L69/'8.คำนวณ'!W70</f>
        <v>50.915534896726342</v>
      </c>
      <c r="Z70" s="228">
        <f>+'7.รายจ่าย'!M69/'8.คำนวณ'!W70</f>
        <v>1386.4202187766941</v>
      </c>
      <c r="AA70" s="228">
        <f>+'7.รายจ่าย'!O69/'8.คำนวณ'!W70</f>
        <v>682.44766704768233</v>
      </c>
      <c r="AB70" s="228">
        <f>+'7.รายจ่าย'!P69/'8.คำนวณ'!W70</f>
        <v>586.17248754017567</v>
      </c>
      <c r="AC70" s="228">
        <f>+'7.รายจ่าย'!R69/'8.คำนวณ'!W70</f>
        <v>494.62446725416817</v>
      </c>
      <c r="AD70" s="228">
        <f>+'7.รายจ่าย'!S69/'8.คำนวณ'!W70</f>
        <v>316.83083494650424</v>
      </c>
      <c r="AE70" s="228">
        <f>+'7.รายจ่าย'!T69/'8.คำนวณ'!W70</f>
        <v>570.25481032183529</v>
      </c>
      <c r="AF70" s="228">
        <f>+'7.รายจ่าย'!U69/'8.คำนวณ'!W70</f>
        <v>292.09060403261981</v>
      </c>
      <c r="AG70" s="228">
        <f>+'7.รายจ่าย'!V69/'8.คำนวณ'!W70</f>
        <v>34.219338477043813</v>
      </c>
      <c r="AH70" s="228">
        <f>+'7.รายจ่าย'!Y69/'8.คำนวณ'!W70</f>
        <v>111.98942724753108</v>
      </c>
    </row>
    <row r="71" spans="1:97" s="63" customFormat="1">
      <c r="A71" s="65" t="s">
        <v>173</v>
      </c>
      <c r="B71" s="249">
        <v>45</v>
      </c>
      <c r="C71" s="208">
        <v>69</v>
      </c>
      <c r="D71" s="208">
        <v>9</v>
      </c>
      <c r="E71" s="191" t="s">
        <v>49</v>
      </c>
      <c r="F71" s="191" t="s">
        <v>230</v>
      </c>
      <c r="G71" s="242" t="s">
        <v>363</v>
      </c>
      <c r="H71" s="218">
        <f>+DATA!G73</f>
        <v>72086</v>
      </c>
      <c r="I71" s="219">
        <f>+DATA!H73</f>
        <v>52329</v>
      </c>
      <c r="J71" s="219">
        <f>+DATA!I73</f>
        <v>1951</v>
      </c>
      <c r="K71" s="219">
        <f>+DATA!J73</f>
        <v>5711</v>
      </c>
      <c r="L71" s="219">
        <f>+DATA!K73</f>
        <v>12095</v>
      </c>
      <c r="M71" s="226">
        <f>+'6.รายรับ'!G72/I71</f>
        <v>1210.7118448661356</v>
      </c>
      <c r="N71" s="226">
        <f>+('6.รายรับ'!H72+'6.รายรับ'!I72+'6.รายรับ'!J72)/I71</f>
        <v>443.11006803111087</v>
      </c>
      <c r="O71" s="226">
        <f>+'6.รายรับ'!K72/'8.คำนวณ'!J71</f>
        <v>1585.0560481804202</v>
      </c>
      <c r="P71" s="226">
        <f>+'6.รายรับ'!L72/'8.คำนวณ'!K71</f>
        <v>4523.4709070215367</v>
      </c>
      <c r="Q71" s="226">
        <f>+'6.รายรับ'!M72/'8.คำนวณ'!H71</f>
        <v>13.519892905695974</v>
      </c>
      <c r="R71" s="227">
        <f>+'6.รายรับ'!Q72/'8.คำนวณ'!H71</f>
        <v>52.992993646477821</v>
      </c>
      <c r="S71" s="227">
        <f>+'6.รายรับ'!V72/'8.คำนวณ'!I71</f>
        <v>1426.984774981368</v>
      </c>
      <c r="T71" s="241">
        <f>+'2.Hosp. Group'!L72</f>
        <v>17</v>
      </c>
      <c r="U71" s="63">
        <f>+DATA!L73</f>
        <v>172503</v>
      </c>
      <c r="V71" s="63">
        <f>+DATA!M73</f>
        <v>7123</v>
      </c>
      <c r="W71" s="63">
        <f t="shared" si="2"/>
        <v>17270.235294117647</v>
      </c>
      <c r="X71" s="228">
        <f>+('7.รายจ่าย'!G70+'7.รายจ่าย'!K70)/'8.คำนวณ'!W71</f>
        <v>7881.1246918193156</v>
      </c>
      <c r="Y71" s="228">
        <f>+'7.รายจ่าย'!L70/'8.คำนวณ'!W71</f>
        <v>45.567995258758693</v>
      </c>
      <c r="Z71" s="228">
        <f>+'7.รายจ่าย'!M70/'8.คำนวณ'!W71</f>
        <v>1435.4040600965959</v>
      </c>
      <c r="AA71" s="228">
        <f>+'7.รายจ่าย'!O70/'8.คำนวณ'!W71</f>
        <v>766.99239207885716</v>
      </c>
      <c r="AB71" s="228">
        <f>+'7.รายจ่าย'!P70/'8.คำนวณ'!W71</f>
        <v>593.20547899480232</v>
      </c>
      <c r="AC71" s="228">
        <f>+'7.รายจ่าย'!R70/'8.คำนวณ'!W71</f>
        <v>598.74582505092064</v>
      </c>
      <c r="AD71" s="228">
        <f>+'7.รายจ่าย'!S70/'8.คำนวณ'!W71</f>
        <v>859.20775874166372</v>
      </c>
      <c r="AE71" s="228">
        <f>+'7.รายจ่าย'!T70/'8.คำนวณ'!W71</f>
        <v>149.75794226040043</v>
      </c>
      <c r="AF71" s="228">
        <f>+'7.รายจ่าย'!U70/'8.คำนวณ'!W71</f>
        <v>293.00311048590908</v>
      </c>
      <c r="AG71" s="228">
        <f>+'7.รายจ่าย'!V70/'8.คำนวณ'!W71</f>
        <v>10.271014087481351</v>
      </c>
      <c r="AH71" s="228">
        <f>+'7.รายจ่าย'!Y70/'8.คำนวณ'!W71</f>
        <v>53.02521791998474</v>
      </c>
    </row>
    <row r="72" spans="1:97" s="63" customFormat="1">
      <c r="A72" s="65" t="s">
        <v>180</v>
      </c>
      <c r="B72" s="249">
        <v>8</v>
      </c>
      <c r="C72" s="208">
        <v>70</v>
      </c>
      <c r="D72" s="208">
        <v>9</v>
      </c>
      <c r="E72" s="191" t="s">
        <v>51</v>
      </c>
      <c r="F72" s="191" t="s">
        <v>243</v>
      </c>
      <c r="G72" s="242" t="s">
        <v>378</v>
      </c>
      <c r="H72" s="218">
        <f>+DATA!G74</f>
        <v>69581</v>
      </c>
      <c r="I72" s="219">
        <f>+DATA!H74</f>
        <v>52906</v>
      </c>
      <c r="J72" s="219">
        <f>+DATA!I74</f>
        <v>1322</v>
      </c>
      <c r="K72" s="219">
        <f>+DATA!J74</f>
        <v>4149</v>
      </c>
      <c r="L72" s="219">
        <f>+DATA!K74</f>
        <v>11204</v>
      </c>
      <c r="M72" s="226">
        <f>+'6.รายรับ'!G73/I72</f>
        <v>1132.8234457339431</v>
      </c>
      <c r="N72" s="226">
        <f>+('6.รายรับ'!H73+'6.รายรับ'!I73+'6.รายรับ'!J73)/I72</f>
        <v>1071.9536358825085</v>
      </c>
      <c r="O72" s="226">
        <f>+'6.รายรับ'!K73/'8.คำนวณ'!J72</f>
        <v>3906.7851588502267</v>
      </c>
      <c r="P72" s="226">
        <f>+'6.รายรับ'!L73/'8.คำนวณ'!K72</f>
        <v>5716.0784815618226</v>
      </c>
      <c r="Q72" s="226">
        <f>+'6.รายรับ'!M73/'8.คำนวณ'!H72</f>
        <v>8.8546442275908657</v>
      </c>
      <c r="R72" s="227">
        <f>+'6.รายรับ'!Q73/'8.คำนวณ'!H72</f>
        <v>110.70957186588294</v>
      </c>
      <c r="S72" s="227">
        <f>+'6.รายรับ'!V73/'8.คำนวณ'!I72</f>
        <v>1245.6743274864855</v>
      </c>
      <c r="T72" s="241">
        <f>+'2.Hosp. Group'!L73</f>
        <v>17</v>
      </c>
      <c r="U72" s="63">
        <f>+DATA!L74</f>
        <v>196368</v>
      </c>
      <c r="V72" s="63">
        <f>+DATA!M74</f>
        <v>5746</v>
      </c>
      <c r="W72" s="63">
        <f t="shared" si="2"/>
        <v>17297.058823529413</v>
      </c>
      <c r="X72" s="228">
        <f>+('7.รายจ่าย'!G71+'7.รายจ่าย'!K71)/'8.คำนวณ'!W72</f>
        <v>7846.6694583574217</v>
      </c>
      <c r="Y72" s="228">
        <f>+'7.รายจ่าย'!L71/'8.คำนวณ'!W72</f>
        <v>69.75100289066485</v>
      </c>
      <c r="Z72" s="228">
        <f>+'7.รายจ่าย'!M71/'8.คำนวณ'!W72</f>
        <v>1902.0884848495152</v>
      </c>
      <c r="AA72" s="228">
        <f>+'7.รายจ่าย'!O71/'8.คำนวณ'!W72</f>
        <v>616.65640550926719</v>
      </c>
      <c r="AB72" s="228">
        <f>+'7.รายจ่าย'!P71/'8.คำนวณ'!W72</f>
        <v>565.83050909709232</v>
      </c>
      <c r="AC72" s="228">
        <f>+'7.รายจ่าย'!R71/'8.คำนวณ'!W72</f>
        <v>539.75067468117663</v>
      </c>
      <c r="AD72" s="228">
        <f>+'7.รายจ่าย'!S71/'8.คำนวณ'!W72</f>
        <v>2179.0788748852233</v>
      </c>
      <c r="AE72" s="228">
        <f>+'7.รายจ่าย'!T71/'8.คำนวณ'!W72</f>
        <v>452.87209114096243</v>
      </c>
      <c r="AF72" s="228">
        <f>+'7.รายจ่าย'!U71/'8.คำนวณ'!W72</f>
        <v>392.25026342458762</v>
      </c>
      <c r="AG72" s="228">
        <f>+'7.รายจ่าย'!V71/'8.คำนวณ'!W72</f>
        <v>10.76717561639177</v>
      </c>
      <c r="AH72" s="228">
        <f>+'7.รายจ่าย'!Y71/'8.คำนวณ'!W72</f>
        <v>245.15999935385136</v>
      </c>
    </row>
    <row r="73" spans="1:97" s="63" customFormat="1" ht="24.6" customHeight="1">
      <c r="A73" s="65" t="s">
        <v>215</v>
      </c>
      <c r="B73" s="249">
        <v>74</v>
      </c>
      <c r="C73" s="208">
        <v>71</v>
      </c>
      <c r="D73" s="208">
        <v>10</v>
      </c>
      <c r="E73" s="191" t="s">
        <v>45</v>
      </c>
      <c r="F73" s="191" t="s">
        <v>188</v>
      </c>
      <c r="G73" s="242" t="s">
        <v>315</v>
      </c>
      <c r="H73" s="218">
        <f>+DATA!G75</f>
        <v>116249</v>
      </c>
      <c r="I73" s="219">
        <f>+DATA!H75</f>
        <v>90398</v>
      </c>
      <c r="J73" s="219">
        <f>+DATA!I75</f>
        <v>4714</v>
      </c>
      <c r="K73" s="219">
        <f>+DATA!J75</f>
        <v>5997</v>
      </c>
      <c r="L73" s="219">
        <f>+DATA!K75</f>
        <v>15140</v>
      </c>
      <c r="M73" s="226">
        <f>+'6.รายรับ'!G74/I73</f>
        <v>1681.4533162238101</v>
      </c>
      <c r="N73" s="226">
        <f>+('6.รายรับ'!H74+'6.รายรับ'!I74+'6.รายรับ'!J74)/I73</f>
        <v>583.17928217438441</v>
      </c>
      <c r="O73" s="226">
        <f>+'6.รายรับ'!K74/'8.คำนวณ'!J73</f>
        <v>1533.4700190920657</v>
      </c>
      <c r="P73" s="226">
        <f>+'6.รายรับ'!L74/'8.คำนวณ'!K73</f>
        <v>6411.2009554777378</v>
      </c>
      <c r="Q73" s="226">
        <f>+'6.รายรับ'!M74/'8.คำนวณ'!H73</f>
        <v>38.123045359529975</v>
      </c>
      <c r="R73" s="227">
        <f>+'6.รายรับ'!Q74/'8.คำนวณ'!H73</f>
        <v>159.99824789890667</v>
      </c>
      <c r="S73" s="227">
        <f>+'6.รายรับ'!V74/'8.คำนวณ'!I73</f>
        <v>1046.3063613133033</v>
      </c>
      <c r="T73" s="241">
        <f>+'2.Hosp. Group'!L74</f>
        <v>17</v>
      </c>
      <c r="U73" s="63">
        <f>+DATA!L75</f>
        <v>217056</v>
      </c>
      <c r="V73" s="63">
        <f>+DATA!M75</f>
        <v>16812</v>
      </c>
      <c r="W73" s="63">
        <f t="shared" si="2"/>
        <v>29580</v>
      </c>
      <c r="X73" s="228">
        <f>+('7.รายจ่าย'!G72+'7.รายจ่าย'!K72)/'8.คำนวณ'!W73</f>
        <v>7089.1987200811354</v>
      </c>
      <c r="Y73" s="228">
        <f>+'7.รายจ่าย'!L72/'8.คำนวณ'!W73</f>
        <v>60.85237559161596</v>
      </c>
      <c r="Z73" s="228">
        <f>+'7.รายจ่าย'!M72/'8.คำนวณ'!W73</f>
        <v>1807.6827528735632</v>
      </c>
      <c r="AA73" s="228">
        <f>+'7.รายจ่าย'!O72/'8.คำนวณ'!W73</f>
        <v>1053.6988113590264</v>
      </c>
      <c r="AB73" s="228">
        <f>+'7.รายจ่าย'!P72/'8.คำนวณ'!W73</f>
        <v>513.13626842461122</v>
      </c>
      <c r="AC73" s="228">
        <f>+'7.รายจ่าย'!R72/'8.คำนวณ'!W73</f>
        <v>520.39034685598369</v>
      </c>
      <c r="AD73" s="228">
        <f>+'7.รายจ่าย'!S72/'8.คำนวณ'!W73</f>
        <v>890.56388167680871</v>
      </c>
      <c r="AE73" s="228">
        <f>+'7.รายจ่าย'!T72/'8.คำนวณ'!W73</f>
        <v>527.97018255578098</v>
      </c>
      <c r="AF73" s="228">
        <f>+'7.รายจ่าย'!U72/'8.คำนวณ'!W73</f>
        <v>325.64163116970923</v>
      </c>
      <c r="AG73" s="228">
        <f>+'7.รายจ่าย'!V72/'8.คำนวณ'!W73</f>
        <v>74.840091277890465</v>
      </c>
      <c r="AH73" s="228">
        <f>+'7.รายจ่าย'!Y72/'8.คำนวณ'!W73</f>
        <v>218.6859273157539</v>
      </c>
    </row>
    <row r="74" spans="1:97" s="63" customFormat="1">
      <c r="A74" s="65" t="s">
        <v>195</v>
      </c>
      <c r="B74" s="249">
        <v>79</v>
      </c>
      <c r="C74" s="208">
        <v>72</v>
      </c>
      <c r="D74" s="208">
        <v>10</v>
      </c>
      <c r="E74" s="191" t="s">
        <v>45</v>
      </c>
      <c r="F74" s="191" t="s">
        <v>193</v>
      </c>
      <c r="G74" s="242" t="s">
        <v>320</v>
      </c>
      <c r="H74" s="218">
        <f>+DATA!G76</f>
        <v>109580</v>
      </c>
      <c r="I74" s="219">
        <f>+DATA!H76</f>
        <v>85449</v>
      </c>
      <c r="J74" s="219">
        <f>+DATA!I76</f>
        <v>4255</v>
      </c>
      <c r="K74" s="219">
        <f>+DATA!J76</f>
        <v>6043</v>
      </c>
      <c r="L74" s="219">
        <f>+DATA!K76</f>
        <v>13833</v>
      </c>
      <c r="M74" s="226">
        <f>+'6.รายรับ'!G75/I74</f>
        <v>1329.5755445938514</v>
      </c>
      <c r="N74" s="226">
        <f>+('6.รายรับ'!H75+'6.รายรับ'!I75+'6.รายรับ'!J75)/I74</f>
        <v>430.88970274666764</v>
      </c>
      <c r="O74" s="226">
        <f>+'6.รายรับ'!K75/'8.คำนวณ'!J74</f>
        <v>2865.6028390129263</v>
      </c>
      <c r="P74" s="226">
        <f>+'6.รายรับ'!L75/'8.คำนวณ'!K74</f>
        <v>5990.7884146946881</v>
      </c>
      <c r="Q74" s="226">
        <f>+'6.รายรับ'!M75/'8.คำนวณ'!H74</f>
        <v>52.604343858368317</v>
      </c>
      <c r="R74" s="227">
        <f>+'6.รายรับ'!Q75/'8.คำนวณ'!H74</f>
        <v>112.99890034677861</v>
      </c>
      <c r="S74" s="227">
        <f>+'6.รายรับ'!V75/'8.คำนวณ'!I74</f>
        <v>1076.3450806914066</v>
      </c>
      <c r="T74" s="241">
        <f>+'2.Hosp. Group'!L75</f>
        <v>17</v>
      </c>
      <c r="U74" s="63">
        <f>+DATA!L76</f>
        <v>396709</v>
      </c>
      <c r="V74" s="63">
        <f>+DATA!M76</f>
        <v>13972</v>
      </c>
      <c r="W74" s="63">
        <f t="shared" si="2"/>
        <v>37307.823529411762</v>
      </c>
      <c r="X74" s="228">
        <f>+('7.รายจ่าย'!G73+'7.รายจ่าย'!K73)/'8.คำนวณ'!W74</f>
        <v>5018.7284624735712</v>
      </c>
      <c r="Y74" s="228">
        <f>+'7.รายจ่าย'!L73/'8.คำนวณ'!W74</f>
        <v>3.1006828878345973</v>
      </c>
      <c r="Z74" s="228">
        <f>+'7.รายจ่าย'!M73/'8.คำนวณ'!W74</f>
        <v>1178.1531143286459</v>
      </c>
      <c r="AA74" s="228">
        <f>+'7.รายจ่าย'!O73/'8.คำนวณ'!W74</f>
        <v>542.22124252443496</v>
      </c>
      <c r="AB74" s="228">
        <f>+'7.รายจ่าย'!P73/'8.คำนวณ'!W74</f>
        <v>305.56261184769636</v>
      </c>
      <c r="AC74" s="228">
        <f>+'7.รายจ่าย'!R73/'8.คำนวณ'!W74</f>
        <v>269.61704271143253</v>
      </c>
      <c r="AD74" s="228">
        <f>+'7.รายจ่าย'!S73/'8.คำนวณ'!W74</f>
        <v>477.93199691595999</v>
      </c>
      <c r="AE74" s="228">
        <f>+'7.รายจ่าย'!T73/'8.คำนวณ'!W74</f>
        <v>450.94421540664081</v>
      </c>
      <c r="AF74" s="228">
        <f>+'7.รายจ่าย'!U73/'8.คำนวณ'!W74</f>
        <v>215.62629440599909</v>
      </c>
      <c r="AG74" s="228">
        <f>+'7.รายจ่าย'!V73/'8.คำนวณ'!W74</f>
        <v>0.72083459864119348</v>
      </c>
      <c r="AH74" s="228">
        <f>+'7.รายจ่าย'!Y73/'8.คำนวณ'!W74</f>
        <v>123.39427938943575</v>
      </c>
    </row>
    <row r="75" spans="1:97" s="63" customFormat="1">
      <c r="A75" s="65" t="s">
        <v>246</v>
      </c>
      <c r="B75" s="249">
        <v>81</v>
      </c>
      <c r="C75" s="208">
        <v>73</v>
      </c>
      <c r="D75" s="208">
        <v>10</v>
      </c>
      <c r="E75" s="191" t="s">
        <v>45</v>
      </c>
      <c r="F75" s="191" t="s">
        <v>195</v>
      </c>
      <c r="G75" s="242" t="s">
        <v>322</v>
      </c>
      <c r="H75" s="218">
        <f>+DATA!G77</f>
        <v>116147</v>
      </c>
      <c r="I75" s="219">
        <f>+DATA!H77</f>
        <v>87744</v>
      </c>
      <c r="J75" s="219">
        <f>+DATA!I77</f>
        <v>4744</v>
      </c>
      <c r="K75" s="219">
        <f>+DATA!J77</f>
        <v>5584</v>
      </c>
      <c r="L75" s="219">
        <f>+DATA!K77</f>
        <v>18075</v>
      </c>
      <c r="M75" s="226">
        <f>+'6.รายรับ'!G76/I75</f>
        <v>1242.3797790162291</v>
      </c>
      <c r="N75" s="226">
        <f>+('6.รายรับ'!H76+'6.รายรับ'!I76+'6.รายรับ'!J76)/I75</f>
        <v>274.56567286652074</v>
      </c>
      <c r="O75" s="226">
        <f>+'6.รายรับ'!K76/'8.คำนวณ'!J75</f>
        <v>1704.8014460370996</v>
      </c>
      <c r="P75" s="226">
        <f>+'6.รายรับ'!L76/'8.คำนวณ'!K75</f>
        <v>4671.3495361747846</v>
      </c>
      <c r="Q75" s="226">
        <f>+'6.รายรับ'!M76/'8.คำนวณ'!H75</f>
        <v>15.175282185506298</v>
      </c>
      <c r="R75" s="227">
        <f>+'6.รายรับ'!Q76/'8.คำนวณ'!H75</f>
        <v>84.670921332449396</v>
      </c>
      <c r="S75" s="227">
        <f>+'6.รายรับ'!V76/'8.คำนวณ'!I75</f>
        <v>832.20447438001463</v>
      </c>
      <c r="T75" s="241">
        <f>+'2.Hosp. Group'!L76</f>
        <v>17</v>
      </c>
      <c r="U75" s="63">
        <f>+DATA!L77</f>
        <v>222439</v>
      </c>
      <c r="V75" s="63">
        <f>+DATA!M77</f>
        <v>9428</v>
      </c>
      <c r="W75" s="63">
        <f t="shared" si="2"/>
        <v>22512.647058823532</v>
      </c>
      <c r="X75" s="228">
        <f>+('7.รายจ่าย'!G74+'7.รายจ่าย'!K74)/'8.คำนวณ'!W75</f>
        <v>6962.3323978939943</v>
      </c>
      <c r="Y75" s="228">
        <f>+'7.รายจ่าย'!L74/'8.คำนวณ'!W75</f>
        <v>61.643564898161813</v>
      </c>
      <c r="Z75" s="228">
        <f>+'7.รายจ่าย'!M74/'8.คำนวณ'!W75</f>
        <v>1621.050874410462</v>
      </c>
      <c r="AA75" s="228">
        <f>+'7.รายจ่าย'!O74/'8.คำนวณ'!W75</f>
        <v>694.1265573599153</v>
      </c>
      <c r="AB75" s="228">
        <f>+'7.รายจ่าย'!P74/'8.คำนวณ'!W75</f>
        <v>334.1316856407509</v>
      </c>
      <c r="AC75" s="228">
        <f>+'7.รายจ่าย'!R74/'8.คำนวณ'!W75</f>
        <v>435.81051727786991</v>
      </c>
      <c r="AD75" s="228">
        <f>+'7.รายจ่าย'!S74/'8.คำนวณ'!W75</f>
        <v>981.84738392798818</v>
      </c>
      <c r="AE75" s="228">
        <f>+'7.รายจ่าย'!T74/'8.คำนวณ'!W75</f>
        <v>544.38890273441064</v>
      </c>
      <c r="AF75" s="228">
        <f>+'7.รายจ่าย'!U74/'8.คำนวณ'!W75</f>
        <v>347.92145985916409</v>
      </c>
      <c r="AG75" s="228">
        <f>+'7.รายจ่าย'!V74/'8.คำนวณ'!W75</f>
        <v>32.392514664959563</v>
      </c>
      <c r="AH75" s="228">
        <f>+'7.รายจ่าย'!Y74/'8.คำนวณ'!W75</f>
        <v>386.61454591536778</v>
      </c>
    </row>
    <row r="76" spans="1:97" s="63" customFormat="1">
      <c r="A76" s="65" t="s">
        <v>207</v>
      </c>
      <c r="B76" s="249">
        <v>28</v>
      </c>
      <c r="C76" s="208">
        <v>74</v>
      </c>
      <c r="D76" s="208">
        <v>10</v>
      </c>
      <c r="E76" s="191" t="s">
        <v>53</v>
      </c>
      <c r="F76" s="191" t="s">
        <v>207</v>
      </c>
      <c r="G76" s="242" t="s">
        <v>337</v>
      </c>
      <c r="H76" s="218">
        <f>+DATA!G78</f>
        <v>110540</v>
      </c>
      <c r="I76" s="219">
        <f>+DATA!H78</f>
        <v>84991</v>
      </c>
      <c r="J76" s="219">
        <f>+DATA!I78</f>
        <v>4964</v>
      </c>
      <c r="K76" s="219">
        <f>+DATA!J78</f>
        <v>7989</v>
      </c>
      <c r="L76" s="219">
        <f>+DATA!K78</f>
        <v>12596</v>
      </c>
      <c r="M76" s="226">
        <f>+'6.รายรับ'!G77/I76</f>
        <v>1323.5482431080939</v>
      </c>
      <c r="N76" s="226">
        <f>+('6.รายรับ'!H77+'6.รายรับ'!I77+'6.รายรับ'!J77)/I76</f>
        <v>301.63762657222532</v>
      </c>
      <c r="O76" s="226">
        <f>+'6.รายรับ'!K77/'8.คำนวณ'!J76</f>
        <v>1052.1993956486704</v>
      </c>
      <c r="P76" s="226">
        <f>+'6.รายรับ'!L77/'8.คำนวณ'!K76</f>
        <v>3805.708629365377</v>
      </c>
      <c r="Q76" s="226">
        <f>+'6.รายรับ'!M77/'8.คำนวณ'!H76</f>
        <v>19.200741812918402</v>
      </c>
      <c r="R76" s="227">
        <f>+'6.รายรับ'!Q77/'8.คำนวณ'!H76</f>
        <v>100.15662203727157</v>
      </c>
      <c r="S76" s="227">
        <f>+'6.รายรับ'!V77/'8.คำนวณ'!I76</f>
        <v>1178.328425480345</v>
      </c>
      <c r="T76" s="241">
        <f>+'2.Hosp. Group'!L77</f>
        <v>17</v>
      </c>
      <c r="U76" s="63">
        <f>+DATA!L78</f>
        <v>234222</v>
      </c>
      <c r="V76" s="63">
        <f>+DATA!M78</f>
        <v>13210</v>
      </c>
      <c r="W76" s="63">
        <f t="shared" si="2"/>
        <v>26987.764705882353</v>
      </c>
      <c r="X76" s="228">
        <f>+('7.รายจ่าย'!G75+'7.รายจ่าย'!K75)/'8.คำนวณ'!W76</f>
        <v>7287.9667050428079</v>
      </c>
      <c r="Y76" s="228">
        <f>+'7.รายจ่าย'!L75/'8.คำนวณ'!W76</f>
        <v>38.115102203177038</v>
      </c>
      <c r="Z76" s="228">
        <f>+'7.รายจ่าย'!M75/'8.คำนวณ'!W76</f>
        <v>1485.2454813074335</v>
      </c>
      <c r="AA76" s="228">
        <f>+'7.รายจ่าย'!O75/'8.คำนวณ'!W76</f>
        <v>662.52681705435145</v>
      </c>
      <c r="AB76" s="228">
        <f>+'7.รายจ่าย'!P75/'8.คำนวณ'!W76</f>
        <v>592.85676507000994</v>
      </c>
      <c r="AC76" s="228">
        <f>+'7.รายจ่าย'!R75/'8.คำนวณ'!W76</f>
        <v>599.26919944114115</v>
      </c>
      <c r="AD76" s="228">
        <f>+'7.รายจ่าย'!S75/'8.คำนวณ'!W76</f>
        <v>505.80795329909853</v>
      </c>
      <c r="AE76" s="228">
        <f>+'7.รายจ่าย'!T75/'8.คำนวณ'!W76</f>
        <v>624.65736209436955</v>
      </c>
      <c r="AF76" s="228">
        <f>+'7.รายจ่าย'!U75/'8.คำนวณ'!W76</f>
        <v>258.87815445779347</v>
      </c>
      <c r="AG76" s="228">
        <f>+'7.รายจ่าย'!V75/'8.คำนวณ'!W76</f>
        <v>8.3937233212436126</v>
      </c>
      <c r="AH76" s="228">
        <f>+'7.รายจ่าย'!Y75/'8.คำนวณ'!W76</f>
        <v>164.23773766761408</v>
      </c>
    </row>
    <row r="77" spans="1:97" s="63" customFormat="1">
      <c r="A77" s="65" t="s">
        <v>188</v>
      </c>
      <c r="B77" s="249">
        <v>54</v>
      </c>
      <c r="C77" s="208">
        <v>75</v>
      </c>
      <c r="D77" s="208">
        <v>10</v>
      </c>
      <c r="E77" s="191" t="s">
        <v>47</v>
      </c>
      <c r="F77" s="191" t="s">
        <v>215</v>
      </c>
      <c r="G77" s="242" t="s">
        <v>345</v>
      </c>
      <c r="H77" s="218">
        <f>+DATA!G79</f>
        <v>98135</v>
      </c>
      <c r="I77" s="219">
        <f>+DATA!H79</f>
        <v>58977</v>
      </c>
      <c r="J77" s="219">
        <f>+DATA!I79</f>
        <v>2765</v>
      </c>
      <c r="K77" s="219">
        <f>+DATA!J79</f>
        <v>6160</v>
      </c>
      <c r="L77" s="219">
        <f>+DATA!K79</f>
        <v>30233</v>
      </c>
      <c r="M77" s="226">
        <f>+'6.รายรับ'!G78/I77</f>
        <v>1512.4763005917562</v>
      </c>
      <c r="N77" s="226">
        <f>+('6.รายรับ'!H78+'6.รายรับ'!I78+'6.รายรับ'!J78)/I77</f>
        <v>645.74164487851203</v>
      </c>
      <c r="O77" s="226">
        <f>+'6.รายรับ'!K78/'8.คำนวณ'!J77</f>
        <v>847.73468716094021</v>
      </c>
      <c r="P77" s="226">
        <f>+'6.รายรับ'!L78/'8.คำนวณ'!K77</f>
        <v>4821.9462613636369</v>
      </c>
      <c r="Q77" s="226">
        <f>+'6.รายรับ'!M78/'8.คำนวณ'!H77</f>
        <v>18.786773322463954</v>
      </c>
      <c r="R77" s="227">
        <f>+'6.รายรับ'!Q78/'8.คำนวณ'!H77</f>
        <v>148.22865104193204</v>
      </c>
      <c r="S77" s="227">
        <f>+'6.รายรับ'!V78/'8.คำนวณ'!I77</f>
        <v>1562.6440800651101</v>
      </c>
      <c r="T77" s="241">
        <f>+'2.Hosp. Group'!L78</f>
        <v>17</v>
      </c>
      <c r="U77" s="63">
        <f>+DATA!L79</f>
        <v>168806</v>
      </c>
      <c r="V77" s="63">
        <f>+DATA!M79</f>
        <v>9402</v>
      </c>
      <c r="W77" s="63">
        <f t="shared" si="2"/>
        <v>19331.764705882353</v>
      </c>
      <c r="X77" s="228">
        <f>+('7.รายจ่าย'!G76+'7.รายจ่าย'!K76)/'8.คำนวณ'!W77</f>
        <v>9610.1103322176241</v>
      </c>
      <c r="Y77" s="228">
        <f>+'7.รายจ่าย'!L76/'8.คำนวณ'!W77</f>
        <v>85.899339520447896</v>
      </c>
      <c r="Z77" s="228">
        <f>+'7.รายจ่าย'!M76/'8.คำนวณ'!W77</f>
        <v>2060.0180384919668</v>
      </c>
      <c r="AA77" s="228">
        <f>+'7.รายจ่าย'!O76/'8.คำนวณ'!W77</f>
        <v>665.82365582400189</v>
      </c>
      <c r="AB77" s="228">
        <f>+'7.รายจ่าย'!P76/'8.คำนวณ'!W77</f>
        <v>665.06227939386565</v>
      </c>
      <c r="AC77" s="228">
        <f>+'7.รายจ่าย'!R76/'8.คำนวณ'!W77</f>
        <v>387.67342630233696</v>
      </c>
      <c r="AD77" s="228">
        <f>+'7.รายจ่าย'!S76/'8.คำนวณ'!W77</f>
        <v>1239.66475718111</v>
      </c>
      <c r="AE77" s="228">
        <f>+'7.รายจ่าย'!T76/'8.คำนวณ'!W77</f>
        <v>569.09474987828628</v>
      </c>
      <c r="AF77" s="228">
        <f>+'7.รายจ่าย'!U76/'8.คำนวณ'!W77</f>
        <v>398.62840445472244</v>
      </c>
      <c r="AG77" s="228">
        <f>+'7.รายจ่าย'!V76/'8.คำนวณ'!W77</f>
        <v>86.461791017526778</v>
      </c>
      <c r="AH77" s="228">
        <f>+'7.รายจ่าย'!Y76/'8.คำนวณ'!W77</f>
        <v>195.15849987828628</v>
      </c>
    </row>
    <row r="78" spans="1:97" s="63" customFormat="1">
      <c r="A78" s="65" t="s">
        <v>193</v>
      </c>
      <c r="B78" s="249">
        <v>86</v>
      </c>
      <c r="C78" s="208">
        <v>76</v>
      </c>
      <c r="D78" s="208">
        <v>10</v>
      </c>
      <c r="E78" s="191" t="s">
        <v>45</v>
      </c>
      <c r="F78" s="191" t="s">
        <v>200</v>
      </c>
      <c r="G78" s="242" t="s">
        <v>327</v>
      </c>
      <c r="H78" s="218">
        <f>+DATA!G80</f>
        <v>126966</v>
      </c>
      <c r="I78" s="219">
        <f>+DATA!H80</f>
        <v>96992</v>
      </c>
      <c r="J78" s="219">
        <f>+DATA!I80</f>
        <v>4113</v>
      </c>
      <c r="K78" s="219">
        <f>+DATA!J80</f>
        <v>6122</v>
      </c>
      <c r="L78" s="219">
        <f>+DATA!K80</f>
        <v>19739</v>
      </c>
      <c r="M78" s="226">
        <f>+'6.รายรับ'!G79/I78</f>
        <v>1518.6351661992746</v>
      </c>
      <c r="N78" s="226">
        <f>+('6.รายรับ'!H79+'6.รายรับ'!I79+'6.รายรับ'!J79)/I78</f>
        <v>613.27062128835371</v>
      </c>
      <c r="O78" s="226">
        <f>+'6.รายรับ'!K79/'8.คำนวณ'!J78</f>
        <v>2412.3819572088496</v>
      </c>
      <c r="P78" s="226">
        <f>+'6.รายรับ'!L79/'8.คำนวณ'!K78</f>
        <v>5427.3154884024834</v>
      </c>
      <c r="Q78" s="226">
        <f>+'6.รายรับ'!M79/'8.คำนวณ'!H78</f>
        <v>40.814430634973142</v>
      </c>
      <c r="R78" s="227">
        <f>+'6.รายรับ'!Q79/'8.คำนวณ'!H78</f>
        <v>140.86828717924485</v>
      </c>
      <c r="S78" s="227">
        <f>+'6.รายรับ'!V79/'8.คำนวณ'!I78</f>
        <v>873.37987535054447</v>
      </c>
      <c r="T78" s="241">
        <f>+'2.Hosp. Group'!L79</f>
        <v>17</v>
      </c>
      <c r="U78" s="63">
        <f>+DATA!L80</f>
        <v>367464</v>
      </c>
      <c r="V78" s="63">
        <f>+DATA!M80</f>
        <v>14694</v>
      </c>
      <c r="W78" s="63">
        <f t="shared" si="2"/>
        <v>36309.529411764706</v>
      </c>
      <c r="X78" s="228">
        <f>+('7.รายจ่าย'!G77+'7.รายจ่าย'!K77)/'8.คำนวณ'!W78</f>
        <v>5501.9081130054983</v>
      </c>
      <c r="Y78" s="228">
        <f>+'7.รายจ่าย'!L77/'8.คำนวณ'!W78</f>
        <v>36.364444579449241</v>
      </c>
      <c r="Z78" s="228">
        <f>+'7.รายจ่าย'!M77/'8.คำนวณ'!W78</f>
        <v>1381.9493995904493</v>
      </c>
      <c r="AA78" s="228">
        <f>+'7.รายจ่าย'!O77/'8.คำนวณ'!W78</f>
        <v>823.72670327996866</v>
      </c>
      <c r="AB78" s="228">
        <f>+'7.รายจ่าย'!P77/'8.คำนวณ'!W78</f>
        <v>709.54231209761815</v>
      </c>
      <c r="AC78" s="228">
        <f>+'7.รายจ่าย'!R77/'8.คำนวณ'!W78</f>
        <v>377.91208650459606</v>
      </c>
      <c r="AD78" s="228">
        <f>+'7.รายจ่าย'!S77/'8.คำนวณ'!W78</f>
        <v>994.16962061490926</v>
      </c>
      <c r="AE78" s="228">
        <f>+'7.รายจ่าย'!T77/'8.คำนวณ'!W78</f>
        <v>428.389975083514</v>
      </c>
      <c r="AF78" s="228">
        <f>+'7.รายจ่าย'!U77/'8.คำนวณ'!W78</f>
        <v>259.35207595802109</v>
      </c>
      <c r="AG78" s="228">
        <f>+'7.รายจ่าย'!V77/'8.คำนวณ'!W78</f>
        <v>6.6895223908162178</v>
      </c>
      <c r="AH78" s="228">
        <f>+'7.รายจ่าย'!Y77/'8.คำนวณ'!W78</f>
        <v>48.566721700023656</v>
      </c>
    </row>
    <row r="79" spans="1:97" s="63" customFormat="1">
      <c r="A79" s="65" t="s">
        <v>200</v>
      </c>
      <c r="B79" s="249">
        <v>11</v>
      </c>
      <c r="C79" s="208">
        <v>77</v>
      </c>
      <c r="D79" s="208">
        <v>10</v>
      </c>
      <c r="E79" s="191" t="s">
        <v>51</v>
      </c>
      <c r="F79" s="191" t="s">
        <v>246</v>
      </c>
      <c r="G79" s="242" t="s">
        <v>381</v>
      </c>
      <c r="H79" s="218">
        <f>+DATA!G81</f>
        <v>81715</v>
      </c>
      <c r="I79" s="219">
        <f>+DATA!H81</f>
        <v>59978</v>
      </c>
      <c r="J79" s="219">
        <f>+DATA!I81</f>
        <v>2527</v>
      </c>
      <c r="K79" s="219">
        <f>+DATA!J81</f>
        <v>6163</v>
      </c>
      <c r="L79" s="219">
        <f>+DATA!K81</f>
        <v>13047</v>
      </c>
      <c r="M79" s="226">
        <f>+'6.รายรับ'!G80/I79</f>
        <v>1693.6270482510254</v>
      </c>
      <c r="N79" s="226">
        <f>+('6.รายรับ'!H80+'6.รายรับ'!I80+'6.รายรับ'!J80)/I79</f>
        <v>463.46791907032576</v>
      </c>
      <c r="O79" s="226">
        <f>+'6.รายรับ'!K80/'8.คำนวณ'!J79</f>
        <v>1827.1572061733279</v>
      </c>
      <c r="P79" s="226">
        <f>+'6.รายรับ'!L80/'8.คำนวณ'!K79</f>
        <v>8903.8774184650338</v>
      </c>
      <c r="Q79" s="226">
        <f>+'6.รายรับ'!M80/'8.คำนวณ'!H79</f>
        <v>25.320920271675948</v>
      </c>
      <c r="R79" s="227">
        <f>+'6.รายรับ'!Q80/'8.คำนวณ'!H79</f>
        <v>277.93275041302087</v>
      </c>
      <c r="S79" s="227">
        <f>+'6.รายรับ'!V80/'8.คำนวณ'!I79</f>
        <v>1483.6338305712095</v>
      </c>
      <c r="T79" s="241">
        <f>+'2.Hosp. Group'!L80</f>
        <v>17</v>
      </c>
      <c r="U79" s="63">
        <f>+DATA!L81</f>
        <v>214134</v>
      </c>
      <c r="V79" s="63">
        <f>+DATA!M81</f>
        <v>14189</v>
      </c>
      <c r="W79" s="63">
        <f t="shared" si="2"/>
        <v>26785.117647058825</v>
      </c>
      <c r="X79" s="228">
        <f>+('7.รายจ่าย'!G78+'7.รายจ่าย'!K78)/'8.คำนวณ'!W79</f>
        <v>7414.126626836236</v>
      </c>
      <c r="Y79" s="228">
        <f>+'7.รายจ่าย'!L78/'8.คำนวณ'!W79</f>
        <v>77.875274153557612</v>
      </c>
      <c r="Z79" s="228">
        <f>+'7.รายจ่าย'!M78/'8.คำนวณ'!W79</f>
        <v>1604.5207292460475</v>
      </c>
      <c r="AA79" s="228">
        <f>+'7.รายจ่าย'!O78/'8.คำนวณ'!W79</f>
        <v>967.43589449364981</v>
      </c>
      <c r="AB79" s="228">
        <f>+'7.รายจ่าย'!P78/'8.คำนวณ'!W79</f>
        <v>635.36356174521848</v>
      </c>
      <c r="AC79" s="228">
        <f>+'7.รายจ่าย'!R78/'8.คำนวณ'!W79</f>
        <v>560.60368850568898</v>
      </c>
      <c r="AD79" s="228">
        <f>+'7.รายจ่าย'!S78/'8.คำนวณ'!W79</f>
        <v>429.02442772215471</v>
      </c>
      <c r="AE79" s="228">
        <f>+'7.รายจ่าย'!T78/'8.คำนวณ'!W79</f>
        <v>466.27439030014472</v>
      </c>
      <c r="AF79" s="228">
        <f>+'7.รายจ่าย'!U78/'8.คำนวณ'!W79</f>
        <v>238.46350477767504</v>
      </c>
      <c r="AG79" s="228">
        <f>+'7.รายจ่าย'!V78/'8.คำนวณ'!W79</f>
        <v>44.435350842324645</v>
      </c>
      <c r="AH79" s="228">
        <f>+'7.รายจ่าย'!Y78/'8.คำนวณ'!W79</f>
        <v>90.821184064021509</v>
      </c>
    </row>
    <row r="80" spans="1:97" s="63" customFormat="1">
      <c r="A80" s="65" t="s">
        <v>227</v>
      </c>
      <c r="B80" s="249">
        <v>71</v>
      </c>
      <c r="C80" s="208">
        <v>78</v>
      </c>
      <c r="D80" s="208">
        <v>11</v>
      </c>
      <c r="E80" s="191" t="s">
        <v>45</v>
      </c>
      <c r="F80" s="191" t="s">
        <v>186</v>
      </c>
      <c r="G80" s="242" t="s">
        <v>312</v>
      </c>
      <c r="H80" s="218">
        <f>+DATA!G82</f>
        <v>127715</v>
      </c>
      <c r="I80" s="219">
        <f>+DATA!H82</f>
        <v>82745</v>
      </c>
      <c r="J80" s="219">
        <f>+DATA!I82</f>
        <v>7224</v>
      </c>
      <c r="K80" s="219">
        <f>+DATA!J82</f>
        <v>8865</v>
      </c>
      <c r="L80" s="219">
        <f>+DATA!K82</f>
        <v>28881</v>
      </c>
      <c r="M80" s="226">
        <f>+'6.รายรับ'!G81/I80</f>
        <v>2156.0093195963505</v>
      </c>
      <c r="N80" s="226">
        <f>+('6.รายรับ'!H81+'6.รายรับ'!I81+'6.รายรับ'!J81)/I80</f>
        <v>1277.2066889842285</v>
      </c>
      <c r="O80" s="226">
        <f>+'6.รายรับ'!K81/'8.คำนวณ'!J80</f>
        <v>5060.0281506090805</v>
      </c>
      <c r="P80" s="226">
        <f>+'6.รายรับ'!L81/'8.คำนวณ'!K80</f>
        <v>9134.0369261139313</v>
      </c>
      <c r="Q80" s="226">
        <f>+'6.รายรับ'!M81/'8.คำนวณ'!H80</f>
        <v>73.190431820851117</v>
      </c>
      <c r="R80" s="227">
        <f>+'6.รายรับ'!Q81/'8.คำนวณ'!H80</f>
        <v>232.6236723172689</v>
      </c>
      <c r="S80" s="227">
        <f>+'6.รายรับ'!V81/'8.คำนวณ'!I80</f>
        <v>1975.4433073901746</v>
      </c>
      <c r="T80" s="241">
        <f>+'2.Hosp. Group'!L81</f>
        <v>17</v>
      </c>
      <c r="U80" s="63">
        <f>+DATA!L82</f>
        <v>334759</v>
      </c>
      <c r="V80" s="63">
        <f>+DATA!M82</f>
        <v>34104</v>
      </c>
      <c r="W80" s="63">
        <f t="shared" si="2"/>
        <v>53795.705882352937</v>
      </c>
      <c r="X80" s="228">
        <f>+('7.รายจ่าย'!G79+'7.รายจ่าย'!K79)/'8.คำนวณ'!W80</f>
        <v>6589.897931542755</v>
      </c>
      <c r="Y80" s="228">
        <f>+'7.รายจ่าย'!L79/'8.คำนวณ'!W80</f>
        <v>74.69161737160303</v>
      </c>
      <c r="Z80" s="228">
        <f>+'7.รายจ่าย'!M79/'8.คำนวณ'!W80</f>
        <v>1825.9105714648119</v>
      </c>
      <c r="AA80" s="228">
        <f>+'7.รายจ่าย'!O79/'8.คำนวณ'!W80</f>
        <v>1062.4716250586371</v>
      </c>
      <c r="AB80" s="228">
        <f>+'7.รายจ่าย'!P79/'8.คำนวณ'!W80</f>
        <v>185.72096928794889</v>
      </c>
      <c r="AC80" s="228">
        <f>+'7.รายจ่าย'!R79/'8.คำนวณ'!W80</f>
        <v>335.4412772176218</v>
      </c>
      <c r="AD80" s="228">
        <f>+'7.รายจ่าย'!S79/'8.คำนวณ'!W80</f>
        <v>934.04006501721653</v>
      </c>
      <c r="AE80" s="228">
        <f>+'7.รายจ่าย'!T79/'8.คำนวณ'!W80</f>
        <v>438.54727515972741</v>
      </c>
      <c r="AF80" s="228">
        <f>+'7.รายจ่าย'!U79/'8.คำนวณ'!W80</f>
        <v>378.66122427221939</v>
      </c>
      <c r="AG80" s="228">
        <f>+'7.รายจ่าย'!V79/'8.คำนวณ'!W80</f>
        <v>39.211665975963534</v>
      </c>
      <c r="AH80" s="228">
        <f>+'7.รายจ่าย'!Y79/'8.คำนวณ'!W80</f>
        <v>228.69624569859613</v>
      </c>
    </row>
    <row r="81" spans="1:34" s="63" customFormat="1">
      <c r="A81" s="65" t="s">
        <v>186</v>
      </c>
      <c r="B81" s="249">
        <v>13</v>
      </c>
      <c r="C81" s="208">
        <v>79</v>
      </c>
      <c r="D81" s="208">
        <v>11</v>
      </c>
      <c r="E81" s="191" t="s">
        <v>55</v>
      </c>
      <c r="F81" s="191" t="s">
        <v>170</v>
      </c>
      <c r="G81" s="242" t="s">
        <v>295</v>
      </c>
      <c r="H81" s="218">
        <f>+DATA!G83</f>
        <v>92913</v>
      </c>
      <c r="I81" s="219">
        <f>+DATA!H83</f>
        <v>75286</v>
      </c>
      <c r="J81" s="219">
        <f>+DATA!I83</f>
        <v>8631</v>
      </c>
      <c r="K81" s="219">
        <f>+DATA!J83</f>
        <v>7778</v>
      </c>
      <c r="L81" s="219">
        <f>+DATA!K83</f>
        <v>1218</v>
      </c>
      <c r="M81" s="226">
        <f>+'6.รายรับ'!G82/I81</f>
        <v>2095.7421850011951</v>
      </c>
      <c r="N81" s="226">
        <f>+('6.รายรับ'!H82+'6.รายรับ'!I82+'6.รายรับ'!J82)/I81</f>
        <v>1911.1642051643071</v>
      </c>
      <c r="O81" s="226">
        <f>+'6.รายรับ'!K82/'8.คำนวณ'!J81</f>
        <v>2126.2124632139953</v>
      </c>
      <c r="P81" s="226">
        <f>+'6.รายรับ'!L82/'8.คำนวณ'!K81</f>
        <v>11160.650574697866</v>
      </c>
      <c r="Q81" s="226">
        <f>+'6.รายรับ'!M82/'8.คำนวณ'!H81</f>
        <v>93.896582824793072</v>
      </c>
      <c r="R81" s="227">
        <f>+'6.รายรับ'!Q82/'8.คำนวณ'!H81</f>
        <v>419.39407779320442</v>
      </c>
      <c r="S81" s="227">
        <f>+'6.รายรับ'!V82/'8.คำนวณ'!I81</f>
        <v>2137.0838911617034</v>
      </c>
      <c r="T81" s="241">
        <f>+'2.Hosp. Group'!L82</f>
        <v>17</v>
      </c>
      <c r="U81" s="63">
        <f>+DATA!L83</f>
        <v>291078</v>
      </c>
      <c r="V81" s="63">
        <f>+DATA!M83</f>
        <v>29225</v>
      </c>
      <c r="W81" s="63">
        <f t="shared" si="2"/>
        <v>46347.23529411765</v>
      </c>
      <c r="X81" s="228">
        <f>+('7.รายจ่าย'!G80+'7.รายจ่าย'!K80)/'8.คำนวณ'!W81</f>
        <v>7853.9933806191884</v>
      </c>
      <c r="Y81" s="228">
        <f>+'7.รายจ่าย'!L80/'8.คำนวณ'!W81</f>
        <v>71.53477395060051</v>
      </c>
      <c r="Z81" s="228">
        <f>+'7.รายจ่าย'!M80/'8.คำนวณ'!W81</f>
        <v>2243.0710999323519</v>
      </c>
      <c r="AA81" s="228">
        <f>+'7.รายจ่าย'!O80/'8.คำนวณ'!W81</f>
        <v>1772.2207443175109</v>
      </c>
      <c r="AB81" s="228">
        <f>+'7.รายจ่าย'!P80/'8.คำนวณ'!W81</f>
        <v>661.34493795556045</v>
      </c>
      <c r="AC81" s="228">
        <f>+'7.รายจ่าย'!R80/'8.คำนวณ'!W81</f>
        <v>591.59908106708565</v>
      </c>
      <c r="AD81" s="228">
        <f>+'7.รายจ่าย'!S80/'8.คำนวณ'!W81</f>
        <v>1243.1765960657594</v>
      </c>
      <c r="AE81" s="228">
        <f>+'7.รายจ่าย'!T80/'8.คำนวณ'!W81</f>
        <v>687.39155200576715</v>
      </c>
      <c r="AF81" s="228">
        <f>+'7.รายจ่าย'!U80/'8.คำนวณ'!W81</f>
        <v>379.0054144228414</v>
      </c>
      <c r="AG81" s="228">
        <f>+'7.รายจ่าย'!V80/'8.คำนวณ'!W81</f>
        <v>161.81926348801818</v>
      </c>
      <c r="AH81" s="228">
        <f>+'7.รายจ่าย'!Y80/'8.คำนวณ'!W81</f>
        <v>291.15462711780509</v>
      </c>
    </row>
    <row r="82" spans="1:34" s="63" customFormat="1">
      <c r="A82" s="65" t="s">
        <v>218</v>
      </c>
      <c r="B82" s="249">
        <v>42</v>
      </c>
      <c r="C82" s="208">
        <v>80</v>
      </c>
      <c r="D82" s="208">
        <v>11</v>
      </c>
      <c r="E82" s="191" t="s">
        <v>49</v>
      </c>
      <c r="F82" s="191" t="s">
        <v>227</v>
      </c>
      <c r="G82" s="242" t="s">
        <v>360</v>
      </c>
      <c r="H82" s="218">
        <f>+DATA!G84</f>
        <v>126370</v>
      </c>
      <c r="I82" s="219">
        <f>+DATA!H84</f>
        <v>91702</v>
      </c>
      <c r="J82" s="219">
        <f>+DATA!I84</f>
        <v>3419</v>
      </c>
      <c r="K82" s="219">
        <f>+DATA!J84</f>
        <v>8268</v>
      </c>
      <c r="L82" s="219">
        <f>+DATA!K84</f>
        <v>22981</v>
      </c>
      <c r="M82" s="226">
        <f>+'6.รายรับ'!G83/I82</f>
        <v>2172.9523976576306</v>
      </c>
      <c r="N82" s="226">
        <f>+('6.รายรับ'!H83+'6.รายรับ'!I83+'6.รายรับ'!J83)/I82</f>
        <v>1113.4571745436306</v>
      </c>
      <c r="O82" s="226">
        <f>+'6.รายรับ'!K83/'8.คำนวณ'!J82</f>
        <v>7156.0702427610404</v>
      </c>
      <c r="P82" s="226">
        <f>+'6.รายรับ'!L83/'8.คำนวณ'!K82</f>
        <v>11073.602764876632</v>
      </c>
      <c r="Q82" s="226">
        <f>+'6.รายรับ'!M83/'8.คำนวณ'!H82</f>
        <v>71.523145287647395</v>
      </c>
      <c r="R82" s="227">
        <f>+'6.รายรับ'!Q83/'8.คำนวณ'!H82</f>
        <v>293.34005760860964</v>
      </c>
      <c r="S82" s="227">
        <f>+'6.รายรับ'!V83/'8.คำนวณ'!I82</f>
        <v>1319.3891849687031</v>
      </c>
      <c r="T82" s="241">
        <f>+'2.Hosp. Group'!L83</f>
        <v>17</v>
      </c>
      <c r="U82" s="63">
        <f>+DATA!L84</f>
        <v>307814</v>
      </c>
      <c r="V82" s="63">
        <f>+DATA!M84</f>
        <v>30684</v>
      </c>
      <c r="W82" s="63">
        <f t="shared" si="2"/>
        <v>48790.705882352937</v>
      </c>
      <c r="X82" s="228">
        <f>+('7.รายจ่าย'!G81+'7.รายจ่าย'!K81)/'8.คำนวณ'!W82</f>
        <v>6145.123417213018</v>
      </c>
      <c r="Y82" s="228">
        <f>+'7.รายจ่าย'!L81/'8.คำนวณ'!W82</f>
        <v>77.30892209461301</v>
      </c>
      <c r="Z82" s="228">
        <f>+'7.รายจ่าย'!M81/'8.คำนวณ'!W82</f>
        <v>1842.2536865266047</v>
      </c>
      <c r="AA82" s="228">
        <f>+'7.รายจ่าย'!O81/'8.คำนวณ'!W82</f>
        <v>988.478240431519</v>
      </c>
      <c r="AB82" s="228">
        <f>+'7.รายจ่าย'!P81/'8.คำนวณ'!W82</f>
        <v>546.35044929000458</v>
      </c>
      <c r="AC82" s="228">
        <f>+'7.รายจ่าย'!R81/'8.คำนวณ'!W82</f>
        <v>490.5358636890827</v>
      </c>
      <c r="AD82" s="228">
        <f>+'7.รายจ่าย'!S81/'8.คำนวณ'!W82</f>
        <v>1316.583551688967</v>
      </c>
      <c r="AE82" s="228">
        <f>+'7.รายจ่าย'!T81/'8.คำนวณ'!W82</f>
        <v>555.69733025335108</v>
      </c>
      <c r="AF82" s="228">
        <f>+'7.รายจ่าย'!U81/'8.คำนวณ'!W82</f>
        <v>261.94124329368424</v>
      </c>
      <c r="AG82" s="228">
        <f>+'7.รายจ่าย'!V81/'8.คำนวณ'!W82</f>
        <v>6.8012992228510258</v>
      </c>
      <c r="AH82" s="228">
        <f>+'7.รายจ่าย'!Y81/'8.คำนวณ'!W82</f>
        <v>42.538804521594038</v>
      </c>
    </row>
    <row r="83" spans="1:34" s="63" customFormat="1">
      <c r="A83" s="65" t="s">
        <v>170</v>
      </c>
      <c r="B83" s="249">
        <v>57</v>
      </c>
      <c r="C83" s="208">
        <v>81</v>
      </c>
      <c r="D83" s="208">
        <v>11</v>
      </c>
      <c r="E83" s="191" t="s">
        <v>47</v>
      </c>
      <c r="F83" s="191" t="s">
        <v>218</v>
      </c>
      <c r="G83" s="242" t="s">
        <v>348</v>
      </c>
      <c r="H83" s="218">
        <f>+DATA!G85</f>
        <v>82021</v>
      </c>
      <c r="I83" s="219">
        <f>+DATA!H85</f>
        <v>62328</v>
      </c>
      <c r="J83" s="219">
        <f>+DATA!I85</f>
        <v>4095</v>
      </c>
      <c r="K83" s="219">
        <f>+DATA!J85</f>
        <v>6572</v>
      </c>
      <c r="L83" s="219">
        <f>+DATA!K85</f>
        <v>9026</v>
      </c>
      <c r="M83" s="226">
        <f>+'6.รายรับ'!G84/I83</f>
        <v>2204.2749966307269</v>
      </c>
      <c r="N83" s="226">
        <f>+('6.รายรับ'!H84+'6.รายรับ'!I84+'6.รายรับ'!J84)/I83</f>
        <v>1589.639005743807</v>
      </c>
      <c r="O83" s="226">
        <f>+'6.รายรับ'!K84/'8.คำนวณ'!J83</f>
        <v>4167.2248180708175</v>
      </c>
      <c r="P83" s="226">
        <f>+'6.รายรับ'!L84/'8.คำนวณ'!K83</f>
        <v>16326.356244674374</v>
      </c>
      <c r="Q83" s="226">
        <f>+'6.รายรับ'!M84/'8.คำนวณ'!H83</f>
        <v>37.472550200558395</v>
      </c>
      <c r="R83" s="227">
        <f>+'6.รายรับ'!Q84/'8.คำนวณ'!H83</f>
        <v>1130.9155897879812</v>
      </c>
      <c r="S83" s="227">
        <f>+'6.รายรับ'!V84/'8.คำนวณ'!I83</f>
        <v>2818.4433424785011</v>
      </c>
      <c r="T83" s="241">
        <f>+'2.Hosp. Group'!L84</f>
        <v>17</v>
      </c>
      <c r="U83" s="63">
        <f>+DATA!L85</f>
        <v>273811</v>
      </c>
      <c r="V83" s="63">
        <f>+DATA!M85</f>
        <v>28465</v>
      </c>
      <c r="W83" s="63">
        <f t="shared" si="2"/>
        <v>44571.529411764706</v>
      </c>
      <c r="X83" s="228">
        <f>+('7.รายจ่าย'!G82+'7.รายจ่าย'!K82)/'8.คำนวณ'!W83</f>
        <v>8669.9366254638935</v>
      </c>
      <c r="Y83" s="228">
        <f>+'7.รายจ่าย'!L82/'8.คำนวณ'!W83</f>
        <v>49.810798716141669</v>
      </c>
      <c r="Z83" s="228">
        <f>+'7.รายจ่าย'!M82/'8.คำนวณ'!W83</f>
        <v>2390.156425322944</v>
      </c>
      <c r="AA83" s="228">
        <f>+'7.รายจ่าย'!O82/'8.คำนวณ'!W83</f>
        <v>1958.2112521578006</v>
      </c>
      <c r="AB83" s="228">
        <f>+'7.รายจ่าย'!P82/'8.คำนวณ'!W83</f>
        <v>174.600347412487</v>
      </c>
      <c r="AC83" s="228">
        <f>+'7.รายจ่าย'!R82/'8.คำนวณ'!W83</f>
        <v>443.068523800474</v>
      </c>
      <c r="AD83" s="228">
        <f>+'7.รายจ่าย'!S82/'8.คำนวณ'!W83</f>
        <v>1024.4195133664855</v>
      </c>
      <c r="AE83" s="228">
        <f>+'7.รายจ่าย'!T82/'8.คำนวณ'!W83</f>
        <v>594.89485687249578</v>
      </c>
      <c r="AF83" s="228">
        <f>+'7.รายจ่าย'!U82/'8.คำนวณ'!W83</f>
        <v>350.53642462347369</v>
      </c>
      <c r="AG83" s="228">
        <f>+'7.รายจ่าย'!V82/'8.คำนวณ'!W83</f>
        <v>3.8255330757170229</v>
      </c>
      <c r="AH83" s="228">
        <f>+'7.รายจ่าย'!Y82/'8.คำนวณ'!W83</f>
        <v>11.319233301131295</v>
      </c>
    </row>
    <row r="84" spans="1:34" s="63" customFormat="1">
      <c r="A84" s="65" t="s">
        <v>235</v>
      </c>
      <c r="B84" s="249">
        <v>51</v>
      </c>
      <c r="C84" s="208">
        <v>82</v>
      </c>
      <c r="D84" s="208">
        <v>11</v>
      </c>
      <c r="E84" s="191" t="s">
        <v>49</v>
      </c>
      <c r="F84" s="191" t="s">
        <v>235</v>
      </c>
      <c r="G84" s="242" t="s">
        <v>369</v>
      </c>
      <c r="H84" s="218">
        <f>+DATA!G86</f>
        <v>150062</v>
      </c>
      <c r="I84" s="219">
        <f>+DATA!H86</f>
        <v>112572</v>
      </c>
      <c r="J84" s="219">
        <f>+DATA!I86</f>
        <v>5794</v>
      </c>
      <c r="K84" s="219">
        <f>+DATA!J86</f>
        <v>9874</v>
      </c>
      <c r="L84" s="219">
        <f>+DATA!K86</f>
        <v>21822</v>
      </c>
      <c r="M84" s="226">
        <f>+'6.รายรับ'!G85/I84</f>
        <v>1391.2252754681447</v>
      </c>
      <c r="N84" s="226">
        <f>+('6.รายรับ'!H85+'6.รายรับ'!I85+'6.รายรับ'!J85)/I84</f>
        <v>764.61235635859714</v>
      </c>
      <c r="O84" s="226">
        <f>+'6.รายรับ'!K85/'8.คำนวณ'!J84</f>
        <v>4139.5633051432524</v>
      </c>
      <c r="P84" s="226">
        <f>+'6.รายรับ'!L85/'8.คำนวณ'!K84</f>
        <v>9187.7756603200323</v>
      </c>
      <c r="Q84" s="226">
        <f>+'6.รายรับ'!M85/'8.คำนวณ'!H84</f>
        <v>50.069732843757912</v>
      </c>
      <c r="R84" s="227">
        <f>+'6.รายรับ'!Q85/'8.คำนวณ'!H84</f>
        <v>195.83964547986832</v>
      </c>
      <c r="S84" s="227">
        <f>+'6.รายรับ'!V85/'8.คำนวณ'!I84</f>
        <v>1496.7791583164553</v>
      </c>
      <c r="T84" s="241">
        <f>+'2.Hosp. Group'!L85</f>
        <v>17</v>
      </c>
      <c r="U84" s="63">
        <f>+DATA!L86</f>
        <v>367809</v>
      </c>
      <c r="V84" s="63">
        <f>+DATA!M86</f>
        <v>26414</v>
      </c>
      <c r="W84" s="63">
        <f t="shared" si="2"/>
        <v>48049.823529411762</v>
      </c>
      <c r="X84" s="228">
        <f>+('7.รายจ่าย'!G83+'7.รายจ่าย'!K83)/'8.คำนวณ'!W84</f>
        <v>6868.1521957722816</v>
      </c>
      <c r="Y84" s="228">
        <f>+'7.รายจ่าย'!L83/'8.คำนวณ'!W84</f>
        <v>68.290160691047404</v>
      </c>
      <c r="Z84" s="228">
        <f>+'7.รายจ่าย'!M83/'8.คำนวณ'!W84</f>
        <v>2751.8671311885828</v>
      </c>
      <c r="AA84" s="228">
        <f>+'7.รายจ่าย'!O83/'8.คำนวณ'!W84</f>
        <v>912.33419604895403</v>
      </c>
      <c r="AB84" s="228">
        <f>+'7.รายจ่าย'!P83/'8.คำนวณ'!W84</f>
        <v>365.70339471161674</v>
      </c>
      <c r="AC84" s="228">
        <f>+'7.รายจ่าย'!R83/'8.คำนวณ'!W84</f>
        <v>423.48398735626137</v>
      </c>
      <c r="AD84" s="228">
        <f>+'7.รายจ่าย'!S83/'8.คำนวณ'!W84</f>
        <v>1015.8701796297227</v>
      </c>
      <c r="AE84" s="228">
        <f>+'7.รายจ่าย'!T83/'8.คำนวณ'!W84</f>
        <v>573.44994000100394</v>
      </c>
      <c r="AF84" s="228">
        <f>+'7.รายจ่าย'!U83/'8.คำนวณ'!W84</f>
        <v>370.74193621326884</v>
      </c>
      <c r="AG84" s="228">
        <f>+'7.รายจ่าย'!V83/'8.คำนวณ'!W84</f>
        <v>37.586601517787294</v>
      </c>
      <c r="AH84" s="228">
        <f>+'7.รายจ่าย'!Y83/'8.คำนวณ'!W84</f>
        <v>62.167790651125614</v>
      </c>
    </row>
    <row r="85" spans="1:34" s="63" customFormat="1">
      <c r="A85" s="65" t="s">
        <v>177</v>
      </c>
      <c r="B85" s="249">
        <v>62</v>
      </c>
      <c r="C85" s="208">
        <v>83</v>
      </c>
      <c r="D85" s="208">
        <v>12</v>
      </c>
      <c r="E85" s="191" t="s">
        <v>88</v>
      </c>
      <c r="F85" s="191" t="s">
        <v>177</v>
      </c>
      <c r="G85" s="242" t="s">
        <v>303</v>
      </c>
      <c r="H85" s="218">
        <f>+DATA!G87</f>
        <v>136641</v>
      </c>
      <c r="I85" s="219">
        <f>+DATA!H87</f>
        <v>100956</v>
      </c>
      <c r="J85" s="219">
        <f>+DATA!I87</f>
        <v>11342</v>
      </c>
      <c r="K85" s="219">
        <f>+DATA!J87</f>
        <v>11255</v>
      </c>
      <c r="L85" s="219">
        <f>+DATA!K87</f>
        <v>13088</v>
      </c>
      <c r="M85" s="226">
        <f>+'6.รายรับ'!G86/I85</f>
        <v>1713.7537208288759</v>
      </c>
      <c r="N85" s="226">
        <f>+('6.รายรับ'!H86+'6.รายรับ'!I86+'6.รายรับ'!J86)/I85</f>
        <v>1227.3731269067714</v>
      </c>
      <c r="O85" s="226">
        <f>+'6.รายรับ'!K86/'8.คำนวณ'!J85</f>
        <v>4617.687917474871</v>
      </c>
      <c r="P85" s="226">
        <f>+'6.รายรับ'!L86/'8.คำนวณ'!K85</f>
        <v>10182.693298978233</v>
      </c>
      <c r="Q85" s="226">
        <f>+'6.รายรับ'!M86/'8.คำนวณ'!H85</f>
        <v>74.477297516850726</v>
      </c>
      <c r="R85" s="227">
        <f>+'6.รายรับ'!Q86/'8.คำนวณ'!H85</f>
        <v>366.97948163435575</v>
      </c>
      <c r="S85" s="227">
        <f>+'6.รายรับ'!V86/'8.คำนวณ'!I85</f>
        <v>2491.6190975276359</v>
      </c>
      <c r="T85" s="241">
        <f>+'2.Hosp. Group'!L86</f>
        <v>14</v>
      </c>
      <c r="U85" s="63">
        <f>+DATA!L87</f>
        <v>350452</v>
      </c>
      <c r="V85" s="63">
        <f>+DATA!M87</f>
        <v>39003</v>
      </c>
      <c r="W85" s="63">
        <f t="shared" si="2"/>
        <v>64035.28571428571</v>
      </c>
      <c r="X85" s="228">
        <f>+('7.รายจ่าย'!G84+'7.รายจ่าย'!K84)/'8.คำนวณ'!W85</f>
        <v>7741.8340505569477</v>
      </c>
      <c r="Y85" s="228">
        <f>+'7.รายจ่าย'!L84/'8.คำนวณ'!W85</f>
        <v>59.938018190863524</v>
      </c>
      <c r="Z85" s="228">
        <f>+'7.รายจ่าย'!M84/'8.คำนวณ'!W85</f>
        <v>1903.8489289164236</v>
      </c>
      <c r="AA85" s="228">
        <f>+'7.รายจ่าย'!O84/'8.คำนวณ'!W85</f>
        <v>1716.9158123311479</v>
      </c>
      <c r="AB85" s="228">
        <f>+'7.รายจ่าย'!P84/'8.คำนวณ'!W85</f>
        <v>304.48287085022321</v>
      </c>
      <c r="AC85" s="228">
        <f>+'7.รายจ่าย'!R84/'8.คำนวณ'!W85</f>
        <v>532.69747061330031</v>
      </c>
      <c r="AD85" s="228">
        <f>+'7.รายจ่าย'!S84/'8.คำนวณ'!W85</f>
        <v>483.00092745740636</v>
      </c>
      <c r="AE85" s="228">
        <f>+'7.รายจ่าย'!T84/'8.คำนวณ'!W85</f>
        <v>971.57580474604413</v>
      </c>
      <c r="AF85" s="228">
        <f>+'7.รายจ่าย'!U84/'8.คำนวณ'!W85</f>
        <v>359.4340728437669</v>
      </c>
      <c r="AG85" s="228">
        <f>+'7.รายจ่าย'!V84/'8.คำนวณ'!W85</f>
        <v>44.698998498595643</v>
      </c>
      <c r="AH85" s="228">
        <f>+'7.รายจ่าย'!Y84/'8.คำนวณ'!W85</f>
        <v>63.657606185875203</v>
      </c>
    </row>
    <row r="86" spans="1:34" s="63" customFormat="1">
      <c r="A86" s="65" t="s">
        <v>237</v>
      </c>
      <c r="B86" s="249">
        <v>21</v>
      </c>
      <c r="C86" s="208">
        <v>84</v>
      </c>
      <c r="D86" s="208">
        <v>12</v>
      </c>
      <c r="E86" s="191" t="s">
        <v>53</v>
      </c>
      <c r="F86" s="191" t="s">
        <v>201</v>
      </c>
      <c r="G86" s="242" t="s">
        <v>330</v>
      </c>
      <c r="H86" s="218">
        <f>+DATA!G88</f>
        <v>123666</v>
      </c>
      <c r="I86" s="219">
        <f>+DATA!H88</f>
        <v>91973</v>
      </c>
      <c r="J86" s="219">
        <f>+DATA!I88</f>
        <v>6534</v>
      </c>
      <c r="K86" s="219">
        <f>+DATA!J88</f>
        <v>12256</v>
      </c>
      <c r="L86" s="219">
        <f>+DATA!K88</f>
        <v>12903</v>
      </c>
      <c r="M86" s="226">
        <f>+'6.รายรับ'!G87/I86</f>
        <v>1742.9136725995668</v>
      </c>
      <c r="N86" s="226">
        <f>+('6.รายรับ'!H87+'6.รายรับ'!I87+'6.รายรับ'!J87)/I86</f>
        <v>2295.185460080676</v>
      </c>
      <c r="O86" s="226">
        <f>+'6.รายรับ'!K87/'8.คำนวณ'!J86</f>
        <v>13582.549172023259</v>
      </c>
      <c r="P86" s="226">
        <f>+'6.รายรับ'!L87/'8.คำนวณ'!K86</f>
        <v>15719.055358191908</v>
      </c>
      <c r="Q86" s="226">
        <f>+'6.รายรับ'!M87/'8.คำนวณ'!H86</f>
        <v>190.24341532838451</v>
      </c>
      <c r="R86" s="227">
        <f>+'6.รายรับ'!Q87/'8.คำนวณ'!H86</f>
        <v>800.57750877363208</v>
      </c>
      <c r="S86" s="227">
        <f>+'6.รายรับ'!V87/'8.คำนวณ'!I86</f>
        <v>4009.900002500734</v>
      </c>
      <c r="T86" s="241">
        <f>+'2.Hosp. Group'!L87</f>
        <v>14</v>
      </c>
      <c r="U86" s="63">
        <f>+DATA!L88</f>
        <v>474725</v>
      </c>
      <c r="V86" s="63">
        <f>+DATA!M88</f>
        <v>70407</v>
      </c>
      <c r="W86" s="63">
        <f t="shared" si="2"/>
        <v>104315.92857142858</v>
      </c>
      <c r="X86" s="228">
        <f>+('7.รายจ่าย'!G85+'7.รายจ่าย'!K85)/'8.คำนวณ'!W86</f>
        <v>6651.3801415754197</v>
      </c>
      <c r="Y86" s="228">
        <f>+'7.รายจ่าย'!L85/'8.คำนวณ'!W86</f>
        <v>73.220675831591251</v>
      </c>
      <c r="Z86" s="228">
        <f>+'7.รายจ่าย'!M85/'8.คำนวณ'!W86</f>
        <v>1795.1531542162784</v>
      </c>
      <c r="AA86" s="228">
        <f>+'7.รายจ่าย'!O85/'8.คำนวณ'!W86</f>
        <v>1533.0694912090537</v>
      </c>
      <c r="AB86" s="228">
        <f>+'7.รายจ่าย'!P85/'8.คำนวณ'!W86</f>
        <v>115.87821884481413</v>
      </c>
      <c r="AC86" s="228">
        <f>+'7.รายจ่าย'!R85/'8.คำนวณ'!W86</f>
        <v>466.61038881200847</v>
      </c>
      <c r="AD86" s="228">
        <f>+'7.รายจ่าย'!S85/'8.คำนวณ'!W86</f>
        <v>407.676631578659</v>
      </c>
      <c r="AE86" s="228">
        <f>+'7.รายจ่าย'!T85/'8.คำนวณ'!W86</f>
        <v>650.62485019751125</v>
      </c>
      <c r="AF86" s="228">
        <f>+'7.รายจ่าย'!U85/'8.คำนวณ'!W86</f>
        <v>262.01298952426794</v>
      </c>
      <c r="AG86" s="228">
        <f>+'7.รายจ่าย'!V85/'8.คำนวณ'!W86</f>
        <v>459.49964944403092</v>
      </c>
      <c r="AH86" s="228">
        <f>+'7.รายจ่าย'!Y85/'8.คำนวณ'!W86</f>
        <v>230.81066870351944</v>
      </c>
    </row>
    <row r="87" spans="1:34" s="63" customFormat="1" ht="27.6" customHeight="1">
      <c r="A87" s="65" t="s">
        <v>214</v>
      </c>
      <c r="B87" s="249">
        <v>53</v>
      </c>
      <c r="C87" s="208">
        <v>85</v>
      </c>
      <c r="D87" s="208">
        <v>12</v>
      </c>
      <c r="E87" s="191" t="s">
        <v>47</v>
      </c>
      <c r="F87" s="191" t="s">
        <v>214</v>
      </c>
      <c r="G87" s="242" t="s">
        <v>344</v>
      </c>
      <c r="H87" s="218">
        <f>+DATA!G89</f>
        <v>149652</v>
      </c>
      <c r="I87" s="219">
        <f>+DATA!H89</f>
        <v>111946</v>
      </c>
      <c r="J87" s="219">
        <f>+DATA!I89</f>
        <v>17478</v>
      </c>
      <c r="K87" s="219">
        <f>+DATA!J89</f>
        <v>15023</v>
      </c>
      <c r="L87" s="219">
        <f>+DATA!K89</f>
        <v>5205</v>
      </c>
      <c r="M87" s="226">
        <f>+'6.รายรับ'!G88/I87</f>
        <v>2366.5831413360015</v>
      </c>
      <c r="N87" s="226">
        <f>+('6.รายรับ'!H88+'6.รายรับ'!I88+'6.รายรับ'!J88)/I87</f>
        <v>1673.543270058778</v>
      </c>
      <c r="O87" s="226">
        <f>+'6.รายรับ'!K88/'8.คำนวณ'!J87</f>
        <v>3668.3730066369144</v>
      </c>
      <c r="P87" s="226">
        <f>+'6.รายรับ'!L88/'8.คำนวณ'!K87</f>
        <v>18392.926305664645</v>
      </c>
      <c r="Q87" s="226">
        <f>+'6.รายรับ'!M88/'8.คำนวณ'!H87</f>
        <v>132.78451721326812</v>
      </c>
      <c r="R87" s="227">
        <f>+'6.รายรับ'!Q88/'8.คำนวณ'!H87</f>
        <v>1040.7700511854168</v>
      </c>
      <c r="S87" s="227">
        <f>+'6.รายรับ'!V88/'8.คำนวณ'!I87</f>
        <v>2949.7956122594824</v>
      </c>
      <c r="T87" s="241">
        <f>+'2.Hosp. Group'!L88</f>
        <v>14</v>
      </c>
      <c r="U87" s="63">
        <f>+DATA!L89</f>
        <v>499133</v>
      </c>
      <c r="V87" s="63">
        <f>+DATA!M89</f>
        <v>62702</v>
      </c>
      <c r="W87" s="63">
        <f t="shared" si="2"/>
        <v>98354.357142857145</v>
      </c>
      <c r="X87" s="228">
        <f>+('7.รายจ่าย'!G86+'7.รายจ่าย'!K86)/'8.คำนวณ'!W87</f>
        <v>6909.3265859381636</v>
      </c>
      <c r="Y87" s="228">
        <f>+'7.รายจ่าย'!L86/'8.คำนวณ'!W87</f>
        <v>61.967347630034546</v>
      </c>
      <c r="Z87" s="228">
        <f>+'7.รายจ่าย'!M86/'8.คำนวณ'!W87</f>
        <v>3179.0609119212527</v>
      </c>
      <c r="AA87" s="228">
        <f>+'7.รายจ่าย'!O86/'8.คำนวณ'!W87</f>
        <v>1843.2992679385979</v>
      </c>
      <c r="AB87" s="228">
        <f>+'7.รายจ่าย'!P86/'8.คำนวณ'!W87</f>
        <v>109.90975706646738</v>
      </c>
      <c r="AC87" s="228">
        <f>+'7.รายจ่าย'!R86/'8.คำนวณ'!W87</f>
        <v>284.04721520798341</v>
      </c>
      <c r="AD87" s="228">
        <f>+'7.รายจ่าย'!S86/'8.คำนวณ'!W87</f>
        <v>503.29866482783467</v>
      </c>
      <c r="AE87" s="228">
        <f>+'7.รายจ่าย'!T86/'8.คำนวณ'!W87</f>
        <v>524.66462095876363</v>
      </c>
      <c r="AF87" s="228">
        <f>+'7.รายจ่าย'!U86/'8.คำนวณ'!W87</f>
        <v>267.32068373759319</v>
      </c>
      <c r="AG87" s="228">
        <f>+'7.รายจ่าย'!V86/'8.คำนวณ'!W87</f>
        <v>376.09717418285629</v>
      </c>
      <c r="AH87" s="228">
        <f>+'7.รายจ่าย'!Y86/'8.คำนวณ'!W87</f>
        <v>75.959704145578556</v>
      </c>
    </row>
    <row r="88" spans="1:34" s="63" customFormat="1" ht="24.6" customHeight="1">
      <c r="A88" s="65" t="s">
        <v>201</v>
      </c>
      <c r="B88" s="249">
        <v>1</v>
      </c>
      <c r="C88" s="208">
        <v>86</v>
      </c>
      <c r="D88" s="208">
        <v>12</v>
      </c>
      <c r="E88" s="191" t="s">
        <v>51</v>
      </c>
      <c r="F88" s="191" t="s">
        <v>237</v>
      </c>
      <c r="G88" s="242" t="s">
        <v>371</v>
      </c>
      <c r="H88" s="218">
        <f>+DATA!G90</f>
        <v>143840</v>
      </c>
      <c r="I88" s="219">
        <f>+DATA!H90</f>
        <v>106007</v>
      </c>
      <c r="J88" s="219">
        <f>+DATA!I90</f>
        <v>6392</v>
      </c>
      <c r="K88" s="219">
        <f>+DATA!J90</f>
        <v>8383</v>
      </c>
      <c r="L88" s="219">
        <f>+DATA!K90</f>
        <v>23058</v>
      </c>
      <c r="M88" s="292">
        <f>+'6.รายรับ'!G89/I88</f>
        <v>2283.9491978831588</v>
      </c>
      <c r="N88" s="226">
        <f>+('6.รายรับ'!H89+'6.รายรับ'!I89+'6.รายรับ'!J89)/I88</f>
        <v>1214.786851623006</v>
      </c>
      <c r="O88" s="226">
        <f>+'6.รายรับ'!K89/'8.คำนวณ'!J88</f>
        <v>9908.5206508135161</v>
      </c>
      <c r="P88" s="226">
        <f>+'6.รายรับ'!L89/'8.คำนวณ'!K88</f>
        <v>21970.8355636407</v>
      </c>
      <c r="Q88" s="226">
        <f>+'6.รายรับ'!M89/'8.คำนวณ'!H88</f>
        <v>90.200187708565068</v>
      </c>
      <c r="R88" s="227">
        <f>+'6.รายรับ'!Q89/'8.คำนวณ'!H88</f>
        <v>594.66775215517237</v>
      </c>
      <c r="S88" s="227">
        <f>+'6.รายรับ'!V89/'8.คำนวณ'!I88</f>
        <v>2962.6744793268367</v>
      </c>
      <c r="T88" s="241">
        <f>+'2.Hosp. Group'!L89</f>
        <v>14</v>
      </c>
      <c r="U88" s="63">
        <f>+DATA!L90</f>
        <v>420371</v>
      </c>
      <c r="V88" s="63">
        <f>+DATA!M90</f>
        <v>47477</v>
      </c>
      <c r="W88" s="63">
        <f t="shared" si="2"/>
        <v>77503.5</v>
      </c>
      <c r="X88" s="228">
        <f>+('7.รายจ่าย'!G87+'7.รายจ่าย'!K87)/'8.คำนวณ'!W88</f>
        <v>7432.0104021108727</v>
      </c>
      <c r="Y88" s="228">
        <f>+'7.รายจ่าย'!L87/'8.คำนวณ'!W88</f>
        <v>45.437397923964724</v>
      </c>
      <c r="Z88" s="228">
        <f>+'7.รายจ่าย'!M87/'8.คำนวณ'!W88</f>
        <v>2336.8479964130652</v>
      </c>
      <c r="AA88" s="228">
        <f>+'7.รายจ่าย'!O87/'8.คำนวณ'!W88</f>
        <v>1121.5516562477821</v>
      </c>
      <c r="AB88" s="228">
        <f>+'7.รายจ่าย'!P87/'8.คำนวณ'!W88</f>
        <v>237.76477926803307</v>
      </c>
      <c r="AC88" s="228">
        <f>+'7.รายจ่าย'!R87/'8.คำนวณ'!W88</f>
        <v>395.04296902720523</v>
      </c>
      <c r="AD88" s="228">
        <f>+'7.รายจ่าย'!S87/'8.คำนวณ'!W88</f>
        <v>269.20557226447841</v>
      </c>
      <c r="AE88" s="228">
        <f>+'7.รายจ่าย'!T87/'8.คำนวณ'!W88</f>
        <v>664.89961098531035</v>
      </c>
      <c r="AF88" s="228">
        <f>+'7.รายจ่าย'!U87/'8.คำนวณ'!W88</f>
        <v>378.73779184165875</v>
      </c>
      <c r="AG88" s="228">
        <f>+'7.รายจ่าย'!V87/'8.คำนวณ'!W88</f>
        <v>291.8941904559149</v>
      </c>
      <c r="AH88" s="228">
        <f>+'7.รายจ่าย'!Y87/'8.คำนวณ'!W88</f>
        <v>166.58457940609134</v>
      </c>
    </row>
    <row r="89" spans="1:34" s="63" customFormat="1" ht="24.6" customHeight="1">
      <c r="A89" s="65" t="s">
        <v>221</v>
      </c>
      <c r="B89" s="249">
        <v>68</v>
      </c>
      <c r="C89" s="208">
        <v>87</v>
      </c>
      <c r="D89" s="208">
        <v>13</v>
      </c>
      <c r="E89" s="191" t="s">
        <v>45</v>
      </c>
      <c r="F89" s="191" t="s">
        <v>183</v>
      </c>
      <c r="G89" s="242" t="s">
        <v>309</v>
      </c>
      <c r="H89" s="218">
        <f>+DATA!G91</f>
        <v>399642</v>
      </c>
      <c r="I89" s="219">
        <f>+DATA!H91</f>
        <v>259662</v>
      </c>
      <c r="J89" s="219">
        <f>+DATA!I91</f>
        <v>55026</v>
      </c>
      <c r="K89" s="219">
        <f>+DATA!J91</f>
        <v>52150</v>
      </c>
      <c r="L89" s="219">
        <f>+DATA!K91</f>
        <v>32804</v>
      </c>
      <c r="M89" s="226">
        <f>+'6.รายรับ'!G90/I89</f>
        <v>3586.1225208155206</v>
      </c>
      <c r="N89" s="226">
        <f>+('6.รายรับ'!H90+'6.รายรับ'!I90+'6.รายรับ'!J90)/I89</f>
        <v>2347.0503658602333</v>
      </c>
      <c r="O89" s="226">
        <f>+'6.รายรับ'!K90/'8.คำนวณ'!J89</f>
        <v>4446.1823901428406</v>
      </c>
      <c r="P89" s="226">
        <f>+'6.รายรับ'!L90/'8.คำนวณ'!K89</f>
        <v>15956.76488513902</v>
      </c>
      <c r="Q89" s="226">
        <f>+'6.รายรับ'!M90/'8.คำนวณ'!H89</f>
        <v>139.48435865099265</v>
      </c>
      <c r="R89" s="227">
        <f>+'6.รายรับ'!Q90/'8.คำนวณ'!H89</f>
        <v>805.80752348351768</v>
      </c>
      <c r="S89" s="227">
        <f>+'6.รายรับ'!V90/'8.คำนวณ'!I89</f>
        <v>3388.8864549298701</v>
      </c>
      <c r="T89" s="241">
        <f>+'2.Hosp. Group'!L90</f>
        <v>14</v>
      </c>
      <c r="U89" s="63">
        <f>+DATA!L91</f>
        <v>973047</v>
      </c>
      <c r="V89" s="63">
        <f>+DATA!M91</f>
        <v>202720</v>
      </c>
      <c r="W89" s="63">
        <f t="shared" si="2"/>
        <v>272223.35714285716</v>
      </c>
      <c r="X89" s="228">
        <f>+('7.รายจ่าย'!G88+'7.รายจ่าย'!K88)/'8.คำนวณ'!W89</f>
        <v>6966.0293337167714</v>
      </c>
      <c r="Y89" s="228">
        <f>+'7.รายจ่าย'!L88/'8.คำนวณ'!W89</f>
        <v>64.410479703247873</v>
      </c>
      <c r="Z89" s="228">
        <f>+'7.รายจ่าย'!M88/'8.คำนวณ'!W89</f>
        <v>3751.3109952725272</v>
      </c>
      <c r="AA89" s="228">
        <f>+'7.รายจ่าย'!O88/'8.คำนวณ'!W89</f>
        <v>2408.1798920214414</v>
      </c>
      <c r="AB89" s="228">
        <f>+'7.รายจ่าย'!P88/'8.คำนวณ'!W89</f>
        <v>86.88173365516289</v>
      </c>
      <c r="AC89" s="228">
        <f>+'7.รายจ่าย'!R88/'8.คำนวณ'!W89</f>
        <v>439.24066463279752</v>
      </c>
      <c r="AD89" s="228">
        <f>+'7.รายจ่าย'!S88/'8.คำนวณ'!W89</f>
        <v>692.42070264779943</v>
      </c>
      <c r="AE89" s="228">
        <f>+'7.รายจ่าย'!T88/'8.คำนวณ'!W89</f>
        <v>671.04210927108966</v>
      </c>
      <c r="AF89" s="228">
        <f>+'7.รายจ่าย'!U88/'8.คำนวณ'!W89</f>
        <v>292.42730188734197</v>
      </c>
      <c r="AG89" s="228">
        <f>+'7.รายจ่าย'!V88/'8.คำนวณ'!W89</f>
        <v>16.911325201180649</v>
      </c>
      <c r="AH89" s="228">
        <f>+'7.รายจ่าย'!Y88/'8.คำนวณ'!W89</f>
        <v>183.93382226832117</v>
      </c>
    </row>
    <row r="90" spans="1:34" s="63" customFormat="1" ht="25.2" customHeight="1">
      <c r="A90" s="65" t="s">
        <v>183</v>
      </c>
      <c r="B90" s="249">
        <v>35</v>
      </c>
      <c r="C90" s="208">
        <v>88</v>
      </c>
      <c r="D90" s="208">
        <v>13</v>
      </c>
      <c r="E90" s="191" t="s">
        <v>49</v>
      </c>
      <c r="F90" s="191" t="s">
        <v>221</v>
      </c>
      <c r="G90" s="242" t="s">
        <v>353</v>
      </c>
      <c r="H90" s="218">
        <f>+DATA!G92</f>
        <v>193882</v>
      </c>
      <c r="I90" s="219">
        <f>+DATA!H92</f>
        <v>143786</v>
      </c>
      <c r="J90" s="219">
        <f>+DATA!I92</f>
        <v>24166</v>
      </c>
      <c r="K90" s="219">
        <f>+DATA!J92</f>
        <v>22663</v>
      </c>
      <c r="L90" s="219">
        <f>+DATA!K92</f>
        <v>3267</v>
      </c>
      <c r="M90" s="226">
        <f>+'6.รายรับ'!G91/I90</f>
        <v>4548.8251731044738</v>
      </c>
      <c r="N90" s="226">
        <f>+('6.รายรับ'!H91+'6.รายรับ'!I91+'6.รายรับ'!J91)/I90</f>
        <v>3110.9616050936811</v>
      </c>
      <c r="O90" s="226">
        <f>+'6.รายรับ'!K91/'8.คำนวณ'!J90</f>
        <v>7962.2764607299505</v>
      </c>
      <c r="P90" s="226">
        <f>+'6.รายรับ'!L91/'8.คำนวณ'!K90</f>
        <v>26629.258182500114</v>
      </c>
      <c r="Q90" s="226">
        <f>+'6.รายรับ'!M91/'8.คำนวณ'!H90</f>
        <v>197.09213650570965</v>
      </c>
      <c r="R90" s="227">
        <f>+'6.รายรับ'!Q91/'8.คำนวณ'!H90</f>
        <v>642.3605337782775</v>
      </c>
      <c r="S90" s="227">
        <f>+'6.รายรับ'!V91/'8.คำนวณ'!I90</f>
        <v>4025.2858638532266</v>
      </c>
      <c r="T90" s="241">
        <f>+'2.Hosp. Group'!L91</f>
        <v>14</v>
      </c>
      <c r="U90" s="63">
        <f>+DATA!L92</f>
        <v>981176</v>
      </c>
      <c r="V90" s="63">
        <f>+DATA!M92</f>
        <v>126694</v>
      </c>
      <c r="W90" s="63">
        <f t="shared" si="2"/>
        <v>196778</v>
      </c>
      <c r="X90" s="228">
        <f>+('7.รายจ่าย'!G89+'7.รายจ่าย'!K89)/'8.คำนวณ'!W90</f>
        <v>6237.2372152374755</v>
      </c>
      <c r="Y90" s="228">
        <f>+'7.รายจ่าย'!L89/'8.คำนวณ'!W90</f>
        <v>40.318221396700856</v>
      </c>
      <c r="Z90" s="228">
        <f>+'7.รายจ่าย'!M89/'8.คำนวณ'!W90</f>
        <v>3314.4046286170201</v>
      </c>
      <c r="AA90" s="228">
        <f>+'7.รายจ่าย'!O89/'8.คำนวณ'!W90</f>
        <v>2241.9920652715241</v>
      </c>
      <c r="AB90" s="228">
        <f>+'7.รายจ่าย'!P89/'8.คำนวณ'!W90</f>
        <v>129.13262371809856</v>
      </c>
      <c r="AC90" s="228">
        <f>+'7.รายจ่าย'!R89/'8.คำนวณ'!W90</f>
        <v>349.12027701267419</v>
      </c>
      <c r="AD90" s="228">
        <f>+'7.รายจ่าย'!S89/'8.คำนวณ'!W90</f>
        <v>954.86111597841216</v>
      </c>
      <c r="AE90" s="228">
        <f>+'7.รายจ่าย'!T89/'8.คำนวณ'!W90</f>
        <v>553.57509477685517</v>
      </c>
      <c r="AF90" s="228">
        <f>+'7.รายจ่าย'!U89/'8.คำนวณ'!W90</f>
        <v>231.7810188130787</v>
      </c>
      <c r="AG90" s="228">
        <f>+'7.รายจ่าย'!V89/'8.คำนวณ'!W90</f>
        <v>3.0622188964213484</v>
      </c>
      <c r="AH90" s="228">
        <f>+'7.รายจ่าย'!Y89/'8.คำนวณ'!W90</f>
        <v>40.215748406834095</v>
      </c>
    </row>
    <row r="91" spans="1:34" s="63" customFormat="1">
      <c r="B91" s="157"/>
      <c r="C91" s="248"/>
      <c r="D91" s="248"/>
      <c r="E91" s="170"/>
      <c r="F91" s="170"/>
      <c r="G91" s="161"/>
      <c r="H91" s="226"/>
      <c r="I91" s="226"/>
      <c r="J91" s="226"/>
      <c r="K91" s="226"/>
      <c r="L91" s="226"/>
      <c r="M91" s="228"/>
      <c r="N91" s="228"/>
      <c r="O91" s="228"/>
      <c r="P91" s="228"/>
      <c r="Q91" s="228"/>
      <c r="R91" s="228"/>
      <c r="S91" s="228"/>
      <c r="T91" s="231"/>
      <c r="X91" s="228"/>
      <c r="Y91" s="228"/>
      <c r="Z91" s="228"/>
      <c r="AA91" s="228"/>
      <c r="AB91" s="228"/>
      <c r="AC91" s="228"/>
      <c r="AD91" s="228"/>
      <c r="AE91" s="228"/>
      <c r="AF91" s="228"/>
      <c r="AG91" s="228"/>
      <c r="AH91" s="228"/>
    </row>
    <row r="92" spans="1:34">
      <c r="G92" s="161"/>
    </row>
    <row r="111" ht="25.2" customHeight="1"/>
    <row r="112" ht="24.6" customHeight="1"/>
  </sheetData>
  <autoFilter ref="A2:CS2">
    <sortState ref="A4:CS90">
      <sortCondition ref="C2"/>
    </sortState>
  </autoFilter>
  <sortState ref="B3:AI90">
    <sortCondition ref="E3:E90"/>
  </sortState>
  <mergeCells count="18">
    <mergeCell ref="V1:V2"/>
    <mergeCell ref="W1:W2"/>
    <mergeCell ref="X1:AH1"/>
    <mergeCell ref="M1:S1"/>
    <mergeCell ref="T1:T2"/>
    <mergeCell ref="A1:A2"/>
    <mergeCell ref="B1:B2"/>
    <mergeCell ref="C1:C2"/>
    <mergeCell ref="D1:D2"/>
    <mergeCell ref="E1:E2"/>
    <mergeCell ref="K1:K2"/>
    <mergeCell ref="L1:L2"/>
    <mergeCell ref="U1:U2"/>
    <mergeCell ref="F1:F2"/>
    <mergeCell ref="G1:G2"/>
    <mergeCell ref="H1:H2"/>
    <mergeCell ref="I1:I2"/>
    <mergeCell ref="J1:J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G154"/>
  <sheetViews>
    <sheetView tabSelected="1" view="pageBreakPreview" zoomScale="70" zoomScaleNormal="70" zoomScaleSheetLayoutView="70" workbookViewId="0">
      <selection activeCell="I23" sqref="I23"/>
    </sheetView>
  </sheetViews>
  <sheetFormatPr defaultColWidth="9" defaultRowHeight="13.2"/>
  <cols>
    <col min="1" max="1" width="7.44140625" style="169" customWidth="1"/>
    <col min="2" max="2" width="29.33203125" style="11" customWidth="1"/>
    <col min="3" max="4" width="16.5546875" style="11" customWidth="1"/>
    <col min="5" max="8" width="14.33203125" style="11" customWidth="1"/>
    <col min="9" max="9" width="14.44140625" style="11" customWidth="1"/>
    <col min="10" max="10" width="20.6640625" style="11" customWidth="1"/>
    <col min="11" max="11" width="16.6640625" style="48" customWidth="1"/>
    <col min="12" max="12" width="16.6640625" style="49" customWidth="1"/>
    <col min="13" max="16" width="14.5546875" style="48" customWidth="1"/>
    <col min="17" max="17" width="14.5546875" style="49" customWidth="1"/>
    <col min="18" max="18" width="20.6640625" style="11" customWidth="1"/>
    <col min="19" max="19" width="16.6640625" style="59" customWidth="1"/>
    <col min="20" max="20" width="16.6640625" style="60" customWidth="1"/>
    <col min="21" max="24" width="14.5546875" style="59" customWidth="1"/>
    <col min="25" max="25" width="14.5546875" style="60" customWidth="1"/>
    <col min="26" max="26" width="20.6640625" style="11" customWidth="1"/>
    <col min="27" max="27" width="16.6640625" style="11" customWidth="1"/>
    <col min="28" max="28" width="16.6640625" style="22" customWidth="1"/>
    <col min="29" max="32" width="15.109375" style="11" customWidth="1"/>
    <col min="33" max="33" width="15.109375" style="22" customWidth="1"/>
    <col min="34" max="255" width="9" style="11"/>
    <col min="256" max="256" width="20.5546875" style="11" customWidth="1"/>
    <col min="257" max="258" width="16.5546875" style="11" customWidth="1"/>
    <col min="259" max="263" width="14.33203125" style="11" customWidth="1"/>
    <col min="264" max="264" width="9" style="11" customWidth="1"/>
    <col min="265" max="265" width="20.6640625" style="11" customWidth="1"/>
    <col min="266" max="267" width="16.6640625" style="11" customWidth="1"/>
    <col min="268" max="272" width="14.5546875" style="11" customWidth="1"/>
    <col min="273" max="273" width="9" style="11" customWidth="1"/>
    <col min="274" max="274" width="20.6640625" style="11" customWidth="1"/>
    <col min="275" max="276" width="16.6640625" style="11" customWidth="1"/>
    <col min="277" max="281" width="15.109375" style="11" customWidth="1"/>
    <col min="282" max="511" width="9" style="11"/>
    <col min="512" max="512" width="20.5546875" style="11" customWidth="1"/>
    <col min="513" max="514" width="16.5546875" style="11" customWidth="1"/>
    <col min="515" max="519" width="14.33203125" style="11" customWidth="1"/>
    <col min="520" max="520" width="9" style="11" customWidth="1"/>
    <col min="521" max="521" width="20.6640625" style="11" customWidth="1"/>
    <col min="522" max="523" width="16.6640625" style="11" customWidth="1"/>
    <col min="524" max="528" width="14.5546875" style="11" customWidth="1"/>
    <col min="529" max="529" width="9" style="11" customWidth="1"/>
    <col min="530" max="530" width="20.6640625" style="11" customWidth="1"/>
    <col min="531" max="532" width="16.6640625" style="11" customWidth="1"/>
    <col min="533" max="537" width="15.109375" style="11" customWidth="1"/>
    <col min="538" max="767" width="9" style="11"/>
    <col min="768" max="768" width="20.5546875" style="11" customWidth="1"/>
    <col min="769" max="770" width="16.5546875" style="11" customWidth="1"/>
    <col min="771" max="775" width="14.33203125" style="11" customWidth="1"/>
    <col min="776" max="776" width="9" style="11" customWidth="1"/>
    <col min="777" max="777" width="20.6640625" style="11" customWidth="1"/>
    <col min="778" max="779" width="16.6640625" style="11" customWidth="1"/>
    <col min="780" max="784" width="14.5546875" style="11" customWidth="1"/>
    <col min="785" max="785" width="9" style="11" customWidth="1"/>
    <col min="786" max="786" width="20.6640625" style="11" customWidth="1"/>
    <col min="787" max="788" width="16.6640625" style="11" customWidth="1"/>
    <col min="789" max="793" width="15.109375" style="11" customWidth="1"/>
    <col min="794" max="1023" width="9" style="11"/>
    <col min="1024" max="1024" width="20.5546875" style="11" customWidth="1"/>
    <col min="1025" max="1026" width="16.5546875" style="11" customWidth="1"/>
    <col min="1027" max="1031" width="14.33203125" style="11" customWidth="1"/>
    <col min="1032" max="1032" width="9" style="11" customWidth="1"/>
    <col min="1033" max="1033" width="20.6640625" style="11" customWidth="1"/>
    <col min="1034" max="1035" width="16.6640625" style="11" customWidth="1"/>
    <col min="1036" max="1040" width="14.5546875" style="11" customWidth="1"/>
    <col min="1041" max="1041" width="9" style="11" customWidth="1"/>
    <col min="1042" max="1042" width="20.6640625" style="11" customWidth="1"/>
    <col min="1043" max="1044" width="16.6640625" style="11" customWidth="1"/>
    <col min="1045" max="1049" width="15.109375" style="11" customWidth="1"/>
    <col min="1050" max="1279" width="9" style="11"/>
    <col min="1280" max="1280" width="20.5546875" style="11" customWidth="1"/>
    <col min="1281" max="1282" width="16.5546875" style="11" customWidth="1"/>
    <col min="1283" max="1287" width="14.33203125" style="11" customWidth="1"/>
    <col min="1288" max="1288" width="9" style="11" customWidth="1"/>
    <col min="1289" max="1289" width="20.6640625" style="11" customWidth="1"/>
    <col min="1290" max="1291" width="16.6640625" style="11" customWidth="1"/>
    <col min="1292" max="1296" width="14.5546875" style="11" customWidth="1"/>
    <col min="1297" max="1297" width="9" style="11" customWidth="1"/>
    <col min="1298" max="1298" width="20.6640625" style="11" customWidth="1"/>
    <col min="1299" max="1300" width="16.6640625" style="11" customWidth="1"/>
    <col min="1301" max="1305" width="15.109375" style="11" customWidth="1"/>
    <col min="1306" max="1535" width="9" style="11"/>
    <col min="1536" max="1536" width="20.5546875" style="11" customWidth="1"/>
    <col min="1537" max="1538" width="16.5546875" style="11" customWidth="1"/>
    <col min="1539" max="1543" width="14.33203125" style="11" customWidth="1"/>
    <col min="1544" max="1544" width="9" style="11" customWidth="1"/>
    <col min="1545" max="1545" width="20.6640625" style="11" customWidth="1"/>
    <col min="1546" max="1547" width="16.6640625" style="11" customWidth="1"/>
    <col min="1548" max="1552" width="14.5546875" style="11" customWidth="1"/>
    <col min="1553" max="1553" width="9" style="11" customWidth="1"/>
    <col min="1554" max="1554" width="20.6640625" style="11" customWidth="1"/>
    <col min="1555" max="1556" width="16.6640625" style="11" customWidth="1"/>
    <col min="1557" max="1561" width="15.109375" style="11" customWidth="1"/>
    <col min="1562" max="1791" width="9" style="11"/>
    <col min="1792" max="1792" width="20.5546875" style="11" customWidth="1"/>
    <col min="1793" max="1794" width="16.5546875" style="11" customWidth="1"/>
    <col min="1795" max="1799" width="14.33203125" style="11" customWidth="1"/>
    <col min="1800" max="1800" width="9" style="11" customWidth="1"/>
    <col min="1801" max="1801" width="20.6640625" style="11" customWidth="1"/>
    <col min="1802" max="1803" width="16.6640625" style="11" customWidth="1"/>
    <col min="1804" max="1808" width="14.5546875" style="11" customWidth="1"/>
    <col min="1809" max="1809" width="9" style="11" customWidth="1"/>
    <col min="1810" max="1810" width="20.6640625" style="11" customWidth="1"/>
    <col min="1811" max="1812" width="16.6640625" style="11" customWidth="1"/>
    <col min="1813" max="1817" width="15.109375" style="11" customWidth="1"/>
    <col min="1818" max="2047" width="9" style="11"/>
    <col min="2048" max="2048" width="20.5546875" style="11" customWidth="1"/>
    <col min="2049" max="2050" width="16.5546875" style="11" customWidth="1"/>
    <col min="2051" max="2055" width="14.33203125" style="11" customWidth="1"/>
    <col min="2056" max="2056" width="9" style="11" customWidth="1"/>
    <col min="2057" max="2057" width="20.6640625" style="11" customWidth="1"/>
    <col min="2058" max="2059" width="16.6640625" style="11" customWidth="1"/>
    <col min="2060" max="2064" width="14.5546875" style="11" customWidth="1"/>
    <col min="2065" max="2065" width="9" style="11" customWidth="1"/>
    <col min="2066" max="2066" width="20.6640625" style="11" customWidth="1"/>
    <col min="2067" max="2068" width="16.6640625" style="11" customWidth="1"/>
    <col min="2069" max="2073" width="15.109375" style="11" customWidth="1"/>
    <col min="2074" max="2303" width="9" style="11"/>
    <col min="2304" max="2304" width="20.5546875" style="11" customWidth="1"/>
    <col min="2305" max="2306" width="16.5546875" style="11" customWidth="1"/>
    <col min="2307" max="2311" width="14.33203125" style="11" customWidth="1"/>
    <col min="2312" max="2312" width="9" style="11" customWidth="1"/>
    <col min="2313" max="2313" width="20.6640625" style="11" customWidth="1"/>
    <col min="2314" max="2315" width="16.6640625" style="11" customWidth="1"/>
    <col min="2316" max="2320" width="14.5546875" style="11" customWidth="1"/>
    <col min="2321" max="2321" width="9" style="11" customWidth="1"/>
    <col min="2322" max="2322" width="20.6640625" style="11" customWidth="1"/>
    <col min="2323" max="2324" width="16.6640625" style="11" customWidth="1"/>
    <col min="2325" max="2329" width="15.109375" style="11" customWidth="1"/>
    <col min="2330" max="2559" width="9" style="11"/>
    <col min="2560" max="2560" width="20.5546875" style="11" customWidth="1"/>
    <col min="2561" max="2562" width="16.5546875" style="11" customWidth="1"/>
    <col min="2563" max="2567" width="14.33203125" style="11" customWidth="1"/>
    <col min="2568" max="2568" width="9" style="11" customWidth="1"/>
    <col min="2569" max="2569" width="20.6640625" style="11" customWidth="1"/>
    <col min="2570" max="2571" width="16.6640625" style="11" customWidth="1"/>
    <col min="2572" max="2576" width="14.5546875" style="11" customWidth="1"/>
    <col min="2577" max="2577" width="9" style="11" customWidth="1"/>
    <col min="2578" max="2578" width="20.6640625" style="11" customWidth="1"/>
    <col min="2579" max="2580" width="16.6640625" style="11" customWidth="1"/>
    <col min="2581" max="2585" width="15.109375" style="11" customWidth="1"/>
    <col min="2586" max="2815" width="9" style="11"/>
    <col min="2816" max="2816" width="20.5546875" style="11" customWidth="1"/>
    <col min="2817" max="2818" width="16.5546875" style="11" customWidth="1"/>
    <col min="2819" max="2823" width="14.33203125" style="11" customWidth="1"/>
    <col min="2824" max="2824" width="9" style="11" customWidth="1"/>
    <col min="2825" max="2825" width="20.6640625" style="11" customWidth="1"/>
    <col min="2826" max="2827" width="16.6640625" style="11" customWidth="1"/>
    <col min="2828" max="2832" width="14.5546875" style="11" customWidth="1"/>
    <col min="2833" max="2833" width="9" style="11" customWidth="1"/>
    <col min="2834" max="2834" width="20.6640625" style="11" customWidth="1"/>
    <col min="2835" max="2836" width="16.6640625" style="11" customWidth="1"/>
    <col min="2837" max="2841" width="15.109375" style="11" customWidth="1"/>
    <col min="2842" max="3071" width="9" style="11"/>
    <col min="3072" max="3072" width="20.5546875" style="11" customWidth="1"/>
    <col min="3073" max="3074" width="16.5546875" style="11" customWidth="1"/>
    <col min="3075" max="3079" width="14.33203125" style="11" customWidth="1"/>
    <col min="3080" max="3080" width="9" style="11" customWidth="1"/>
    <col min="3081" max="3081" width="20.6640625" style="11" customWidth="1"/>
    <col min="3082" max="3083" width="16.6640625" style="11" customWidth="1"/>
    <col min="3084" max="3088" width="14.5546875" style="11" customWidth="1"/>
    <col min="3089" max="3089" width="9" style="11" customWidth="1"/>
    <col min="3090" max="3090" width="20.6640625" style="11" customWidth="1"/>
    <col min="3091" max="3092" width="16.6640625" style="11" customWidth="1"/>
    <col min="3093" max="3097" width="15.109375" style="11" customWidth="1"/>
    <col min="3098" max="3327" width="9" style="11"/>
    <col min="3328" max="3328" width="20.5546875" style="11" customWidth="1"/>
    <col min="3329" max="3330" width="16.5546875" style="11" customWidth="1"/>
    <col min="3331" max="3335" width="14.33203125" style="11" customWidth="1"/>
    <col min="3336" max="3336" width="9" style="11" customWidth="1"/>
    <col min="3337" max="3337" width="20.6640625" style="11" customWidth="1"/>
    <col min="3338" max="3339" width="16.6640625" style="11" customWidth="1"/>
    <col min="3340" max="3344" width="14.5546875" style="11" customWidth="1"/>
    <col min="3345" max="3345" width="9" style="11" customWidth="1"/>
    <col min="3346" max="3346" width="20.6640625" style="11" customWidth="1"/>
    <col min="3347" max="3348" width="16.6640625" style="11" customWidth="1"/>
    <col min="3349" max="3353" width="15.109375" style="11" customWidth="1"/>
    <col min="3354" max="3583" width="9" style="11"/>
    <col min="3584" max="3584" width="20.5546875" style="11" customWidth="1"/>
    <col min="3585" max="3586" width="16.5546875" style="11" customWidth="1"/>
    <col min="3587" max="3591" width="14.33203125" style="11" customWidth="1"/>
    <col min="3592" max="3592" width="9" style="11" customWidth="1"/>
    <col min="3593" max="3593" width="20.6640625" style="11" customWidth="1"/>
    <col min="3594" max="3595" width="16.6640625" style="11" customWidth="1"/>
    <col min="3596" max="3600" width="14.5546875" style="11" customWidth="1"/>
    <col min="3601" max="3601" width="9" style="11" customWidth="1"/>
    <col min="3602" max="3602" width="20.6640625" style="11" customWidth="1"/>
    <col min="3603" max="3604" width="16.6640625" style="11" customWidth="1"/>
    <col min="3605" max="3609" width="15.109375" style="11" customWidth="1"/>
    <col min="3610" max="3839" width="9" style="11"/>
    <col min="3840" max="3840" width="20.5546875" style="11" customWidth="1"/>
    <col min="3841" max="3842" width="16.5546875" style="11" customWidth="1"/>
    <col min="3843" max="3847" width="14.33203125" style="11" customWidth="1"/>
    <col min="3848" max="3848" width="9" style="11" customWidth="1"/>
    <col min="3849" max="3849" width="20.6640625" style="11" customWidth="1"/>
    <col min="3850" max="3851" width="16.6640625" style="11" customWidth="1"/>
    <col min="3852" max="3856" width="14.5546875" style="11" customWidth="1"/>
    <col min="3857" max="3857" width="9" style="11" customWidth="1"/>
    <col min="3858" max="3858" width="20.6640625" style="11" customWidth="1"/>
    <col min="3859" max="3860" width="16.6640625" style="11" customWidth="1"/>
    <col min="3861" max="3865" width="15.109375" style="11" customWidth="1"/>
    <col min="3866" max="4095" width="9" style="11"/>
    <col min="4096" max="4096" width="20.5546875" style="11" customWidth="1"/>
    <col min="4097" max="4098" width="16.5546875" style="11" customWidth="1"/>
    <col min="4099" max="4103" width="14.33203125" style="11" customWidth="1"/>
    <col min="4104" max="4104" width="9" style="11" customWidth="1"/>
    <col min="4105" max="4105" width="20.6640625" style="11" customWidth="1"/>
    <col min="4106" max="4107" width="16.6640625" style="11" customWidth="1"/>
    <col min="4108" max="4112" width="14.5546875" style="11" customWidth="1"/>
    <col min="4113" max="4113" width="9" style="11" customWidth="1"/>
    <col min="4114" max="4114" width="20.6640625" style="11" customWidth="1"/>
    <col min="4115" max="4116" width="16.6640625" style="11" customWidth="1"/>
    <col min="4117" max="4121" width="15.109375" style="11" customWidth="1"/>
    <col min="4122" max="4351" width="9" style="11"/>
    <col min="4352" max="4352" width="20.5546875" style="11" customWidth="1"/>
    <col min="4353" max="4354" width="16.5546875" style="11" customWidth="1"/>
    <col min="4355" max="4359" width="14.33203125" style="11" customWidth="1"/>
    <col min="4360" max="4360" width="9" style="11" customWidth="1"/>
    <col min="4361" max="4361" width="20.6640625" style="11" customWidth="1"/>
    <col min="4362" max="4363" width="16.6640625" style="11" customWidth="1"/>
    <col min="4364" max="4368" width="14.5546875" style="11" customWidth="1"/>
    <col min="4369" max="4369" width="9" style="11" customWidth="1"/>
    <col min="4370" max="4370" width="20.6640625" style="11" customWidth="1"/>
    <col min="4371" max="4372" width="16.6640625" style="11" customWidth="1"/>
    <col min="4373" max="4377" width="15.109375" style="11" customWidth="1"/>
    <col min="4378" max="4607" width="9" style="11"/>
    <col min="4608" max="4608" width="20.5546875" style="11" customWidth="1"/>
    <col min="4609" max="4610" width="16.5546875" style="11" customWidth="1"/>
    <col min="4611" max="4615" width="14.33203125" style="11" customWidth="1"/>
    <col min="4616" max="4616" width="9" style="11" customWidth="1"/>
    <col min="4617" max="4617" width="20.6640625" style="11" customWidth="1"/>
    <col min="4618" max="4619" width="16.6640625" style="11" customWidth="1"/>
    <col min="4620" max="4624" width="14.5546875" style="11" customWidth="1"/>
    <col min="4625" max="4625" width="9" style="11" customWidth="1"/>
    <col min="4626" max="4626" width="20.6640625" style="11" customWidth="1"/>
    <col min="4627" max="4628" width="16.6640625" style="11" customWidth="1"/>
    <col min="4629" max="4633" width="15.109375" style="11" customWidth="1"/>
    <col min="4634" max="4863" width="9" style="11"/>
    <col min="4864" max="4864" width="20.5546875" style="11" customWidth="1"/>
    <col min="4865" max="4866" width="16.5546875" style="11" customWidth="1"/>
    <col min="4867" max="4871" width="14.33203125" style="11" customWidth="1"/>
    <col min="4872" max="4872" width="9" style="11" customWidth="1"/>
    <col min="4873" max="4873" width="20.6640625" style="11" customWidth="1"/>
    <col min="4874" max="4875" width="16.6640625" style="11" customWidth="1"/>
    <col min="4876" max="4880" width="14.5546875" style="11" customWidth="1"/>
    <col min="4881" max="4881" width="9" style="11" customWidth="1"/>
    <col min="4882" max="4882" width="20.6640625" style="11" customWidth="1"/>
    <col min="4883" max="4884" width="16.6640625" style="11" customWidth="1"/>
    <col min="4885" max="4889" width="15.109375" style="11" customWidth="1"/>
    <col min="4890" max="5119" width="9" style="11"/>
    <col min="5120" max="5120" width="20.5546875" style="11" customWidth="1"/>
    <col min="5121" max="5122" width="16.5546875" style="11" customWidth="1"/>
    <col min="5123" max="5127" width="14.33203125" style="11" customWidth="1"/>
    <col min="5128" max="5128" width="9" style="11" customWidth="1"/>
    <col min="5129" max="5129" width="20.6640625" style="11" customWidth="1"/>
    <col min="5130" max="5131" width="16.6640625" style="11" customWidth="1"/>
    <col min="5132" max="5136" width="14.5546875" style="11" customWidth="1"/>
    <col min="5137" max="5137" width="9" style="11" customWidth="1"/>
    <col min="5138" max="5138" width="20.6640625" style="11" customWidth="1"/>
    <col min="5139" max="5140" width="16.6640625" style="11" customWidth="1"/>
    <col min="5141" max="5145" width="15.109375" style="11" customWidth="1"/>
    <col min="5146" max="5375" width="9" style="11"/>
    <col min="5376" max="5376" width="20.5546875" style="11" customWidth="1"/>
    <col min="5377" max="5378" width="16.5546875" style="11" customWidth="1"/>
    <col min="5379" max="5383" width="14.33203125" style="11" customWidth="1"/>
    <col min="5384" max="5384" width="9" style="11" customWidth="1"/>
    <col min="5385" max="5385" width="20.6640625" style="11" customWidth="1"/>
    <col min="5386" max="5387" width="16.6640625" style="11" customWidth="1"/>
    <col min="5388" max="5392" width="14.5546875" style="11" customWidth="1"/>
    <col min="5393" max="5393" width="9" style="11" customWidth="1"/>
    <col min="5394" max="5394" width="20.6640625" style="11" customWidth="1"/>
    <col min="5395" max="5396" width="16.6640625" style="11" customWidth="1"/>
    <col min="5397" max="5401" width="15.109375" style="11" customWidth="1"/>
    <col min="5402" max="5631" width="9" style="11"/>
    <col min="5632" max="5632" width="20.5546875" style="11" customWidth="1"/>
    <col min="5633" max="5634" width="16.5546875" style="11" customWidth="1"/>
    <col min="5635" max="5639" width="14.33203125" style="11" customWidth="1"/>
    <col min="5640" max="5640" width="9" style="11" customWidth="1"/>
    <col min="5641" max="5641" width="20.6640625" style="11" customWidth="1"/>
    <col min="5642" max="5643" width="16.6640625" style="11" customWidth="1"/>
    <col min="5644" max="5648" width="14.5546875" style="11" customWidth="1"/>
    <col min="5649" max="5649" width="9" style="11" customWidth="1"/>
    <col min="5650" max="5650" width="20.6640625" style="11" customWidth="1"/>
    <col min="5651" max="5652" width="16.6640625" style="11" customWidth="1"/>
    <col min="5653" max="5657" width="15.109375" style="11" customWidth="1"/>
    <col min="5658" max="5887" width="9" style="11"/>
    <col min="5888" max="5888" width="20.5546875" style="11" customWidth="1"/>
    <col min="5889" max="5890" width="16.5546875" style="11" customWidth="1"/>
    <col min="5891" max="5895" width="14.33203125" style="11" customWidth="1"/>
    <col min="5896" max="5896" width="9" style="11" customWidth="1"/>
    <col min="5897" max="5897" width="20.6640625" style="11" customWidth="1"/>
    <col min="5898" max="5899" width="16.6640625" style="11" customWidth="1"/>
    <col min="5900" max="5904" width="14.5546875" style="11" customWidth="1"/>
    <col min="5905" max="5905" width="9" style="11" customWidth="1"/>
    <col min="5906" max="5906" width="20.6640625" style="11" customWidth="1"/>
    <col min="5907" max="5908" width="16.6640625" style="11" customWidth="1"/>
    <col min="5909" max="5913" width="15.109375" style="11" customWidth="1"/>
    <col min="5914" max="6143" width="9" style="11"/>
    <col min="6144" max="6144" width="20.5546875" style="11" customWidth="1"/>
    <col min="6145" max="6146" width="16.5546875" style="11" customWidth="1"/>
    <col min="6147" max="6151" width="14.33203125" style="11" customWidth="1"/>
    <col min="6152" max="6152" width="9" style="11" customWidth="1"/>
    <col min="6153" max="6153" width="20.6640625" style="11" customWidth="1"/>
    <col min="6154" max="6155" width="16.6640625" style="11" customWidth="1"/>
    <col min="6156" max="6160" width="14.5546875" style="11" customWidth="1"/>
    <col min="6161" max="6161" width="9" style="11" customWidth="1"/>
    <col min="6162" max="6162" width="20.6640625" style="11" customWidth="1"/>
    <col min="6163" max="6164" width="16.6640625" style="11" customWidth="1"/>
    <col min="6165" max="6169" width="15.109375" style="11" customWidth="1"/>
    <col min="6170" max="6399" width="9" style="11"/>
    <col min="6400" max="6400" width="20.5546875" style="11" customWidth="1"/>
    <col min="6401" max="6402" width="16.5546875" style="11" customWidth="1"/>
    <col min="6403" max="6407" width="14.33203125" style="11" customWidth="1"/>
    <col min="6408" max="6408" width="9" style="11" customWidth="1"/>
    <col min="6409" max="6409" width="20.6640625" style="11" customWidth="1"/>
    <col min="6410" max="6411" width="16.6640625" style="11" customWidth="1"/>
    <col min="6412" max="6416" width="14.5546875" style="11" customWidth="1"/>
    <col min="6417" max="6417" width="9" style="11" customWidth="1"/>
    <col min="6418" max="6418" width="20.6640625" style="11" customWidth="1"/>
    <col min="6419" max="6420" width="16.6640625" style="11" customWidth="1"/>
    <col min="6421" max="6425" width="15.109375" style="11" customWidth="1"/>
    <col min="6426" max="6655" width="9" style="11"/>
    <col min="6656" max="6656" width="20.5546875" style="11" customWidth="1"/>
    <col min="6657" max="6658" width="16.5546875" style="11" customWidth="1"/>
    <col min="6659" max="6663" width="14.33203125" style="11" customWidth="1"/>
    <col min="6664" max="6664" width="9" style="11" customWidth="1"/>
    <col min="6665" max="6665" width="20.6640625" style="11" customWidth="1"/>
    <col min="6666" max="6667" width="16.6640625" style="11" customWidth="1"/>
    <col min="6668" max="6672" width="14.5546875" style="11" customWidth="1"/>
    <col min="6673" max="6673" width="9" style="11" customWidth="1"/>
    <col min="6674" max="6674" width="20.6640625" style="11" customWidth="1"/>
    <col min="6675" max="6676" width="16.6640625" style="11" customWidth="1"/>
    <col min="6677" max="6681" width="15.109375" style="11" customWidth="1"/>
    <col min="6682" max="6911" width="9" style="11"/>
    <col min="6912" max="6912" width="20.5546875" style="11" customWidth="1"/>
    <col min="6913" max="6914" width="16.5546875" style="11" customWidth="1"/>
    <col min="6915" max="6919" width="14.33203125" style="11" customWidth="1"/>
    <col min="6920" max="6920" width="9" style="11" customWidth="1"/>
    <col min="6921" max="6921" width="20.6640625" style="11" customWidth="1"/>
    <col min="6922" max="6923" width="16.6640625" style="11" customWidth="1"/>
    <col min="6924" max="6928" width="14.5546875" style="11" customWidth="1"/>
    <col min="6929" max="6929" width="9" style="11" customWidth="1"/>
    <col min="6930" max="6930" width="20.6640625" style="11" customWidth="1"/>
    <col min="6931" max="6932" width="16.6640625" style="11" customWidth="1"/>
    <col min="6933" max="6937" width="15.109375" style="11" customWidth="1"/>
    <col min="6938" max="7167" width="9" style="11"/>
    <col min="7168" max="7168" width="20.5546875" style="11" customWidth="1"/>
    <col min="7169" max="7170" width="16.5546875" style="11" customWidth="1"/>
    <col min="7171" max="7175" width="14.33203125" style="11" customWidth="1"/>
    <col min="7176" max="7176" width="9" style="11" customWidth="1"/>
    <col min="7177" max="7177" width="20.6640625" style="11" customWidth="1"/>
    <col min="7178" max="7179" width="16.6640625" style="11" customWidth="1"/>
    <col min="7180" max="7184" width="14.5546875" style="11" customWidth="1"/>
    <col min="7185" max="7185" width="9" style="11" customWidth="1"/>
    <col min="7186" max="7186" width="20.6640625" style="11" customWidth="1"/>
    <col min="7187" max="7188" width="16.6640625" style="11" customWidth="1"/>
    <col min="7189" max="7193" width="15.109375" style="11" customWidth="1"/>
    <col min="7194" max="7423" width="9" style="11"/>
    <col min="7424" max="7424" width="20.5546875" style="11" customWidth="1"/>
    <col min="7425" max="7426" width="16.5546875" style="11" customWidth="1"/>
    <col min="7427" max="7431" width="14.33203125" style="11" customWidth="1"/>
    <col min="7432" max="7432" width="9" style="11" customWidth="1"/>
    <col min="7433" max="7433" width="20.6640625" style="11" customWidth="1"/>
    <col min="7434" max="7435" width="16.6640625" style="11" customWidth="1"/>
    <col min="7436" max="7440" width="14.5546875" style="11" customWidth="1"/>
    <col min="7441" max="7441" width="9" style="11" customWidth="1"/>
    <col min="7442" max="7442" width="20.6640625" style="11" customWidth="1"/>
    <col min="7443" max="7444" width="16.6640625" style="11" customWidth="1"/>
    <col min="7445" max="7449" width="15.109375" style="11" customWidth="1"/>
    <col min="7450" max="7679" width="9" style="11"/>
    <col min="7680" max="7680" width="20.5546875" style="11" customWidth="1"/>
    <col min="7681" max="7682" width="16.5546875" style="11" customWidth="1"/>
    <col min="7683" max="7687" width="14.33203125" style="11" customWidth="1"/>
    <col min="7688" max="7688" width="9" style="11" customWidth="1"/>
    <col min="7689" max="7689" width="20.6640625" style="11" customWidth="1"/>
    <col min="7690" max="7691" width="16.6640625" style="11" customWidth="1"/>
    <col min="7692" max="7696" width="14.5546875" style="11" customWidth="1"/>
    <col min="7697" max="7697" width="9" style="11" customWidth="1"/>
    <col min="7698" max="7698" width="20.6640625" style="11" customWidth="1"/>
    <col min="7699" max="7700" width="16.6640625" style="11" customWidth="1"/>
    <col min="7701" max="7705" width="15.109375" style="11" customWidth="1"/>
    <col min="7706" max="7935" width="9" style="11"/>
    <col min="7936" max="7936" width="20.5546875" style="11" customWidth="1"/>
    <col min="7937" max="7938" width="16.5546875" style="11" customWidth="1"/>
    <col min="7939" max="7943" width="14.33203125" style="11" customWidth="1"/>
    <col min="7944" max="7944" width="9" style="11" customWidth="1"/>
    <col min="7945" max="7945" width="20.6640625" style="11" customWidth="1"/>
    <col min="7946" max="7947" width="16.6640625" style="11" customWidth="1"/>
    <col min="7948" max="7952" width="14.5546875" style="11" customWidth="1"/>
    <col min="7953" max="7953" width="9" style="11" customWidth="1"/>
    <col min="7954" max="7954" width="20.6640625" style="11" customWidth="1"/>
    <col min="7955" max="7956" width="16.6640625" style="11" customWidth="1"/>
    <col min="7957" max="7961" width="15.109375" style="11" customWidth="1"/>
    <col min="7962" max="8191" width="9" style="11"/>
    <col min="8192" max="8192" width="20.5546875" style="11" customWidth="1"/>
    <col min="8193" max="8194" width="16.5546875" style="11" customWidth="1"/>
    <col min="8195" max="8199" width="14.33203125" style="11" customWidth="1"/>
    <col min="8200" max="8200" width="9" style="11" customWidth="1"/>
    <col min="8201" max="8201" width="20.6640625" style="11" customWidth="1"/>
    <col min="8202" max="8203" width="16.6640625" style="11" customWidth="1"/>
    <col min="8204" max="8208" width="14.5546875" style="11" customWidth="1"/>
    <col min="8209" max="8209" width="9" style="11" customWidth="1"/>
    <col min="8210" max="8210" width="20.6640625" style="11" customWidth="1"/>
    <col min="8211" max="8212" width="16.6640625" style="11" customWidth="1"/>
    <col min="8213" max="8217" width="15.109375" style="11" customWidth="1"/>
    <col min="8218" max="8447" width="9" style="11"/>
    <col min="8448" max="8448" width="20.5546875" style="11" customWidth="1"/>
    <col min="8449" max="8450" width="16.5546875" style="11" customWidth="1"/>
    <col min="8451" max="8455" width="14.33203125" style="11" customWidth="1"/>
    <col min="8456" max="8456" width="9" style="11" customWidth="1"/>
    <col min="8457" max="8457" width="20.6640625" style="11" customWidth="1"/>
    <col min="8458" max="8459" width="16.6640625" style="11" customWidth="1"/>
    <col min="8460" max="8464" width="14.5546875" style="11" customWidth="1"/>
    <col min="8465" max="8465" width="9" style="11" customWidth="1"/>
    <col min="8466" max="8466" width="20.6640625" style="11" customWidth="1"/>
    <col min="8467" max="8468" width="16.6640625" style="11" customWidth="1"/>
    <col min="8469" max="8473" width="15.109375" style="11" customWidth="1"/>
    <col min="8474" max="8703" width="9" style="11"/>
    <col min="8704" max="8704" width="20.5546875" style="11" customWidth="1"/>
    <col min="8705" max="8706" width="16.5546875" style="11" customWidth="1"/>
    <col min="8707" max="8711" width="14.33203125" style="11" customWidth="1"/>
    <col min="8712" max="8712" width="9" style="11" customWidth="1"/>
    <col min="8713" max="8713" width="20.6640625" style="11" customWidth="1"/>
    <col min="8714" max="8715" width="16.6640625" style="11" customWidth="1"/>
    <col min="8716" max="8720" width="14.5546875" style="11" customWidth="1"/>
    <col min="8721" max="8721" width="9" style="11" customWidth="1"/>
    <col min="8722" max="8722" width="20.6640625" style="11" customWidth="1"/>
    <col min="8723" max="8724" width="16.6640625" style="11" customWidth="1"/>
    <col min="8725" max="8729" width="15.109375" style="11" customWidth="1"/>
    <col min="8730" max="8959" width="9" style="11"/>
    <col min="8960" max="8960" width="20.5546875" style="11" customWidth="1"/>
    <col min="8961" max="8962" width="16.5546875" style="11" customWidth="1"/>
    <col min="8963" max="8967" width="14.33203125" style="11" customWidth="1"/>
    <col min="8968" max="8968" width="9" style="11" customWidth="1"/>
    <col min="8969" max="8969" width="20.6640625" style="11" customWidth="1"/>
    <col min="8970" max="8971" width="16.6640625" style="11" customWidth="1"/>
    <col min="8972" max="8976" width="14.5546875" style="11" customWidth="1"/>
    <col min="8977" max="8977" width="9" style="11" customWidth="1"/>
    <col min="8978" max="8978" width="20.6640625" style="11" customWidth="1"/>
    <col min="8979" max="8980" width="16.6640625" style="11" customWidth="1"/>
    <col min="8981" max="8985" width="15.109375" style="11" customWidth="1"/>
    <col min="8986" max="9215" width="9" style="11"/>
    <col min="9216" max="9216" width="20.5546875" style="11" customWidth="1"/>
    <col min="9217" max="9218" width="16.5546875" style="11" customWidth="1"/>
    <col min="9219" max="9223" width="14.33203125" style="11" customWidth="1"/>
    <col min="9224" max="9224" width="9" style="11" customWidth="1"/>
    <col min="9225" max="9225" width="20.6640625" style="11" customWidth="1"/>
    <col min="9226" max="9227" width="16.6640625" style="11" customWidth="1"/>
    <col min="9228" max="9232" width="14.5546875" style="11" customWidth="1"/>
    <col min="9233" max="9233" width="9" style="11" customWidth="1"/>
    <col min="9234" max="9234" width="20.6640625" style="11" customWidth="1"/>
    <col min="9235" max="9236" width="16.6640625" style="11" customWidth="1"/>
    <col min="9237" max="9241" width="15.109375" style="11" customWidth="1"/>
    <col min="9242" max="9471" width="9" style="11"/>
    <col min="9472" max="9472" width="20.5546875" style="11" customWidth="1"/>
    <col min="9473" max="9474" width="16.5546875" style="11" customWidth="1"/>
    <col min="9475" max="9479" width="14.33203125" style="11" customWidth="1"/>
    <col min="9480" max="9480" width="9" style="11" customWidth="1"/>
    <col min="9481" max="9481" width="20.6640625" style="11" customWidth="1"/>
    <col min="9482" max="9483" width="16.6640625" style="11" customWidth="1"/>
    <col min="9484" max="9488" width="14.5546875" style="11" customWidth="1"/>
    <col min="9489" max="9489" width="9" style="11" customWidth="1"/>
    <col min="9490" max="9490" width="20.6640625" style="11" customWidth="1"/>
    <col min="9491" max="9492" width="16.6640625" style="11" customWidth="1"/>
    <col min="9493" max="9497" width="15.109375" style="11" customWidth="1"/>
    <col min="9498" max="9727" width="9" style="11"/>
    <col min="9728" max="9728" width="20.5546875" style="11" customWidth="1"/>
    <col min="9729" max="9730" width="16.5546875" style="11" customWidth="1"/>
    <col min="9731" max="9735" width="14.33203125" style="11" customWidth="1"/>
    <col min="9736" max="9736" width="9" style="11" customWidth="1"/>
    <col min="9737" max="9737" width="20.6640625" style="11" customWidth="1"/>
    <col min="9738" max="9739" width="16.6640625" style="11" customWidth="1"/>
    <col min="9740" max="9744" width="14.5546875" style="11" customWidth="1"/>
    <col min="9745" max="9745" width="9" style="11" customWidth="1"/>
    <col min="9746" max="9746" width="20.6640625" style="11" customWidth="1"/>
    <col min="9747" max="9748" width="16.6640625" style="11" customWidth="1"/>
    <col min="9749" max="9753" width="15.109375" style="11" customWidth="1"/>
    <col min="9754" max="9983" width="9" style="11"/>
    <col min="9984" max="9984" width="20.5546875" style="11" customWidth="1"/>
    <col min="9985" max="9986" width="16.5546875" style="11" customWidth="1"/>
    <col min="9987" max="9991" width="14.33203125" style="11" customWidth="1"/>
    <col min="9992" max="9992" width="9" style="11" customWidth="1"/>
    <col min="9993" max="9993" width="20.6640625" style="11" customWidth="1"/>
    <col min="9994" max="9995" width="16.6640625" style="11" customWidth="1"/>
    <col min="9996" max="10000" width="14.5546875" style="11" customWidth="1"/>
    <col min="10001" max="10001" width="9" style="11" customWidth="1"/>
    <col min="10002" max="10002" width="20.6640625" style="11" customWidth="1"/>
    <col min="10003" max="10004" width="16.6640625" style="11" customWidth="1"/>
    <col min="10005" max="10009" width="15.109375" style="11" customWidth="1"/>
    <col min="10010" max="10239" width="9" style="11"/>
    <col min="10240" max="10240" width="20.5546875" style="11" customWidth="1"/>
    <col min="10241" max="10242" width="16.5546875" style="11" customWidth="1"/>
    <col min="10243" max="10247" width="14.33203125" style="11" customWidth="1"/>
    <col min="10248" max="10248" width="9" style="11" customWidth="1"/>
    <col min="10249" max="10249" width="20.6640625" style="11" customWidth="1"/>
    <col min="10250" max="10251" width="16.6640625" style="11" customWidth="1"/>
    <col min="10252" max="10256" width="14.5546875" style="11" customWidth="1"/>
    <col min="10257" max="10257" width="9" style="11" customWidth="1"/>
    <col min="10258" max="10258" width="20.6640625" style="11" customWidth="1"/>
    <col min="10259" max="10260" width="16.6640625" style="11" customWidth="1"/>
    <col min="10261" max="10265" width="15.109375" style="11" customWidth="1"/>
    <col min="10266" max="10495" width="9" style="11"/>
    <col min="10496" max="10496" width="20.5546875" style="11" customWidth="1"/>
    <col min="10497" max="10498" width="16.5546875" style="11" customWidth="1"/>
    <col min="10499" max="10503" width="14.33203125" style="11" customWidth="1"/>
    <col min="10504" max="10504" width="9" style="11" customWidth="1"/>
    <col min="10505" max="10505" width="20.6640625" style="11" customWidth="1"/>
    <col min="10506" max="10507" width="16.6640625" style="11" customWidth="1"/>
    <col min="10508" max="10512" width="14.5546875" style="11" customWidth="1"/>
    <col min="10513" max="10513" width="9" style="11" customWidth="1"/>
    <col min="10514" max="10514" width="20.6640625" style="11" customWidth="1"/>
    <col min="10515" max="10516" width="16.6640625" style="11" customWidth="1"/>
    <col min="10517" max="10521" width="15.109375" style="11" customWidth="1"/>
    <col min="10522" max="10751" width="9" style="11"/>
    <col min="10752" max="10752" width="20.5546875" style="11" customWidth="1"/>
    <col min="10753" max="10754" width="16.5546875" style="11" customWidth="1"/>
    <col min="10755" max="10759" width="14.33203125" style="11" customWidth="1"/>
    <col min="10760" max="10760" width="9" style="11" customWidth="1"/>
    <col min="10761" max="10761" width="20.6640625" style="11" customWidth="1"/>
    <col min="10762" max="10763" width="16.6640625" style="11" customWidth="1"/>
    <col min="10764" max="10768" width="14.5546875" style="11" customWidth="1"/>
    <col min="10769" max="10769" width="9" style="11" customWidth="1"/>
    <col min="10770" max="10770" width="20.6640625" style="11" customWidth="1"/>
    <col min="10771" max="10772" width="16.6640625" style="11" customWidth="1"/>
    <col min="10773" max="10777" width="15.109375" style="11" customWidth="1"/>
    <col min="10778" max="11007" width="9" style="11"/>
    <col min="11008" max="11008" width="20.5546875" style="11" customWidth="1"/>
    <col min="11009" max="11010" width="16.5546875" style="11" customWidth="1"/>
    <col min="11011" max="11015" width="14.33203125" style="11" customWidth="1"/>
    <col min="11016" max="11016" width="9" style="11" customWidth="1"/>
    <col min="11017" max="11017" width="20.6640625" style="11" customWidth="1"/>
    <col min="11018" max="11019" width="16.6640625" style="11" customWidth="1"/>
    <col min="11020" max="11024" width="14.5546875" style="11" customWidth="1"/>
    <col min="11025" max="11025" width="9" style="11" customWidth="1"/>
    <col min="11026" max="11026" width="20.6640625" style="11" customWidth="1"/>
    <col min="11027" max="11028" width="16.6640625" style="11" customWidth="1"/>
    <col min="11029" max="11033" width="15.109375" style="11" customWidth="1"/>
    <col min="11034" max="11263" width="9" style="11"/>
    <col min="11264" max="11264" width="20.5546875" style="11" customWidth="1"/>
    <col min="11265" max="11266" width="16.5546875" style="11" customWidth="1"/>
    <col min="11267" max="11271" width="14.33203125" style="11" customWidth="1"/>
    <col min="11272" max="11272" width="9" style="11" customWidth="1"/>
    <col min="11273" max="11273" width="20.6640625" style="11" customWidth="1"/>
    <col min="11274" max="11275" width="16.6640625" style="11" customWidth="1"/>
    <col min="11276" max="11280" width="14.5546875" style="11" customWidth="1"/>
    <col min="11281" max="11281" width="9" style="11" customWidth="1"/>
    <col min="11282" max="11282" width="20.6640625" style="11" customWidth="1"/>
    <col min="11283" max="11284" width="16.6640625" style="11" customWidth="1"/>
    <col min="11285" max="11289" width="15.109375" style="11" customWidth="1"/>
    <col min="11290" max="11519" width="9" style="11"/>
    <col min="11520" max="11520" width="20.5546875" style="11" customWidth="1"/>
    <col min="11521" max="11522" width="16.5546875" style="11" customWidth="1"/>
    <col min="11523" max="11527" width="14.33203125" style="11" customWidth="1"/>
    <col min="11528" max="11528" width="9" style="11" customWidth="1"/>
    <col min="11529" max="11529" width="20.6640625" style="11" customWidth="1"/>
    <col min="11530" max="11531" width="16.6640625" style="11" customWidth="1"/>
    <col min="11532" max="11536" width="14.5546875" style="11" customWidth="1"/>
    <col min="11537" max="11537" width="9" style="11" customWidth="1"/>
    <col min="11538" max="11538" width="20.6640625" style="11" customWidth="1"/>
    <col min="11539" max="11540" width="16.6640625" style="11" customWidth="1"/>
    <col min="11541" max="11545" width="15.109375" style="11" customWidth="1"/>
    <col min="11546" max="11775" width="9" style="11"/>
    <col min="11776" max="11776" width="20.5546875" style="11" customWidth="1"/>
    <col min="11777" max="11778" width="16.5546875" style="11" customWidth="1"/>
    <col min="11779" max="11783" width="14.33203125" style="11" customWidth="1"/>
    <col min="11784" max="11784" width="9" style="11" customWidth="1"/>
    <col min="11785" max="11785" width="20.6640625" style="11" customWidth="1"/>
    <col min="11786" max="11787" width="16.6640625" style="11" customWidth="1"/>
    <col min="11788" max="11792" width="14.5546875" style="11" customWidth="1"/>
    <col min="11793" max="11793" width="9" style="11" customWidth="1"/>
    <col min="11794" max="11794" width="20.6640625" style="11" customWidth="1"/>
    <col min="11795" max="11796" width="16.6640625" style="11" customWidth="1"/>
    <col min="11797" max="11801" width="15.109375" style="11" customWidth="1"/>
    <col min="11802" max="12031" width="9" style="11"/>
    <col min="12032" max="12032" width="20.5546875" style="11" customWidth="1"/>
    <col min="12033" max="12034" width="16.5546875" style="11" customWidth="1"/>
    <col min="12035" max="12039" width="14.33203125" style="11" customWidth="1"/>
    <col min="12040" max="12040" width="9" style="11" customWidth="1"/>
    <col min="12041" max="12041" width="20.6640625" style="11" customWidth="1"/>
    <col min="12042" max="12043" width="16.6640625" style="11" customWidth="1"/>
    <col min="12044" max="12048" width="14.5546875" style="11" customWidth="1"/>
    <col min="12049" max="12049" width="9" style="11" customWidth="1"/>
    <col min="12050" max="12050" width="20.6640625" style="11" customWidth="1"/>
    <col min="12051" max="12052" width="16.6640625" style="11" customWidth="1"/>
    <col min="12053" max="12057" width="15.109375" style="11" customWidth="1"/>
    <col min="12058" max="12287" width="9" style="11"/>
    <col min="12288" max="12288" width="20.5546875" style="11" customWidth="1"/>
    <col min="12289" max="12290" width="16.5546875" style="11" customWidth="1"/>
    <col min="12291" max="12295" width="14.33203125" style="11" customWidth="1"/>
    <col min="12296" max="12296" width="9" style="11" customWidth="1"/>
    <col min="12297" max="12297" width="20.6640625" style="11" customWidth="1"/>
    <col min="12298" max="12299" width="16.6640625" style="11" customWidth="1"/>
    <col min="12300" max="12304" width="14.5546875" style="11" customWidth="1"/>
    <col min="12305" max="12305" width="9" style="11" customWidth="1"/>
    <col min="12306" max="12306" width="20.6640625" style="11" customWidth="1"/>
    <col min="12307" max="12308" width="16.6640625" style="11" customWidth="1"/>
    <col min="12309" max="12313" width="15.109375" style="11" customWidth="1"/>
    <col min="12314" max="12543" width="9" style="11"/>
    <col min="12544" max="12544" width="20.5546875" style="11" customWidth="1"/>
    <col min="12545" max="12546" width="16.5546875" style="11" customWidth="1"/>
    <col min="12547" max="12551" width="14.33203125" style="11" customWidth="1"/>
    <col min="12552" max="12552" width="9" style="11" customWidth="1"/>
    <col min="12553" max="12553" width="20.6640625" style="11" customWidth="1"/>
    <col min="12554" max="12555" width="16.6640625" style="11" customWidth="1"/>
    <col min="12556" max="12560" width="14.5546875" style="11" customWidth="1"/>
    <col min="12561" max="12561" width="9" style="11" customWidth="1"/>
    <col min="12562" max="12562" width="20.6640625" style="11" customWidth="1"/>
    <col min="12563" max="12564" width="16.6640625" style="11" customWidth="1"/>
    <col min="12565" max="12569" width="15.109375" style="11" customWidth="1"/>
    <col min="12570" max="12799" width="9" style="11"/>
    <col min="12800" max="12800" width="20.5546875" style="11" customWidth="1"/>
    <col min="12801" max="12802" width="16.5546875" style="11" customWidth="1"/>
    <col min="12803" max="12807" width="14.33203125" style="11" customWidth="1"/>
    <col min="12808" max="12808" width="9" style="11" customWidth="1"/>
    <col min="12809" max="12809" width="20.6640625" style="11" customWidth="1"/>
    <col min="12810" max="12811" width="16.6640625" style="11" customWidth="1"/>
    <col min="12812" max="12816" width="14.5546875" style="11" customWidth="1"/>
    <col min="12817" max="12817" width="9" style="11" customWidth="1"/>
    <col min="12818" max="12818" width="20.6640625" style="11" customWidth="1"/>
    <col min="12819" max="12820" width="16.6640625" style="11" customWidth="1"/>
    <col min="12821" max="12825" width="15.109375" style="11" customWidth="1"/>
    <col min="12826" max="13055" width="9" style="11"/>
    <col min="13056" max="13056" width="20.5546875" style="11" customWidth="1"/>
    <col min="13057" max="13058" width="16.5546875" style="11" customWidth="1"/>
    <col min="13059" max="13063" width="14.33203125" style="11" customWidth="1"/>
    <col min="13064" max="13064" width="9" style="11" customWidth="1"/>
    <col min="13065" max="13065" width="20.6640625" style="11" customWidth="1"/>
    <col min="13066" max="13067" width="16.6640625" style="11" customWidth="1"/>
    <col min="13068" max="13072" width="14.5546875" style="11" customWidth="1"/>
    <col min="13073" max="13073" width="9" style="11" customWidth="1"/>
    <col min="13074" max="13074" width="20.6640625" style="11" customWidth="1"/>
    <col min="13075" max="13076" width="16.6640625" style="11" customWidth="1"/>
    <col min="13077" max="13081" width="15.109375" style="11" customWidth="1"/>
    <col min="13082" max="13311" width="9" style="11"/>
    <col min="13312" max="13312" width="20.5546875" style="11" customWidth="1"/>
    <col min="13313" max="13314" width="16.5546875" style="11" customWidth="1"/>
    <col min="13315" max="13319" width="14.33203125" style="11" customWidth="1"/>
    <col min="13320" max="13320" width="9" style="11" customWidth="1"/>
    <col min="13321" max="13321" width="20.6640625" style="11" customWidth="1"/>
    <col min="13322" max="13323" width="16.6640625" style="11" customWidth="1"/>
    <col min="13324" max="13328" width="14.5546875" style="11" customWidth="1"/>
    <col min="13329" max="13329" width="9" style="11" customWidth="1"/>
    <col min="13330" max="13330" width="20.6640625" style="11" customWidth="1"/>
    <col min="13331" max="13332" width="16.6640625" style="11" customWidth="1"/>
    <col min="13333" max="13337" width="15.109375" style="11" customWidth="1"/>
    <col min="13338" max="13567" width="9" style="11"/>
    <col min="13568" max="13568" width="20.5546875" style="11" customWidth="1"/>
    <col min="13569" max="13570" width="16.5546875" style="11" customWidth="1"/>
    <col min="13571" max="13575" width="14.33203125" style="11" customWidth="1"/>
    <col min="13576" max="13576" width="9" style="11" customWidth="1"/>
    <col min="13577" max="13577" width="20.6640625" style="11" customWidth="1"/>
    <col min="13578" max="13579" width="16.6640625" style="11" customWidth="1"/>
    <col min="13580" max="13584" width="14.5546875" style="11" customWidth="1"/>
    <col min="13585" max="13585" width="9" style="11" customWidth="1"/>
    <col min="13586" max="13586" width="20.6640625" style="11" customWidth="1"/>
    <col min="13587" max="13588" width="16.6640625" style="11" customWidth="1"/>
    <col min="13589" max="13593" width="15.109375" style="11" customWidth="1"/>
    <col min="13594" max="13823" width="9" style="11"/>
    <col min="13824" max="13824" width="20.5546875" style="11" customWidth="1"/>
    <col min="13825" max="13826" width="16.5546875" style="11" customWidth="1"/>
    <col min="13827" max="13831" width="14.33203125" style="11" customWidth="1"/>
    <col min="13832" max="13832" width="9" style="11" customWidth="1"/>
    <col min="13833" max="13833" width="20.6640625" style="11" customWidth="1"/>
    <col min="13834" max="13835" width="16.6640625" style="11" customWidth="1"/>
    <col min="13836" max="13840" width="14.5546875" style="11" customWidth="1"/>
    <col min="13841" max="13841" width="9" style="11" customWidth="1"/>
    <col min="13842" max="13842" width="20.6640625" style="11" customWidth="1"/>
    <col min="13843" max="13844" width="16.6640625" style="11" customWidth="1"/>
    <col min="13845" max="13849" width="15.109375" style="11" customWidth="1"/>
    <col min="13850" max="14079" width="9" style="11"/>
    <col min="14080" max="14080" width="20.5546875" style="11" customWidth="1"/>
    <col min="14081" max="14082" width="16.5546875" style="11" customWidth="1"/>
    <col min="14083" max="14087" width="14.33203125" style="11" customWidth="1"/>
    <col min="14088" max="14088" width="9" style="11" customWidth="1"/>
    <col min="14089" max="14089" width="20.6640625" style="11" customWidth="1"/>
    <col min="14090" max="14091" width="16.6640625" style="11" customWidth="1"/>
    <col min="14092" max="14096" width="14.5546875" style="11" customWidth="1"/>
    <col min="14097" max="14097" width="9" style="11" customWidth="1"/>
    <col min="14098" max="14098" width="20.6640625" style="11" customWidth="1"/>
    <col min="14099" max="14100" width="16.6640625" style="11" customWidth="1"/>
    <col min="14101" max="14105" width="15.109375" style="11" customWidth="1"/>
    <col min="14106" max="14335" width="9" style="11"/>
    <col min="14336" max="14336" width="20.5546875" style="11" customWidth="1"/>
    <col min="14337" max="14338" width="16.5546875" style="11" customWidth="1"/>
    <col min="14339" max="14343" width="14.33203125" style="11" customWidth="1"/>
    <col min="14344" max="14344" width="9" style="11" customWidth="1"/>
    <col min="14345" max="14345" width="20.6640625" style="11" customWidth="1"/>
    <col min="14346" max="14347" width="16.6640625" style="11" customWidth="1"/>
    <col min="14348" max="14352" width="14.5546875" style="11" customWidth="1"/>
    <col min="14353" max="14353" width="9" style="11" customWidth="1"/>
    <col min="14354" max="14354" width="20.6640625" style="11" customWidth="1"/>
    <col min="14355" max="14356" width="16.6640625" style="11" customWidth="1"/>
    <col min="14357" max="14361" width="15.109375" style="11" customWidth="1"/>
    <col min="14362" max="14591" width="9" style="11"/>
    <col min="14592" max="14592" width="20.5546875" style="11" customWidth="1"/>
    <col min="14593" max="14594" width="16.5546875" style="11" customWidth="1"/>
    <col min="14595" max="14599" width="14.33203125" style="11" customWidth="1"/>
    <col min="14600" max="14600" width="9" style="11" customWidth="1"/>
    <col min="14601" max="14601" width="20.6640625" style="11" customWidth="1"/>
    <col min="14602" max="14603" width="16.6640625" style="11" customWidth="1"/>
    <col min="14604" max="14608" width="14.5546875" style="11" customWidth="1"/>
    <col min="14609" max="14609" width="9" style="11" customWidth="1"/>
    <col min="14610" max="14610" width="20.6640625" style="11" customWidth="1"/>
    <col min="14611" max="14612" width="16.6640625" style="11" customWidth="1"/>
    <col min="14613" max="14617" width="15.109375" style="11" customWidth="1"/>
    <col min="14618" max="14847" width="9" style="11"/>
    <col min="14848" max="14848" width="20.5546875" style="11" customWidth="1"/>
    <col min="14849" max="14850" width="16.5546875" style="11" customWidth="1"/>
    <col min="14851" max="14855" width="14.33203125" style="11" customWidth="1"/>
    <col min="14856" max="14856" width="9" style="11" customWidth="1"/>
    <col min="14857" max="14857" width="20.6640625" style="11" customWidth="1"/>
    <col min="14858" max="14859" width="16.6640625" style="11" customWidth="1"/>
    <col min="14860" max="14864" width="14.5546875" style="11" customWidth="1"/>
    <col min="14865" max="14865" width="9" style="11" customWidth="1"/>
    <col min="14866" max="14866" width="20.6640625" style="11" customWidth="1"/>
    <col min="14867" max="14868" width="16.6640625" style="11" customWidth="1"/>
    <col min="14869" max="14873" width="15.109375" style="11" customWidth="1"/>
    <col min="14874" max="15103" width="9" style="11"/>
    <col min="15104" max="15104" width="20.5546875" style="11" customWidth="1"/>
    <col min="15105" max="15106" width="16.5546875" style="11" customWidth="1"/>
    <col min="15107" max="15111" width="14.33203125" style="11" customWidth="1"/>
    <col min="15112" max="15112" width="9" style="11" customWidth="1"/>
    <col min="15113" max="15113" width="20.6640625" style="11" customWidth="1"/>
    <col min="15114" max="15115" width="16.6640625" style="11" customWidth="1"/>
    <col min="15116" max="15120" width="14.5546875" style="11" customWidth="1"/>
    <col min="15121" max="15121" width="9" style="11" customWidth="1"/>
    <col min="15122" max="15122" width="20.6640625" style="11" customWidth="1"/>
    <col min="15123" max="15124" width="16.6640625" style="11" customWidth="1"/>
    <col min="15125" max="15129" width="15.109375" style="11" customWidth="1"/>
    <col min="15130" max="15359" width="9" style="11"/>
    <col min="15360" max="15360" width="20.5546875" style="11" customWidth="1"/>
    <col min="15361" max="15362" width="16.5546875" style="11" customWidth="1"/>
    <col min="15363" max="15367" width="14.33203125" style="11" customWidth="1"/>
    <col min="15368" max="15368" width="9" style="11" customWidth="1"/>
    <col min="15369" max="15369" width="20.6640625" style="11" customWidth="1"/>
    <col min="15370" max="15371" width="16.6640625" style="11" customWidth="1"/>
    <col min="15372" max="15376" width="14.5546875" style="11" customWidth="1"/>
    <col min="15377" max="15377" width="9" style="11" customWidth="1"/>
    <col min="15378" max="15378" width="20.6640625" style="11" customWidth="1"/>
    <col min="15379" max="15380" width="16.6640625" style="11" customWidth="1"/>
    <col min="15381" max="15385" width="15.109375" style="11" customWidth="1"/>
    <col min="15386" max="15615" width="9" style="11"/>
    <col min="15616" max="15616" width="20.5546875" style="11" customWidth="1"/>
    <col min="15617" max="15618" width="16.5546875" style="11" customWidth="1"/>
    <col min="15619" max="15623" width="14.33203125" style="11" customWidth="1"/>
    <col min="15624" max="15624" width="9" style="11" customWidth="1"/>
    <col min="15625" max="15625" width="20.6640625" style="11" customWidth="1"/>
    <col min="15626" max="15627" width="16.6640625" style="11" customWidth="1"/>
    <col min="15628" max="15632" width="14.5546875" style="11" customWidth="1"/>
    <col min="15633" max="15633" width="9" style="11" customWidth="1"/>
    <col min="15634" max="15634" width="20.6640625" style="11" customWidth="1"/>
    <col min="15635" max="15636" width="16.6640625" style="11" customWidth="1"/>
    <col min="15637" max="15641" width="15.109375" style="11" customWidth="1"/>
    <col min="15642" max="15871" width="9" style="11"/>
    <col min="15872" max="15872" width="20.5546875" style="11" customWidth="1"/>
    <col min="15873" max="15874" width="16.5546875" style="11" customWidth="1"/>
    <col min="15875" max="15879" width="14.33203125" style="11" customWidth="1"/>
    <col min="15880" max="15880" width="9" style="11" customWidth="1"/>
    <col min="15881" max="15881" width="20.6640625" style="11" customWidth="1"/>
    <col min="15882" max="15883" width="16.6640625" style="11" customWidth="1"/>
    <col min="15884" max="15888" width="14.5546875" style="11" customWidth="1"/>
    <col min="15889" max="15889" width="9" style="11" customWidth="1"/>
    <col min="15890" max="15890" width="20.6640625" style="11" customWidth="1"/>
    <col min="15891" max="15892" width="16.6640625" style="11" customWidth="1"/>
    <col min="15893" max="15897" width="15.109375" style="11" customWidth="1"/>
    <col min="15898" max="16127" width="9" style="11"/>
    <col min="16128" max="16128" width="20.5546875" style="11" customWidth="1"/>
    <col min="16129" max="16130" width="16.5546875" style="11" customWidth="1"/>
    <col min="16131" max="16135" width="14.33203125" style="11" customWidth="1"/>
    <col min="16136" max="16136" width="9" style="11" customWidth="1"/>
    <col min="16137" max="16137" width="20.6640625" style="11" customWidth="1"/>
    <col min="16138" max="16139" width="16.6640625" style="11" customWidth="1"/>
    <col min="16140" max="16144" width="14.5546875" style="11" customWidth="1"/>
    <col min="16145" max="16145" width="9" style="11" customWidth="1"/>
    <col min="16146" max="16146" width="20.6640625" style="11" customWidth="1"/>
    <col min="16147" max="16148" width="16.6640625" style="11" customWidth="1"/>
    <col min="16149" max="16153" width="15.109375" style="11" customWidth="1"/>
    <col min="16154" max="16384" width="9" style="11"/>
  </cols>
  <sheetData>
    <row r="1" spans="1:33" s="9" customFormat="1" ht="28.5" customHeight="1">
      <c r="A1" s="168"/>
      <c r="B1" s="8" t="s">
        <v>1358</v>
      </c>
      <c r="C1" s="8"/>
      <c r="J1" s="8" t="s">
        <v>1359</v>
      </c>
      <c r="K1" s="43"/>
      <c r="L1" s="44"/>
      <c r="M1" s="43"/>
      <c r="N1" s="43"/>
      <c r="O1" s="43"/>
      <c r="P1" s="43"/>
      <c r="Q1" s="44"/>
      <c r="R1" s="8" t="s">
        <v>1359</v>
      </c>
      <c r="S1" s="55"/>
      <c r="T1" s="56"/>
      <c r="U1" s="55"/>
      <c r="V1" s="55"/>
      <c r="W1" s="55"/>
      <c r="X1" s="55"/>
      <c r="Y1" s="56"/>
      <c r="Z1" s="8" t="s">
        <v>1360</v>
      </c>
      <c r="AB1" s="10"/>
      <c r="AG1" s="10"/>
    </row>
    <row r="2" spans="1:33" ht="13.5" customHeight="1">
      <c r="B2" s="420" t="s">
        <v>134</v>
      </c>
      <c r="C2" s="421" t="s">
        <v>135</v>
      </c>
      <c r="D2" s="422"/>
      <c r="E2" s="422"/>
      <c r="F2" s="422"/>
      <c r="G2" s="422"/>
      <c r="H2" s="422"/>
      <c r="I2" s="423"/>
      <c r="J2" s="420" t="s">
        <v>134</v>
      </c>
      <c r="K2" s="417" t="s">
        <v>4</v>
      </c>
      <c r="L2" s="418"/>
      <c r="M2" s="418"/>
      <c r="N2" s="418"/>
      <c r="O2" s="418"/>
      <c r="P2" s="418"/>
      <c r="Q2" s="419"/>
      <c r="R2" s="420" t="s">
        <v>134</v>
      </c>
      <c r="S2" s="424" t="s">
        <v>4</v>
      </c>
      <c r="T2" s="425"/>
      <c r="U2" s="425"/>
      <c r="V2" s="425"/>
      <c r="W2" s="425"/>
      <c r="X2" s="425"/>
      <c r="Y2" s="426"/>
      <c r="Z2" s="420" t="s">
        <v>134</v>
      </c>
      <c r="AA2" s="421" t="s">
        <v>136</v>
      </c>
      <c r="AB2" s="422"/>
      <c r="AC2" s="422"/>
      <c r="AD2" s="422"/>
      <c r="AE2" s="422"/>
      <c r="AF2" s="422"/>
      <c r="AG2" s="423"/>
    </row>
    <row r="3" spans="1:33" ht="13.5" customHeight="1">
      <c r="B3" s="420"/>
      <c r="C3" s="12" t="s">
        <v>137</v>
      </c>
      <c r="D3" s="13" t="s">
        <v>253</v>
      </c>
      <c r="E3" s="12" t="s">
        <v>139</v>
      </c>
      <c r="F3" s="12" t="s">
        <v>140</v>
      </c>
      <c r="G3" s="12" t="s">
        <v>141</v>
      </c>
      <c r="H3" s="12" t="s">
        <v>142</v>
      </c>
      <c r="I3" s="12" t="s">
        <v>143</v>
      </c>
      <c r="J3" s="420"/>
      <c r="K3" s="45" t="s">
        <v>137</v>
      </c>
      <c r="L3" s="46" t="s">
        <v>253</v>
      </c>
      <c r="M3" s="45" t="s">
        <v>139</v>
      </c>
      <c r="N3" s="45" t="s">
        <v>140</v>
      </c>
      <c r="O3" s="45" t="s">
        <v>141</v>
      </c>
      <c r="P3" s="45" t="s">
        <v>142</v>
      </c>
      <c r="Q3" s="45" t="s">
        <v>143</v>
      </c>
      <c r="R3" s="420"/>
      <c r="S3" s="57" t="s">
        <v>137</v>
      </c>
      <c r="T3" s="58" t="s">
        <v>253</v>
      </c>
      <c r="U3" s="57" t="s">
        <v>139</v>
      </c>
      <c r="V3" s="57" t="s">
        <v>140</v>
      </c>
      <c r="W3" s="57" t="s">
        <v>141</v>
      </c>
      <c r="X3" s="57" t="s">
        <v>142</v>
      </c>
      <c r="Y3" s="57" t="s">
        <v>143</v>
      </c>
      <c r="Z3" s="420"/>
      <c r="AA3" s="12" t="s">
        <v>137</v>
      </c>
      <c r="AB3" s="13" t="s">
        <v>253</v>
      </c>
      <c r="AC3" s="12" t="s">
        <v>139</v>
      </c>
      <c r="AD3" s="12" t="s">
        <v>140</v>
      </c>
      <c r="AE3" s="12" t="s">
        <v>141</v>
      </c>
      <c r="AF3" s="12" t="s">
        <v>142</v>
      </c>
      <c r="AG3" s="12" t="s">
        <v>143</v>
      </c>
    </row>
    <row r="4" spans="1:33" ht="13.5" customHeight="1">
      <c r="A4" s="253" t="s">
        <v>45</v>
      </c>
      <c r="B4" s="14" t="str">
        <f>+'8.คำนวณ'!G3</f>
        <v>ห้วยเกิ้ง,รพช.</v>
      </c>
      <c r="C4" s="264">
        <f>+'8.คำนวณ'!M3</f>
        <v>2024.0179016393436</v>
      </c>
      <c r="D4" s="264">
        <f>+'8.คำนวณ'!N3</f>
        <v>542.34343001261027</v>
      </c>
      <c r="E4" s="264">
        <f>+'8.คำนวณ'!O3</f>
        <v>1484.701806451613</v>
      </c>
      <c r="F4" s="264">
        <f>+'8.คำนวณ'!P3</f>
        <v>32497.48430348259</v>
      </c>
      <c r="G4" s="264">
        <f>+'8.คำนวณ'!Q3</f>
        <v>19.672324011571842</v>
      </c>
      <c r="H4" s="264">
        <f>+'8.คำนวณ'!R3</f>
        <v>136.04223722275796</v>
      </c>
      <c r="I4" s="264">
        <f>+'8.คำนวณ'!S3</f>
        <v>3805.7739117276169</v>
      </c>
      <c r="J4" s="14" t="str">
        <f>+B4</f>
        <v>ห้วยเกิ้ง,รพช.</v>
      </c>
      <c r="K4" s="47">
        <f>+(C4-C11)*100/C11</f>
        <v>45.604574887975517</v>
      </c>
      <c r="L4" s="47">
        <f t="shared" ref="L4:Q4" si="0">+(D4-D11)*100/D11</f>
        <v>7.2082760014117477</v>
      </c>
      <c r="M4" s="47">
        <f t="shared" si="0"/>
        <v>16.509084245335892</v>
      </c>
      <c r="N4" s="47">
        <f t="shared" si="0"/>
        <v>311.55405859231007</v>
      </c>
      <c r="O4" s="47">
        <f t="shared" si="0"/>
        <v>3.2281159434346618</v>
      </c>
      <c r="P4" s="47">
        <f t="shared" si="0"/>
        <v>61.379919485098412</v>
      </c>
      <c r="Q4" s="47">
        <f t="shared" si="0"/>
        <v>79.395061207733178</v>
      </c>
      <c r="R4" s="14" t="str">
        <f>+J4</f>
        <v>ห้วยเกิ้ง,รพช.</v>
      </c>
      <c r="S4" s="269">
        <f>+K4/100</f>
        <v>0.45604574887975519</v>
      </c>
      <c r="T4" s="269">
        <f t="shared" ref="T4:Y4" si="1">+L4/100</f>
        <v>7.2082760014117481E-2</v>
      </c>
      <c r="U4" s="269">
        <f t="shared" si="1"/>
        <v>0.16509084245335892</v>
      </c>
      <c r="V4" s="269">
        <f t="shared" si="1"/>
        <v>3.1155405859231009</v>
      </c>
      <c r="W4" s="269">
        <f t="shared" si="1"/>
        <v>3.2281159434346618E-2</v>
      </c>
      <c r="X4" s="269">
        <f t="shared" si="1"/>
        <v>0.61379919485098411</v>
      </c>
      <c r="Y4" s="269">
        <f t="shared" si="1"/>
        <v>0.79395061207733175</v>
      </c>
      <c r="Z4" s="14" t="str">
        <f>+R4</f>
        <v>ห้วยเกิ้ง,รพช.</v>
      </c>
      <c r="AA4" s="17" t="str">
        <f>+IF(AND(C4&gt;C13),"OK","Not OK")</f>
        <v>OK</v>
      </c>
      <c r="AB4" s="17" t="str">
        <f t="shared" ref="AB4:AF4" si="2">+IF(AND(D4&gt;D13),"OK","Not OK")</f>
        <v>OK</v>
      </c>
      <c r="AC4" s="17" t="str">
        <f t="shared" si="2"/>
        <v>OK</v>
      </c>
      <c r="AD4" s="17" t="str">
        <f t="shared" si="2"/>
        <v>OK</v>
      </c>
      <c r="AE4" s="271" t="str">
        <f t="shared" si="2"/>
        <v>OK</v>
      </c>
      <c r="AF4" s="271" t="str">
        <f t="shared" si="2"/>
        <v>OK</v>
      </c>
      <c r="AG4" s="271" t="str">
        <f>+IF(AND(I4&gt;I13),"OK","Not OK")</f>
        <v>OK</v>
      </c>
    </row>
    <row r="5" spans="1:33" ht="13.5" customHeight="1">
      <c r="A5" s="253" t="s">
        <v>53</v>
      </c>
      <c r="B5" s="14" t="str">
        <f>+'8.คำนวณ'!G4</f>
        <v>นาแห้ว,รพช.</v>
      </c>
      <c r="C5" s="264">
        <f>+'8.คำนวณ'!M4</f>
        <v>1175.7066000918273</v>
      </c>
      <c r="D5" s="264">
        <f>+'8.คำนวณ'!N4</f>
        <v>880.18695247933886</v>
      </c>
      <c r="E5" s="264">
        <f>+'8.คำนวณ'!O4</f>
        <v>1673.1669172932329</v>
      </c>
      <c r="F5" s="264">
        <f>+'8.คำนวณ'!P4</f>
        <v>3207.4442894280764</v>
      </c>
      <c r="G5" s="264">
        <f>+'8.คำนวณ'!Q4</f>
        <v>24.726037929267044</v>
      </c>
      <c r="H5" s="264">
        <f>+'8.คำนวณ'!R4</f>
        <v>107.83521271143003</v>
      </c>
      <c r="I5" s="264">
        <f>+'8.คำนวณ'!S4</f>
        <v>2967.6692516069788</v>
      </c>
      <c r="J5" s="14" t="str">
        <f t="shared" ref="J5:J10" si="3">+B5</f>
        <v>นาแห้ว,รพช.</v>
      </c>
      <c r="K5" s="47">
        <f>+(C5-C11)*100/C11</f>
        <v>-15.421568376097643</v>
      </c>
      <c r="L5" s="47">
        <f t="shared" ref="L5:Q5" si="4">+(D5-D11)*100/D11</f>
        <v>73.991829737943647</v>
      </c>
      <c r="M5" s="47">
        <f t="shared" si="4"/>
        <v>31.29851696572268</v>
      </c>
      <c r="N5" s="47">
        <f t="shared" si="4"/>
        <v>-59.380341484420953</v>
      </c>
      <c r="O5" s="47">
        <f t="shared" si="4"/>
        <v>29.746862072967655</v>
      </c>
      <c r="P5" s="47">
        <f t="shared" si="4"/>
        <v>27.91937489629769</v>
      </c>
      <c r="Q5" s="47">
        <f t="shared" si="4"/>
        <v>39.888816147427789</v>
      </c>
      <c r="R5" s="14" t="str">
        <f t="shared" ref="R5:R10" si="5">+J5</f>
        <v>นาแห้ว,รพช.</v>
      </c>
      <c r="S5" s="269">
        <f t="shared" ref="S5:S10" si="6">+K5/100</f>
        <v>-0.15421568376097641</v>
      </c>
      <c r="T5" s="269">
        <f t="shared" ref="T5:T10" si="7">+L5/100</f>
        <v>0.73991829737943648</v>
      </c>
      <c r="U5" s="269">
        <f t="shared" ref="U5:U10" si="8">+M5/100</f>
        <v>0.31298516965722678</v>
      </c>
      <c r="V5" s="269">
        <f t="shared" ref="V5:V10" si="9">+N5/100</f>
        <v>-0.59380341484420951</v>
      </c>
      <c r="W5" s="269">
        <f t="shared" ref="W5:W10" si="10">+O5/100</f>
        <v>0.29746862072967656</v>
      </c>
      <c r="X5" s="269">
        <f t="shared" ref="X5:X10" si="11">+P5/100</f>
        <v>0.27919374896297688</v>
      </c>
      <c r="Y5" s="269">
        <f t="shared" ref="Y5:Y10" si="12">+Q5/100</f>
        <v>0.39888816147427791</v>
      </c>
      <c r="Z5" s="14" t="str">
        <f t="shared" ref="Z5:Z10" si="13">+R5</f>
        <v>นาแห้ว,รพช.</v>
      </c>
      <c r="AA5" s="17" t="str">
        <f>+IF(AND(C5&gt;C13),"OK","Not OK")</f>
        <v>OK</v>
      </c>
      <c r="AB5" s="17" t="str">
        <f t="shared" ref="AB5:AG5" si="14">+IF(AND(D5&gt;D13),"OK","Not OK")</f>
        <v>OK</v>
      </c>
      <c r="AC5" s="17" t="str">
        <f t="shared" si="14"/>
        <v>OK</v>
      </c>
      <c r="AD5" s="17" t="str">
        <f t="shared" si="14"/>
        <v>OK</v>
      </c>
      <c r="AE5" s="271" t="str">
        <f t="shared" si="14"/>
        <v>OK</v>
      </c>
      <c r="AF5" s="271" t="str">
        <f t="shared" si="14"/>
        <v>OK</v>
      </c>
      <c r="AG5" s="271" t="str">
        <f t="shared" si="14"/>
        <v>OK</v>
      </c>
    </row>
    <row r="6" spans="1:33" ht="13.5" customHeight="1">
      <c r="A6" s="253" t="s">
        <v>55</v>
      </c>
      <c r="B6" s="14" t="str">
        <f>+'8.คำนวณ'!G5</f>
        <v>บุ่งคล้า,รพช.</v>
      </c>
      <c r="C6" s="264">
        <f>+'8.คำนวณ'!M5</f>
        <v>1179.3863899013247</v>
      </c>
      <c r="D6" s="264">
        <f>+'8.คำนวณ'!N5</f>
        <v>690.83985420926308</v>
      </c>
      <c r="E6" s="264">
        <f>+'8.คำนวณ'!O5</f>
        <v>1553.1350256410253</v>
      </c>
      <c r="F6" s="264">
        <f>+'8.คำนวณ'!P5</f>
        <v>4261.0507004608289</v>
      </c>
      <c r="G6" s="264">
        <f>+'8.คำนวณ'!Q5</f>
        <v>8.8216803132787476</v>
      </c>
      <c r="H6" s="264">
        <f>+'8.คำนวณ'!R5</f>
        <v>131.10202919188322</v>
      </c>
      <c r="I6" s="264">
        <f>+'8.คำนวณ'!S5</f>
        <v>2269.2479918214954</v>
      </c>
      <c r="J6" s="14" t="str">
        <f t="shared" si="3"/>
        <v>บุ่งคล้า,รพช.</v>
      </c>
      <c r="K6" s="47">
        <f>+(C6-C11)*100/C11</f>
        <v>-15.156850247638895</v>
      </c>
      <c r="L6" s="47">
        <f t="shared" ref="L6:Q6" si="15">+(D6-D11)*100/D11</f>
        <v>36.562454091348798</v>
      </c>
      <c r="M6" s="47">
        <f t="shared" si="15"/>
        <v>21.879247913940965</v>
      </c>
      <c r="N6" s="47">
        <f t="shared" si="15"/>
        <v>-46.037278046955464</v>
      </c>
      <c r="O6" s="47">
        <f t="shared" si="15"/>
        <v>-53.709310722038481</v>
      </c>
      <c r="P6" s="47">
        <f t="shared" si="15"/>
        <v>55.519604405475228</v>
      </c>
      <c r="Q6" s="47">
        <f t="shared" si="15"/>
        <v>6.9669118109921886</v>
      </c>
      <c r="R6" s="14" t="str">
        <f t="shared" si="5"/>
        <v>บุ่งคล้า,รพช.</v>
      </c>
      <c r="S6" s="269">
        <f t="shared" si="6"/>
        <v>-0.15156850247638895</v>
      </c>
      <c r="T6" s="269">
        <f t="shared" si="7"/>
        <v>0.36562454091348795</v>
      </c>
      <c r="U6" s="269">
        <f t="shared" si="8"/>
        <v>0.21879247913940966</v>
      </c>
      <c r="V6" s="269">
        <f t="shared" si="9"/>
        <v>-0.46037278046955465</v>
      </c>
      <c r="W6" s="269">
        <f t="shared" si="10"/>
        <v>-0.53709310722038484</v>
      </c>
      <c r="X6" s="269">
        <f t="shared" si="11"/>
        <v>0.55519604405475231</v>
      </c>
      <c r="Y6" s="269">
        <f t="shared" si="12"/>
        <v>6.9669118109921879E-2</v>
      </c>
      <c r="Z6" s="14" t="str">
        <f t="shared" si="13"/>
        <v>บุ่งคล้า,รพช.</v>
      </c>
      <c r="AA6" s="17" t="str">
        <f>+IF(AND(C6&gt;C13),"OK","Not OK")</f>
        <v>OK</v>
      </c>
      <c r="AB6" s="17" t="str">
        <f t="shared" ref="AB6:AG6" si="16">+IF(AND(D6&gt;D13),"OK","Not OK")</f>
        <v>OK</v>
      </c>
      <c r="AC6" s="271" t="str">
        <f t="shared" si="16"/>
        <v>OK</v>
      </c>
      <c r="AD6" s="17" t="str">
        <f t="shared" si="16"/>
        <v>OK</v>
      </c>
      <c r="AE6" s="271" t="str">
        <f t="shared" si="16"/>
        <v>Not OK</v>
      </c>
      <c r="AF6" s="271" t="str">
        <f t="shared" si="16"/>
        <v>OK</v>
      </c>
      <c r="AG6" s="271" t="str">
        <f t="shared" si="16"/>
        <v>OK</v>
      </c>
    </row>
    <row r="7" spans="1:33" ht="13.5" customHeight="1">
      <c r="A7" s="253" t="s">
        <v>49</v>
      </c>
      <c r="B7" s="14" t="str">
        <f>+'8.คำนวณ'!G6</f>
        <v>นิคมน้ำอูน,รพช.</v>
      </c>
      <c r="C7" s="264">
        <f>+'8.คำนวณ'!M6</f>
        <v>1015.3336767169177</v>
      </c>
      <c r="D7" s="264">
        <f>+'8.คำนวณ'!N6</f>
        <v>535.35489205285683</v>
      </c>
      <c r="E7" s="264">
        <f>+'8.คำนวณ'!O6</f>
        <v>1419.0234174757281</v>
      </c>
      <c r="F7" s="264">
        <f>+'8.คำนวณ'!P6</f>
        <v>4196.2938250883399</v>
      </c>
      <c r="G7" s="264">
        <f>+'8.คำนวณ'!Q6</f>
        <v>17.564933754791848</v>
      </c>
      <c r="H7" s="264">
        <f>+'8.คำนวณ'!R6</f>
        <v>44.851503127311858</v>
      </c>
      <c r="I7" s="264">
        <f>+'8.คำนวณ'!S6</f>
        <v>2002.173857249209</v>
      </c>
      <c r="J7" s="14" t="str">
        <f t="shared" si="3"/>
        <v>นิคมน้ำอูน,รพช.</v>
      </c>
      <c r="K7" s="47">
        <f>+(C7-C11)*100/C11</f>
        <v>-26.958537151241647</v>
      </c>
      <c r="L7" s="47">
        <f t="shared" ref="L7:Q7" si="17">+(D7-D11)*100/D11</f>
        <v>5.8268098215445567</v>
      </c>
      <c r="M7" s="47">
        <f t="shared" si="17"/>
        <v>11.355100515378938</v>
      </c>
      <c r="N7" s="47">
        <f t="shared" si="17"/>
        <v>-46.857370908064979</v>
      </c>
      <c r="O7" s="47">
        <f t="shared" si="17"/>
        <v>-7.8301568685109473</v>
      </c>
      <c r="P7" s="47">
        <f t="shared" si="17"/>
        <v>-46.794965216432146</v>
      </c>
      <c r="Q7" s="47">
        <f t="shared" si="17"/>
        <v>-5.6223228177270714</v>
      </c>
      <c r="R7" s="14" t="str">
        <f t="shared" si="5"/>
        <v>นิคมน้ำอูน,รพช.</v>
      </c>
      <c r="S7" s="269">
        <f t="shared" si="6"/>
        <v>-0.26958537151241646</v>
      </c>
      <c r="T7" s="269">
        <f t="shared" si="7"/>
        <v>5.8268098215445568E-2</v>
      </c>
      <c r="U7" s="269">
        <f t="shared" si="8"/>
        <v>0.11355100515378938</v>
      </c>
      <c r="V7" s="269">
        <f t="shared" si="9"/>
        <v>-0.46857370908064977</v>
      </c>
      <c r="W7" s="269">
        <f t="shared" si="10"/>
        <v>-7.8301568685109471E-2</v>
      </c>
      <c r="X7" s="269">
        <f t="shared" si="11"/>
        <v>-0.46794965216432144</v>
      </c>
      <c r="Y7" s="269">
        <f t="shared" si="12"/>
        <v>-5.6223228177270712E-2</v>
      </c>
      <c r="Z7" s="14" t="str">
        <f t="shared" si="13"/>
        <v>นิคมน้ำอูน,รพช.</v>
      </c>
      <c r="AA7" s="17" t="str">
        <f>+IF(AND(C7&gt;C13),"OK","Not OK")</f>
        <v>Not OK</v>
      </c>
      <c r="AB7" s="17" t="str">
        <f t="shared" ref="AB7:AG7" si="18">+IF(AND(D7&gt;D13),"OK","Not OK")</f>
        <v>OK</v>
      </c>
      <c r="AC7" s="271" t="str">
        <f t="shared" si="18"/>
        <v>OK</v>
      </c>
      <c r="AD7" s="17" t="str">
        <f t="shared" si="18"/>
        <v>OK</v>
      </c>
      <c r="AE7" s="271" t="str">
        <f t="shared" si="18"/>
        <v>OK</v>
      </c>
      <c r="AF7" s="271" t="str">
        <f t="shared" si="18"/>
        <v>OK</v>
      </c>
      <c r="AG7" s="271" t="str">
        <f t="shared" si="18"/>
        <v>OK</v>
      </c>
    </row>
    <row r="8" spans="1:33" ht="13.5" customHeight="1">
      <c r="A8" s="253" t="s">
        <v>45</v>
      </c>
      <c r="B8" s="14" t="str">
        <f>+'8.คำนวณ'!G7</f>
        <v>ประจักษ์ศิลปาคม,รพช.</v>
      </c>
      <c r="C8" s="264">
        <f>+'8.คำนวณ'!M7</f>
        <v>1428.0458799346443</v>
      </c>
      <c r="D8" s="264">
        <f>+'8.คำนวณ'!N7</f>
        <v>381.0708501554841</v>
      </c>
      <c r="E8" s="264">
        <f>+'8.คำนวณ'!O7</f>
        <v>899.27753424657544</v>
      </c>
      <c r="F8" s="264">
        <f>+'8.คำนวณ'!P7</f>
        <v>3536.9548340425536</v>
      </c>
      <c r="G8" s="264">
        <f>+'8.คำนวณ'!Q7</f>
        <v>13.210502319000078</v>
      </c>
      <c r="H8" s="264">
        <f>+'8.คำนวณ'!R7</f>
        <v>52.277014385661509</v>
      </c>
      <c r="I8" s="264">
        <f>+'8.คำนวณ'!S7</f>
        <v>918.62656248352926</v>
      </c>
      <c r="J8" s="14" t="str">
        <f t="shared" si="3"/>
        <v>ประจักษ์ศิลปาคม,รพช.</v>
      </c>
      <c r="K8" s="47">
        <f>+(C8-C11)*100/C11</f>
        <v>2.731311368341597</v>
      </c>
      <c r="L8" s="47">
        <f t="shared" ref="L8:Q8" si="19">+(D8-D11)*100/D11</f>
        <v>-24.671441343703851</v>
      </c>
      <c r="M8" s="47">
        <f t="shared" si="19"/>
        <v>-29.430945970303284</v>
      </c>
      <c r="N8" s="47">
        <f t="shared" si="19"/>
        <v>-55.207359947800356</v>
      </c>
      <c r="O8" s="47">
        <f t="shared" si="19"/>
        <v>-30.679503638991168</v>
      </c>
      <c r="P8" s="47">
        <f t="shared" si="19"/>
        <v>-37.986462552322067</v>
      </c>
      <c r="Q8" s="47">
        <f t="shared" si="19"/>
        <v>-56.698145442651054</v>
      </c>
      <c r="R8" s="14" t="str">
        <f t="shared" si="5"/>
        <v>ประจักษ์ศิลปาคม,รพช.</v>
      </c>
      <c r="S8" s="269">
        <f t="shared" si="6"/>
        <v>2.731311368341597E-2</v>
      </c>
      <c r="T8" s="269">
        <f t="shared" si="7"/>
        <v>-0.24671441343703851</v>
      </c>
      <c r="U8" s="269">
        <f t="shared" si="8"/>
        <v>-0.29430945970303285</v>
      </c>
      <c r="V8" s="269">
        <f t="shared" si="9"/>
        <v>-0.55207359947800361</v>
      </c>
      <c r="W8" s="269">
        <f t="shared" si="10"/>
        <v>-0.30679503638991168</v>
      </c>
      <c r="X8" s="269">
        <f t="shared" si="11"/>
        <v>-0.37986462552322064</v>
      </c>
      <c r="Y8" s="269">
        <f t="shared" si="12"/>
        <v>-0.56698145442651049</v>
      </c>
      <c r="Z8" s="14" t="str">
        <f t="shared" si="13"/>
        <v>ประจักษ์ศิลปาคม,รพช.</v>
      </c>
      <c r="AA8" s="17" t="str">
        <f>+IF(AND(C8&gt;C13),"OK","Not OK")</f>
        <v>OK</v>
      </c>
      <c r="AB8" s="17" t="str">
        <f t="shared" ref="AB8:AG8" si="20">+IF(AND(D8&gt;D13),"OK","Not OK")</f>
        <v>OK</v>
      </c>
      <c r="AC8" s="17" t="str">
        <f t="shared" si="20"/>
        <v>Not OK</v>
      </c>
      <c r="AD8" s="17" t="str">
        <f t="shared" si="20"/>
        <v>OK</v>
      </c>
      <c r="AE8" s="271" t="str">
        <f t="shared" si="20"/>
        <v>OK</v>
      </c>
      <c r="AF8" s="271" t="str">
        <f t="shared" si="20"/>
        <v>OK</v>
      </c>
      <c r="AG8" s="271" t="str">
        <f t="shared" si="20"/>
        <v>Not OK</v>
      </c>
    </row>
    <row r="9" spans="1:33" ht="13.5" customHeight="1">
      <c r="A9" s="253" t="s">
        <v>47</v>
      </c>
      <c r="B9" s="14" t="str">
        <f>+'8.คำนวณ'!G8</f>
        <v>โพธิ์ตาก,รพช.</v>
      </c>
      <c r="C9" s="264">
        <f>+'8.คำนวณ'!M8</f>
        <v>1484.3750744010083</v>
      </c>
      <c r="D9" s="264">
        <f>+'8.คำนวณ'!N8</f>
        <v>291.25297688104246</v>
      </c>
      <c r="E9" s="264">
        <f>+'8.คำนวณ'!O8</f>
        <v>962.36700854700871</v>
      </c>
      <c r="F9" s="264">
        <f>+'8.คำนวณ'!P8</f>
        <v>4333.0588392857144</v>
      </c>
      <c r="G9" s="264">
        <f>+'8.คำนวณ'!Q8</f>
        <v>36.921864740643464</v>
      </c>
      <c r="H9" s="264">
        <f>+'8.คำนวณ'!R8</f>
        <v>85.869468154957318</v>
      </c>
      <c r="I9" s="264">
        <f>+'8.คำนวณ'!S8</f>
        <v>1497.1238865069356</v>
      </c>
      <c r="J9" s="14" t="str">
        <f t="shared" si="3"/>
        <v>โพธิ์ตาก,รพช.</v>
      </c>
      <c r="K9" s="47">
        <f>+(C9-C11)*100/C11</f>
        <v>6.783542530632225</v>
      </c>
      <c r="L9" s="47">
        <f t="shared" ref="L9:Q9" si="21">+(D9-D11)*100/D11</f>
        <v>-42.426278620228558</v>
      </c>
      <c r="M9" s="47">
        <f t="shared" si="21"/>
        <v>-24.480122280103455</v>
      </c>
      <c r="N9" s="47">
        <f t="shared" si="21"/>
        <v>-45.125353865123209</v>
      </c>
      <c r="O9" s="47">
        <f t="shared" si="21"/>
        <v>93.742972719084563</v>
      </c>
      <c r="P9" s="47">
        <f t="shared" si="21"/>
        <v>1.8625401931941343</v>
      </c>
      <c r="Q9" s="47">
        <f t="shared" si="21"/>
        <v>-29.42916802602398</v>
      </c>
      <c r="R9" s="14" t="str">
        <f t="shared" si="5"/>
        <v>โพธิ์ตาก,รพช.</v>
      </c>
      <c r="S9" s="270">
        <f>+K9/100</f>
        <v>6.783542530632225E-2</v>
      </c>
      <c r="T9" s="269">
        <f t="shared" si="7"/>
        <v>-0.42426278620228558</v>
      </c>
      <c r="U9" s="269">
        <f t="shared" si="8"/>
        <v>-0.24480122280103456</v>
      </c>
      <c r="V9" s="269">
        <f t="shared" si="9"/>
        <v>-0.45125353865123208</v>
      </c>
      <c r="W9" s="269">
        <f t="shared" si="10"/>
        <v>0.93742972719084561</v>
      </c>
      <c r="X9" s="269">
        <f t="shared" si="11"/>
        <v>1.8625401931941343E-2</v>
      </c>
      <c r="Y9" s="269">
        <f t="shared" si="12"/>
        <v>-0.29429168026023977</v>
      </c>
      <c r="Z9" s="14" t="str">
        <f t="shared" si="13"/>
        <v>โพธิ์ตาก,รพช.</v>
      </c>
      <c r="AA9" s="271" t="str">
        <f>+IF(AND(C9&gt;C13),"OK","Not OK")</f>
        <v>OK</v>
      </c>
      <c r="AB9" s="17" t="str">
        <f t="shared" ref="AB9:AG9" si="22">+IF(AND(D9&gt;D13),"OK","Not OK")</f>
        <v>OK</v>
      </c>
      <c r="AC9" s="17" t="str">
        <f t="shared" si="22"/>
        <v>OK</v>
      </c>
      <c r="AD9" s="17" t="str">
        <f t="shared" si="22"/>
        <v>OK</v>
      </c>
      <c r="AE9" s="271" t="str">
        <f t="shared" si="22"/>
        <v>OK</v>
      </c>
      <c r="AF9" s="271" t="str">
        <f t="shared" si="22"/>
        <v>OK</v>
      </c>
      <c r="AG9" s="271" t="str">
        <f t="shared" si="22"/>
        <v>OK</v>
      </c>
    </row>
    <row r="10" spans="1:33" ht="13.5" customHeight="1">
      <c r="A10" s="253" t="s">
        <v>51</v>
      </c>
      <c r="B10" s="14" t="str">
        <f>+'8.คำนวณ'!G9</f>
        <v>วังยาง,รพช.</v>
      </c>
      <c r="C10" s="264">
        <f>+'8.คำนวณ'!M9</f>
        <v>1423.6840307036248</v>
      </c>
      <c r="D10" s="264">
        <f>+'8.คำนวณ'!N9</f>
        <v>220.09931343283583</v>
      </c>
      <c r="E10" s="264">
        <f>+'8.คำนวณ'!O9</f>
        <v>928.58778125000049</v>
      </c>
      <c r="F10" s="264">
        <f>+'8.คำนวณ'!P9</f>
        <v>3241.7131542857146</v>
      </c>
      <c r="G10" s="264">
        <f>+'8.คำนวณ'!Q9</f>
        <v>12.482619550604955</v>
      </c>
      <c r="H10" s="264">
        <f>+'8.คำนวณ'!R9</f>
        <v>32.11804621983228</v>
      </c>
      <c r="I10" s="264">
        <f>+'8.คำนวณ'!S9</f>
        <v>1389.524337739872</v>
      </c>
      <c r="J10" s="14" t="str">
        <f t="shared" si="3"/>
        <v>วังยาง,รพช.</v>
      </c>
      <c r="K10" s="47">
        <f>+(C10-C11)*100/C11</f>
        <v>2.4175269880287367</v>
      </c>
      <c r="L10" s="47">
        <f t="shared" ref="L10:Q10" si="23">+(D10-D11)*100/D11</f>
        <v>-56.491649688316429</v>
      </c>
      <c r="M10" s="47">
        <f t="shared" si="23"/>
        <v>-27.130881389971719</v>
      </c>
      <c r="N10" s="47">
        <f t="shared" si="23"/>
        <v>-58.946354339945245</v>
      </c>
      <c r="O10" s="47">
        <f t="shared" si="23"/>
        <v>-34.498979505946266</v>
      </c>
      <c r="P10" s="47">
        <f t="shared" si="23"/>
        <v>-61.90001121131133</v>
      </c>
      <c r="Q10" s="47">
        <f t="shared" si="23"/>
        <v>-34.501152879750983</v>
      </c>
      <c r="R10" s="14" t="str">
        <f t="shared" si="5"/>
        <v>วังยาง,รพช.</v>
      </c>
      <c r="S10" s="269">
        <f t="shared" si="6"/>
        <v>2.4175269880287367E-2</v>
      </c>
      <c r="T10" s="269">
        <f t="shared" si="7"/>
        <v>-0.56491649688316425</v>
      </c>
      <c r="U10" s="269">
        <f t="shared" si="8"/>
        <v>-0.27130881389971717</v>
      </c>
      <c r="V10" s="269">
        <f t="shared" si="9"/>
        <v>-0.58946354339945239</v>
      </c>
      <c r="W10" s="269">
        <f t="shared" si="10"/>
        <v>-0.34498979505946265</v>
      </c>
      <c r="X10" s="269">
        <f t="shared" si="11"/>
        <v>-0.61900011211311334</v>
      </c>
      <c r="Y10" s="269">
        <f t="shared" si="12"/>
        <v>-0.34501152879750985</v>
      </c>
      <c r="Z10" s="14" t="str">
        <f t="shared" si="13"/>
        <v>วังยาง,รพช.</v>
      </c>
      <c r="AA10" s="17" t="str">
        <f>+IF(AND(C10&gt;C13),"OK","Not OK")</f>
        <v>OK</v>
      </c>
      <c r="AB10" s="17" t="str">
        <f t="shared" ref="AB10:AG10" si="24">+IF(AND(D10&gt;D13),"OK","Not OK")</f>
        <v>Not OK</v>
      </c>
      <c r="AC10" s="17" t="str">
        <f t="shared" si="24"/>
        <v>Not OK</v>
      </c>
      <c r="AD10" s="17" t="str">
        <f t="shared" si="24"/>
        <v>OK</v>
      </c>
      <c r="AE10" s="271" t="str">
        <f t="shared" si="24"/>
        <v>OK</v>
      </c>
      <c r="AF10" s="271" t="str">
        <f t="shared" si="24"/>
        <v>Not OK</v>
      </c>
      <c r="AG10" s="271" t="str">
        <f t="shared" si="24"/>
        <v>OK</v>
      </c>
    </row>
    <row r="11" spans="1:33" ht="13.5" customHeight="1">
      <c r="B11" s="18" t="s">
        <v>144</v>
      </c>
      <c r="C11" s="19">
        <f>AVERAGE(C4:C10)</f>
        <v>1390.078507626956</v>
      </c>
      <c r="D11" s="19">
        <f t="shared" ref="D11:I11" si="25">AVERAGE(D4:D10)</f>
        <v>505.87832417477597</v>
      </c>
      <c r="E11" s="19">
        <f t="shared" si="25"/>
        <v>1274.3227844150263</v>
      </c>
      <c r="F11" s="19">
        <f t="shared" si="25"/>
        <v>7896.2857065819753</v>
      </c>
      <c r="G11" s="19">
        <f t="shared" si="25"/>
        <v>19.057137517022568</v>
      </c>
      <c r="H11" s="19">
        <f t="shared" si="25"/>
        <v>84.299358716262034</v>
      </c>
      <c r="I11" s="19">
        <f t="shared" si="25"/>
        <v>2121.4485427336622</v>
      </c>
      <c r="L11" s="48"/>
      <c r="Q11" s="48"/>
      <c r="T11" s="59"/>
      <c r="Y11" s="59"/>
      <c r="AB11" s="11"/>
      <c r="AG11" s="11"/>
    </row>
    <row r="12" spans="1:33" ht="13.5" customHeight="1">
      <c r="B12" s="20" t="s">
        <v>268</v>
      </c>
      <c r="C12" s="21">
        <f t="shared" ref="C12:I12" si="26">STDEV(C4:C10)</f>
        <v>327.64869953277889</v>
      </c>
      <c r="D12" s="21">
        <f t="shared" si="26"/>
        <v>230.87762886655307</v>
      </c>
      <c r="E12" s="21">
        <f t="shared" si="26"/>
        <v>331.54148872977328</v>
      </c>
      <c r="F12" s="21">
        <f>STDEV(F4:F10)</f>
        <v>10858.748214541863</v>
      </c>
      <c r="G12" s="21">
        <f t="shared" si="26"/>
        <v>9.4521783287292482</v>
      </c>
      <c r="H12" s="21">
        <f t="shared" si="26"/>
        <v>42.286070061670785</v>
      </c>
      <c r="I12" s="21">
        <f t="shared" si="26"/>
        <v>996.77710638771816</v>
      </c>
      <c r="J12" s="42"/>
      <c r="R12" s="42"/>
    </row>
    <row r="13" spans="1:33" ht="13.5" customHeight="1">
      <c r="B13" s="20" t="s">
        <v>145</v>
      </c>
      <c r="C13" s="21">
        <f t="shared" ref="C13:I13" si="27">+C11-C12</f>
        <v>1062.4298080941771</v>
      </c>
      <c r="D13" s="21">
        <f t="shared" si="27"/>
        <v>275.00069530822293</v>
      </c>
      <c r="E13" s="21">
        <f t="shared" si="27"/>
        <v>942.78129568525299</v>
      </c>
      <c r="F13" s="21">
        <f t="shared" si="27"/>
        <v>-2962.4625079598882</v>
      </c>
      <c r="G13" s="21">
        <f t="shared" si="27"/>
        <v>9.6049591882933196</v>
      </c>
      <c r="H13" s="21">
        <f t="shared" si="27"/>
        <v>42.01328865459125</v>
      </c>
      <c r="I13" s="21">
        <f t="shared" si="27"/>
        <v>1124.6714363459441</v>
      </c>
      <c r="J13" s="42"/>
      <c r="R13" s="42"/>
    </row>
    <row r="14" spans="1:33" ht="13.5" customHeight="1">
      <c r="B14" s="420" t="s">
        <v>146</v>
      </c>
      <c r="C14" s="421" t="s">
        <v>135</v>
      </c>
      <c r="D14" s="422"/>
      <c r="E14" s="422"/>
      <c r="F14" s="422"/>
      <c r="G14" s="422"/>
      <c r="H14" s="422"/>
      <c r="I14" s="423"/>
      <c r="J14" s="420" t="s">
        <v>146</v>
      </c>
      <c r="K14" s="417" t="s">
        <v>4</v>
      </c>
      <c r="L14" s="418"/>
      <c r="M14" s="418"/>
      <c r="N14" s="418"/>
      <c r="O14" s="418"/>
      <c r="P14" s="418"/>
      <c r="Q14" s="419"/>
      <c r="R14" s="420" t="s">
        <v>146</v>
      </c>
      <c r="S14" s="424" t="s">
        <v>4</v>
      </c>
      <c r="T14" s="425"/>
      <c r="U14" s="425"/>
      <c r="V14" s="425"/>
      <c r="W14" s="425"/>
      <c r="X14" s="425"/>
      <c r="Y14" s="426"/>
      <c r="Z14" s="420" t="s">
        <v>146</v>
      </c>
      <c r="AA14" s="421" t="s">
        <v>136</v>
      </c>
      <c r="AB14" s="422"/>
      <c r="AC14" s="422"/>
      <c r="AD14" s="422"/>
      <c r="AE14" s="422"/>
      <c r="AF14" s="422"/>
      <c r="AG14" s="423"/>
    </row>
    <row r="15" spans="1:33" ht="13.5" customHeight="1">
      <c r="B15" s="420"/>
      <c r="C15" s="12" t="s">
        <v>137</v>
      </c>
      <c r="D15" s="13" t="s">
        <v>253</v>
      </c>
      <c r="E15" s="12" t="s">
        <v>139</v>
      </c>
      <c r="F15" s="12" t="s">
        <v>140</v>
      </c>
      <c r="G15" s="12" t="s">
        <v>141</v>
      </c>
      <c r="H15" s="12" t="s">
        <v>142</v>
      </c>
      <c r="I15" s="12" t="s">
        <v>143</v>
      </c>
      <c r="J15" s="420"/>
      <c r="K15" s="45" t="s">
        <v>137</v>
      </c>
      <c r="L15" s="46" t="s">
        <v>253</v>
      </c>
      <c r="M15" s="45" t="s">
        <v>139</v>
      </c>
      <c r="N15" s="45" t="s">
        <v>140</v>
      </c>
      <c r="O15" s="45" t="s">
        <v>141</v>
      </c>
      <c r="P15" s="45" t="s">
        <v>142</v>
      </c>
      <c r="Q15" s="45" t="s">
        <v>143</v>
      </c>
      <c r="R15" s="420"/>
      <c r="S15" s="57" t="s">
        <v>137</v>
      </c>
      <c r="T15" s="58" t="s">
        <v>253</v>
      </c>
      <c r="U15" s="57" t="s">
        <v>139</v>
      </c>
      <c r="V15" s="57" t="s">
        <v>140</v>
      </c>
      <c r="W15" s="57" t="s">
        <v>141</v>
      </c>
      <c r="X15" s="57" t="s">
        <v>142</v>
      </c>
      <c r="Y15" s="57" t="s">
        <v>143</v>
      </c>
      <c r="Z15" s="420"/>
      <c r="AA15" s="12" t="s">
        <v>137</v>
      </c>
      <c r="AB15" s="13" t="s">
        <v>253</v>
      </c>
      <c r="AC15" s="12" t="s">
        <v>139</v>
      </c>
      <c r="AD15" s="12" t="s">
        <v>140</v>
      </c>
      <c r="AE15" s="12" t="s">
        <v>141</v>
      </c>
      <c r="AF15" s="12" t="s">
        <v>142</v>
      </c>
      <c r="AG15" s="12" t="s">
        <v>143</v>
      </c>
    </row>
    <row r="16" spans="1:33" ht="13.5" customHeight="1">
      <c r="A16" s="253" t="s">
        <v>45</v>
      </c>
      <c r="B16" s="14" t="str">
        <f>+'8.คำนวณ'!G10</f>
        <v>หนองแสง,รพช.</v>
      </c>
      <c r="C16" s="264">
        <f>+'8.คำนวณ'!M10</f>
        <v>1381.3819900139224</v>
      </c>
      <c r="D16" s="264">
        <f>+'8.คำนวณ'!N10</f>
        <v>336.6447741130155</v>
      </c>
      <c r="E16" s="264">
        <f>+'8.คำนวณ'!O10</f>
        <v>993.29042904290441</v>
      </c>
      <c r="F16" s="264">
        <f>+'8.คำนวณ'!P10</f>
        <v>3812.4110491206793</v>
      </c>
      <c r="G16" s="264">
        <f>+'8.คำนวณ'!Q10</f>
        <v>16.72543862875639</v>
      </c>
      <c r="H16" s="264">
        <f>+'8.คำนวณ'!R10</f>
        <v>60.098079964689006</v>
      </c>
      <c r="I16" s="264">
        <f>+'8.คำนวณ'!S10</f>
        <v>1441.7453795189401</v>
      </c>
      <c r="J16" s="14" t="str">
        <f>+B16</f>
        <v>หนองแสง,รพช.</v>
      </c>
      <c r="K16" s="50">
        <f>+(C16-C26)*100/C26</f>
        <v>-5.3325572234349314</v>
      </c>
      <c r="L16" s="50">
        <f t="shared" ref="L16:Q16" si="28">+(D16-D26)*100/D26</f>
        <v>2.6979291458071342</v>
      </c>
      <c r="M16" s="50">
        <f t="shared" si="28"/>
        <v>0.28099486968652465</v>
      </c>
      <c r="N16" s="50">
        <f t="shared" si="28"/>
        <v>22.705635713952852</v>
      </c>
      <c r="O16" s="50">
        <f t="shared" si="28"/>
        <v>-13.074699981307075</v>
      </c>
      <c r="P16" s="50">
        <f t="shared" si="28"/>
        <v>-1.766289107582472</v>
      </c>
      <c r="Q16" s="50">
        <f t="shared" si="28"/>
        <v>11.404735625377898</v>
      </c>
      <c r="R16" s="14" t="str">
        <f>+J16</f>
        <v>หนองแสง,รพช.</v>
      </c>
      <c r="S16" s="15">
        <f>+K16/100</f>
        <v>-5.3325572234349312E-2</v>
      </c>
      <c r="T16" s="15">
        <f t="shared" ref="T16:Y16" si="29">+L16/100</f>
        <v>2.697929145807134E-2</v>
      </c>
      <c r="U16" s="15">
        <f t="shared" si="29"/>
        <v>2.8099486968652465E-3</v>
      </c>
      <c r="V16" s="15">
        <f t="shared" si="29"/>
        <v>0.22705635713952851</v>
      </c>
      <c r="W16" s="15">
        <f t="shared" si="29"/>
        <v>-0.13074699981307075</v>
      </c>
      <c r="X16" s="15">
        <f t="shared" si="29"/>
        <v>-1.7662891075824722E-2</v>
      </c>
      <c r="Y16" s="15">
        <f t="shared" si="29"/>
        <v>0.11404735625377897</v>
      </c>
      <c r="Z16" s="14" t="str">
        <f>+R16</f>
        <v>หนองแสง,รพช.</v>
      </c>
      <c r="AA16" s="17" t="str">
        <f>+IF(AND(C16&gt;C28),"OK","Not OK")</f>
        <v>OK</v>
      </c>
      <c r="AB16" s="17" t="str">
        <f t="shared" ref="AB16:AF16" si="30">+IF(AND(D16&gt;D28),"OK","Not OK")</f>
        <v>OK</v>
      </c>
      <c r="AC16" s="17" t="str">
        <f t="shared" si="30"/>
        <v>OK</v>
      </c>
      <c r="AD16" s="17" t="str">
        <f t="shared" si="30"/>
        <v>OK</v>
      </c>
      <c r="AE16" s="17" t="str">
        <f t="shared" si="30"/>
        <v>OK</v>
      </c>
      <c r="AF16" s="17" t="str">
        <f t="shared" si="30"/>
        <v>OK</v>
      </c>
      <c r="AG16" s="17" t="str">
        <f>+IF(AND(I16&gt;I28),"OK","Not OK")</f>
        <v>OK</v>
      </c>
    </row>
    <row r="17" spans="1:33" ht="13.5" customHeight="1">
      <c r="A17" s="253" t="s">
        <v>45</v>
      </c>
      <c r="B17" s="14" t="str">
        <f>+'8.คำนวณ'!G11</f>
        <v>นายูง,รพช.</v>
      </c>
      <c r="C17" s="264">
        <f>+'8.คำนวณ'!M11</f>
        <v>1404.3637135005158</v>
      </c>
      <c r="D17" s="264">
        <f>+'8.คำนวณ'!N11</f>
        <v>481.18757256956371</v>
      </c>
      <c r="E17" s="264">
        <f>+'8.คำนวณ'!O11</f>
        <v>1486.5532000000001</v>
      </c>
      <c r="F17" s="264">
        <f>+'8.คำนวณ'!P11</f>
        <v>2781.1830491329474</v>
      </c>
      <c r="G17" s="264">
        <f>+'8.คำนวณ'!Q11</f>
        <v>20.216452782814898</v>
      </c>
      <c r="H17" s="264">
        <f>+'8.คำนวณ'!R11</f>
        <v>43.364838540940156</v>
      </c>
      <c r="I17" s="264">
        <f>+'8.คำนวณ'!S11</f>
        <v>1061.6608291824116</v>
      </c>
      <c r="J17" s="14" t="str">
        <f t="shared" ref="J17:J25" si="31">+B17</f>
        <v>นายูง,รพช.</v>
      </c>
      <c r="K17" s="50">
        <f>+(C17-C26)*100/C26</f>
        <v>-3.7575975028061745</v>
      </c>
      <c r="L17" s="50">
        <f t="shared" ref="L17:Q17" si="32">+(D17-D26)*100/D26</f>
        <v>46.792616531163326</v>
      </c>
      <c r="M17" s="50">
        <f t="shared" si="32"/>
        <v>50.080006274053197</v>
      </c>
      <c r="N17" s="50">
        <f t="shared" si="32"/>
        <v>-10.485299280768738</v>
      </c>
      <c r="O17" s="50">
        <f t="shared" si="32"/>
        <v>5.0687675501990146</v>
      </c>
      <c r="P17" s="50">
        <f t="shared" si="32"/>
        <v>-29.117718658732453</v>
      </c>
      <c r="Q17" s="50">
        <f t="shared" si="32"/>
        <v>-17.964679700690322</v>
      </c>
      <c r="R17" s="14" t="str">
        <f t="shared" ref="R17:R25" si="33">+J17</f>
        <v>นายูง,รพช.</v>
      </c>
      <c r="S17" s="15">
        <f t="shared" ref="S17:S25" si="34">+K17/100</f>
        <v>-3.7575975028061745E-2</v>
      </c>
      <c r="T17" s="15">
        <f t="shared" ref="T17:T25" si="35">+L17/100</f>
        <v>0.46792616531163328</v>
      </c>
      <c r="U17" s="15">
        <f t="shared" ref="U17:U25" si="36">+M17/100</f>
        <v>0.50080006274053201</v>
      </c>
      <c r="V17" s="15">
        <f t="shared" ref="V17:V25" si="37">+N17/100</f>
        <v>-0.10485299280768738</v>
      </c>
      <c r="W17" s="15">
        <f t="shared" ref="W17:W25" si="38">+O17/100</f>
        <v>5.0687675501990145E-2</v>
      </c>
      <c r="X17" s="15">
        <f t="shared" ref="X17:X25" si="39">+P17/100</f>
        <v>-0.29117718658732455</v>
      </c>
      <c r="Y17" s="15">
        <f t="shared" ref="Y17:Y25" si="40">+Q17/100</f>
        <v>-0.17964679700690322</v>
      </c>
      <c r="Z17" s="14" t="str">
        <f t="shared" ref="Z17:Z25" si="41">+R17</f>
        <v>นายูง,รพช.</v>
      </c>
      <c r="AA17" s="17" t="str">
        <f>+IF(AND(C17&gt;C28),"OK","Not OK")</f>
        <v>OK</v>
      </c>
      <c r="AB17" s="17" t="str">
        <f t="shared" ref="AB17:AG17" si="42">+IF(AND(D17&gt;D28),"OK","Not OK")</f>
        <v>OK</v>
      </c>
      <c r="AC17" s="17" t="str">
        <f t="shared" si="42"/>
        <v>OK</v>
      </c>
      <c r="AD17" s="17" t="str">
        <f t="shared" si="42"/>
        <v>OK</v>
      </c>
      <c r="AE17" s="17" t="str">
        <f t="shared" si="42"/>
        <v>OK</v>
      </c>
      <c r="AF17" s="17" t="str">
        <f t="shared" si="42"/>
        <v>OK</v>
      </c>
      <c r="AG17" s="17" t="str">
        <f t="shared" si="42"/>
        <v>OK</v>
      </c>
    </row>
    <row r="18" spans="1:33" ht="13.5" customHeight="1">
      <c r="A18" s="253" t="s">
        <v>47</v>
      </c>
      <c r="B18" s="14" t="str">
        <f>+'8.คำนวณ'!G12</f>
        <v>ศรีเชียงใหม่,รพช.</v>
      </c>
      <c r="C18" s="264">
        <f>+'8.คำนวณ'!M12</f>
        <v>1291.6452617403015</v>
      </c>
      <c r="D18" s="264">
        <f>+'8.คำนวณ'!N12</f>
        <v>44.150457448194985</v>
      </c>
      <c r="E18" s="264">
        <f>+'8.คำนวณ'!O12</f>
        <v>854.60569814366443</v>
      </c>
      <c r="F18" s="264">
        <f>+'8.คำนวณ'!P12</f>
        <v>3582.3201133004927</v>
      </c>
      <c r="G18" s="264">
        <f>+'8.คำนวณ'!Q12</f>
        <v>30.196437573517056</v>
      </c>
      <c r="H18" s="264">
        <f>+'8.คำนวณ'!R12</f>
        <v>102.94983196101495</v>
      </c>
      <c r="I18" s="264">
        <f>+'8.คำนวณ'!S12</f>
        <v>1588.4509631174246</v>
      </c>
      <c r="J18" s="14" t="str">
        <f t="shared" si="31"/>
        <v>ศรีเชียงใหม่,รพช.</v>
      </c>
      <c r="K18" s="50">
        <f>+(C18-C26)*100/C26</f>
        <v>-11.482301935767222</v>
      </c>
      <c r="L18" s="50">
        <f t="shared" ref="L18:Q18" si="43">+(D18-D26)*100/D26</f>
        <v>-86.53132055082034</v>
      </c>
      <c r="M18" s="50">
        <f t="shared" si="43"/>
        <v>-13.720391211533654</v>
      </c>
      <c r="N18" s="50">
        <f t="shared" si="43"/>
        <v>15.299966653596341</v>
      </c>
      <c r="O18" s="50">
        <f t="shared" si="43"/>
        <v>56.936655225338619</v>
      </c>
      <c r="P18" s="50">
        <f t="shared" si="43"/>
        <v>68.277323255973357</v>
      </c>
      <c r="Q18" s="50">
        <f t="shared" si="43"/>
        <v>22.740784963721715</v>
      </c>
      <c r="R18" s="14" t="str">
        <f t="shared" si="33"/>
        <v>ศรีเชียงใหม่,รพช.</v>
      </c>
      <c r="S18" s="15">
        <f t="shared" si="34"/>
        <v>-0.11482301935767221</v>
      </c>
      <c r="T18" s="15">
        <f t="shared" si="35"/>
        <v>-0.86531320550820334</v>
      </c>
      <c r="U18" s="15">
        <f t="shared" si="36"/>
        <v>-0.13720391211533653</v>
      </c>
      <c r="V18" s="15">
        <f t="shared" si="37"/>
        <v>0.15299966653596342</v>
      </c>
      <c r="W18" s="15">
        <f t="shared" si="38"/>
        <v>0.56936655225338617</v>
      </c>
      <c r="X18" s="15">
        <f t="shared" si="39"/>
        <v>0.68277323255973354</v>
      </c>
      <c r="Y18" s="15">
        <f t="shared" si="40"/>
        <v>0.22740784963721716</v>
      </c>
      <c r="Z18" s="14" t="str">
        <f t="shared" si="41"/>
        <v>ศรีเชียงใหม่,รพช.</v>
      </c>
      <c r="AA18" s="17" t="str">
        <f>+IF(AND(C18&gt;C28),"OK","Not OK")</f>
        <v>OK</v>
      </c>
      <c r="AB18" s="17" t="str">
        <f t="shared" ref="AB18:AG18" si="44">+IF(AND(D18&gt;D28),"OK","Not OK")</f>
        <v>Not OK</v>
      </c>
      <c r="AC18" s="17" t="str">
        <f t="shared" si="44"/>
        <v>OK</v>
      </c>
      <c r="AD18" s="17" t="str">
        <f t="shared" si="44"/>
        <v>OK</v>
      </c>
      <c r="AE18" s="17" t="str">
        <f t="shared" si="44"/>
        <v>OK</v>
      </c>
      <c r="AF18" s="17" t="str">
        <f t="shared" si="44"/>
        <v>OK</v>
      </c>
      <c r="AG18" s="17" t="str">
        <f t="shared" si="44"/>
        <v>OK</v>
      </c>
    </row>
    <row r="19" spans="1:33" ht="13.5" customHeight="1">
      <c r="A19" s="253" t="s">
        <v>49</v>
      </c>
      <c r="B19" s="14" t="str">
        <f>+'8.คำนวณ'!G13</f>
        <v>เต่างอย,รพช.</v>
      </c>
      <c r="C19" s="264">
        <f>+'8.คำนวณ'!M13</f>
        <v>1142.8827597310892</v>
      </c>
      <c r="D19" s="264">
        <f>+'8.คำนวณ'!N13</f>
        <v>401.0476475905316</v>
      </c>
      <c r="E19" s="264">
        <f>+'8.คำนวณ'!O13</f>
        <v>918.19191844919794</v>
      </c>
      <c r="F19" s="264">
        <f>+'8.คำนวณ'!P13</f>
        <v>2989.5436919831222</v>
      </c>
      <c r="G19" s="264">
        <f>+'8.คำนวณ'!Q13</f>
        <v>16.494956772334294</v>
      </c>
      <c r="H19" s="264">
        <f>+'8.คำนวณ'!R13</f>
        <v>70.084046932894196</v>
      </c>
      <c r="I19" s="264">
        <f>+'8.คำนวณ'!S13</f>
        <v>1610.8227156657815</v>
      </c>
      <c r="J19" s="14" t="str">
        <f t="shared" si="31"/>
        <v>เต่างอย,รพช.</v>
      </c>
      <c r="K19" s="50">
        <f>+(C19-C26)*100/C26</f>
        <v>-21.677139966132604</v>
      </c>
      <c r="L19" s="50">
        <f t="shared" ref="L19:Q19" si="45">+(D19-D26)*100/D26</f>
        <v>22.344875261655407</v>
      </c>
      <c r="M19" s="50">
        <f t="shared" si="45"/>
        <v>-7.3008292729513018</v>
      </c>
      <c r="N19" s="50">
        <f t="shared" si="45"/>
        <v>-3.7790378600345957</v>
      </c>
      <c r="O19" s="50">
        <f t="shared" si="45"/>
        <v>-14.27255822365594</v>
      </c>
      <c r="P19" s="50">
        <f t="shared" si="45"/>
        <v>14.556338715340789</v>
      </c>
      <c r="Q19" s="50">
        <f t="shared" si="45"/>
        <v>24.469466888790674</v>
      </c>
      <c r="R19" s="14" t="str">
        <f t="shared" si="33"/>
        <v>เต่างอย,รพช.</v>
      </c>
      <c r="S19" s="15">
        <f t="shared" si="34"/>
        <v>-0.21677139966132603</v>
      </c>
      <c r="T19" s="15">
        <f t="shared" si="35"/>
        <v>0.22344875261655406</v>
      </c>
      <c r="U19" s="15">
        <f t="shared" si="36"/>
        <v>-7.3008292729513022E-2</v>
      </c>
      <c r="V19" s="15">
        <f t="shared" si="37"/>
        <v>-3.779037860034596E-2</v>
      </c>
      <c r="W19" s="15">
        <f t="shared" si="38"/>
        <v>-0.1427255822365594</v>
      </c>
      <c r="X19" s="15">
        <f t="shared" si="39"/>
        <v>0.14556338715340789</v>
      </c>
      <c r="Y19" s="15">
        <f t="shared" si="40"/>
        <v>0.24469466888790672</v>
      </c>
      <c r="Z19" s="14" t="str">
        <f t="shared" si="41"/>
        <v>เต่างอย,รพช.</v>
      </c>
      <c r="AA19" s="17" t="str">
        <f>+IF(AND(C19&gt;C28),"OK","Not OK")</f>
        <v>Not OK</v>
      </c>
      <c r="AB19" s="17" t="str">
        <f t="shared" ref="AB19:AG19" si="46">+IF(AND(D19&gt;D28),"OK","Not OK")</f>
        <v>OK</v>
      </c>
      <c r="AC19" s="17" t="str">
        <f t="shared" si="46"/>
        <v>OK</v>
      </c>
      <c r="AD19" s="17" t="str">
        <f t="shared" si="46"/>
        <v>OK</v>
      </c>
      <c r="AE19" s="17" t="str">
        <f t="shared" si="46"/>
        <v>OK</v>
      </c>
      <c r="AF19" s="17" t="str">
        <f t="shared" si="46"/>
        <v>OK</v>
      </c>
      <c r="AG19" s="17" t="str">
        <f t="shared" si="46"/>
        <v>OK</v>
      </c>
    </row>
    <row r="20" spans="1:33" ht="13.5" customHeight="1">
      <c r="A20" s="253" t="s">
        <v>51</v>
      </c>
      <c r="B20" s="14" t="str">
        <f>+'8.คำนวณ'!G14</f>
        <v>นาทม,รพช.</v>
      </c>
      <c r="C20" s="264">
        <f>+'8.คำนวณ'!M14</f>
        <v>1385.9898492231841</v>
      </c>
      <c r="D20" s="264">
        <f>+'8.คำนวณ'!N14</f>
        <v>545.96350914406923</v>
      </c>
      <c r="E20" s="264">
        <f>+'8.คำนวณ'!O14</f>
        <v>769.7856590509665</v>
      </c>
      <c r="F20" s="264">
        <f>+'8.คำนวณ'!P14</f>
        <v>2841.9120015220697</v>
      </c>
      <c r="G20" s="264">
        <f>+'8.คำนวณ'!Q14</f>
        <v>10.656750716815651</v>
      </c>
      <c r="H20" s="264">
        <f>+'8.คำนวณ'!R14</f>
        <v>37.094514251981785</v>
      </c>
      <c r="I20" s="264">
        <f>+'8.คำนวณ'!S14</f>
        <v>2059.2369856102737</v>
      </c>
      <c r="J20" s="14" t="str">
        <f t="shared" si="31"/>
        <v>นาทม,รพช.</v>
      </c>
      <c r="K20" s="50">
        <f>+(C20-C26)*100/C26</f>
        <v>-5.0167761786778202</v>
      </c>
      <c r="L20" s="50">
        <f t="shared" ref="L20:Q20" si="47">+(D20-D26)*100/D26</f>
        <v>66.553370465958082</v>
      </c>
      <c r="M20" s="50">
        <f t="shared" si="47"/>
        <v>-22.283685144907544</v>
      </c>
      <c r="N20" s="50">
        <f t="shared" si="47"/>
        <v>-8.5306871958865589</v>
      </c>
      <c r="O20" s="50">
        <f t="shared" si="47"/>
        <v>-44.614830507886126</v>
      </c>
      <c r="P20" s="50">
        <f t="shared" si="47"/>
        <v>-39.366918363034976</v>
      </c>
      <c r="Q20" s="50">
        <f t="shared" si="47"/>
        <v>59.118770367385054</v>
      </c>
      <c r="R20" s="14" t="str">
        <f t="shared" si="33"/>
        <v>นาทม,รพช.</v>
      </c>
      <c r="S20" s="15">
        <f t="shared" si="34"/>
        <v>-5.0167761786778203E-2</v>
      </c>
      <c r="T20" s="15">
        <f t="shared" si="35"/>
        <v>0.66553370465958084</v>
      </c>
      <c r="U20" s="15">
        <f t="shared" si="36"/>
        <v>-0.22283685144907545</v>
      </c>
      <c r="V20" s="15">
        <f t="shared" si="37"/>
        <v>-8.530687195886559E-2</v>
      </c>
      <c r="W20" s="15">
        <f t="shared" si="38"/>
        <v>-0.44614830507886127</v>
      </c>
      <c r="X20" s="15">
        <f t="shared" si="39"/>
        <v>-0.39366918363034975</v>
      </c>
      <c r="Y20" s="15">
        <f t="shared" si="40"/>
        <v>0.59118770367385054</v>
      </c>
      <c r="Z20" s="14" t="str">
        <f t="shared" si="41"/>
        <v>นาทม,รพช.</v>
      </c>
      <c r="AA20" s="17" t="str">
        <f>+IF(AND(C20&gt;C28),"OK","Not OK")</f>
        <v>OK</v>
      </c>
      <c r="AB20" s="17" t="str">
        <f t="shared" ref="AB20:AG20" si="48">+IF(AND(D20&gt;D28),"OK","Not OK")</f>
        <v>OK</v>
      </c>
      <c r="AC20" s="17" t="str">
        <f t="shared" si="48"/>
        <v>OK</v>
      </c>
      <c r="AD20" s="17" t="str">
        <f t="shared" si="48"/>
        <v>OK</v>
      </c>
      <c r="AE20" s="17" t="str">
        <f t="shared" si="48"/>
        <v>Not OK</v>
      </c>
      <c r="AF20" s="17" t="str">
        <f t="shared" si="48"/>
        <v>Not OK</v>
      </c>
      <c r="AG20" s="17" t="str">
        <f t="shared" si="48"/>
        <v>OK</v>
      </c>
    </row>
    <row r="21" spans="1:33" ht="13.5" customHeight="1">
      <c r="A21" s="253" t="s">
        <v>47</v>
      </c>
      <c r="B21" s="14" t="str">
        <f>+'8.คำนวณ'!G15</f>
        <v>สระใคร,รพช.</v>
      </c>
      <c r="C21" s="264">
        <f>+'8.คำนวณ'!M15</f>
        <v>1548.0566045054447</v>
      </c>
      <c r="D21" s="264">
        <f>+'8.คำนวณ'!N15</f>
        <v>306.45997364364217</v>
      </c>
      <c r="E21" s="264">
        <f>+'8.คำนวณ'!O15</f>
        <v>821.53282229965168</v>
      </c>
      <c r="F21" s="264">
        <f>+'8.คำนวณ'!P15</f>
        <v>2899.9133451327439</v>
      </c>
      <c r="G21" s="264">
        <f>+'8.คำนวณ'!Q15</f>
        <v>17.795590391338671</v>
      </c>
      <c r="H21" s="264">
        <f>+'8.คำนวณ'!R15</f>
        <v>57.493252133378448</v>
      </c>
      <c r="I21" s="264">
        <f>+'8.คำนวณ'!S15</f>
        <v>1427.9875712367598</v>
      </c>
      <c r="J21" s="14" t="str">
        <f t="shared" si="31"/>
        <v>สระใคร,รพช.</v>
      </c>
      <c r="K21" s="50">
        <f>+(C21-C26)*100/C26</f>
        <v>6.0898151860411813</v>
      </c>
      <c r="L21" s="50">
        <f t="shared" ref="L21:Q21" si="49">+(D21-D26)*100/D26</f>
        <v>-6.510342415964832</v>
      </c>
      <c r="M21" s="50">
        <f t="shared" si="49"/>
        <v>-17.059375254735343</v>
      </c>
      <c r="N21" s="50">
        <f t="shared" si="49"/>
        <v>-6.6638654790486731</v>
      </c>
      <c r="O21" s="50">
        <f t="shared" si="49"/>
        <v>-7.5129168141941367</v>
      </c>
      <c r="P21" s="50">
        <f t="shared" si="49"/>
        <v>-6.0240275287737859</v>
      </c>
      <c r="Q21" s="50">
        <f t="shared" si="49"/>
        <v>10.341659567542816</v>
      </c>
      <c r="R21" s="14" t="str">
        <f t="shared" si="33"/>
        <v>สระใคร,รพช.</v>
      </c>
      <c r="S21" s="15">
        <f t="shared" si="34"/>
        <v>6.0898151860411816E-2</v>
      </c>
      <c r="T21" s="15">
        <f t="shared" si="35"/>
        <v>-6.5103424159648315E-2</v>
      </c>
      <c r="U21" s="15">
        <f t="shared" si="36"/>
        <v>-0.17059375254735343</v>
      </c>
      <c r="V21" s="15">
        <f t="shared" si="37"/>
        <v>-6.6638654790486737E-2</v>
      </c>
      <c r="W21" s="15">
        <f t="shared" si="38"/>
        <v>-7.5129168141941371E-2</v>
      </c>
      <c r="X21" s="15">
        <f t="shared" si="39"/>
        <v>-6.0240275287737857E-2</v>
      </c>
      <c r="Y21" s="15">
        <f t="shared" si="40"/>
        <v>0.10341659567542816</v>
      </c>
      <c r="Z21" s="14" t="str">
        <f t="shared" si="41"/>
        <v>สระใคร,รพช.</v>
      </c>
      <c r="AA21" s="17" t="str">
        <f>+IF(AND(C21&gt;C28),"OK","Not OK")</f>
        <v>OK</v>
      </c>
      <c r="AB21" s="17" t="str">
        <f t="shared" ref="AB21:AG21" si="50">+IF(AND(D21&gt;D28),"OK","Not OK")</f>
        <v>OK</v>
      </c>
      <c r="AC21" s="17" t="str">
        <f t="shared" si="50"/>
        <v>OK</v>
      </c>
      <c r="AD21" s="17" t="str">
        <f t="shared" si="50"/>
        <v>OK</v>
      </c>
      <c r="AE21" s="17" t="str">
        <f t="shared" si="50"/>
        <v>OK</v>
      </c>
      <c r="AF21" s="17" t="str">
        <f t="shared" si="50"/>
        <v>OK</v>
      </c>
      <c r="AG21" s="17" t="str">
        <f t="shared" si="50"/>
        <v>OK</v>
      </c>
    </row>
    <row r="22" spans="1:33" ht="13.5" customHeight="1">
      <c r="A22" s="253" t="s">
        <v>45</v>
      </c>
      <c r="B22" s="14" t="str">
        <f>+'8.คำนวณ'!G16</f>
        <v>กู่แก้ว,รพช.</v>
      </c>
      <c r="C22" s="264">
        <f>+'8.คำนวณ'!M16</f>
        <v>1607.5109771286859</v>
      </c>
      <c r="D22" s="264">
        <f>+'8.คำนวณ'!N16</f>
        <v>495.90045852852029</v>
      </c>
      <c r="E22" s="264">
        <f>+'8.คำนวณ'!O16</f>
        <v>1831.2364371772808</v>
      </c>
      <c r="F22" s="264">
        <f>+'8.คำนวณ'!P16</f>
        <v>3013.3599821587868</v>
      </c>
      <c r="G22" s="264">
        <f>+'8.คำนวณ'!Q16</f>
        <v>16.29072578086042</v>
      </c>
      <c r="H22" s="264">
        <f>+'8.คำนวณ'!R16</f>
        <v>46.669110113785756</v>
      </c>
      <c r="I22" s="264">
        <f>+'8.คำนวณ'!S16</f>
        <v>1127.4496643703499</v>
      </c>
      <c r="J22" s="14" t="str">
        <f t="shared" si="31"/>
        <v>กู่แก้ว,รพช.</v>
      </c>
      <c r="K22" s="50">
        <f>+(C22-C26)*100/C26</f>
        <v>10.164280800053229</v>
      </c>
      <c r="L22" s="50">
        <f t="shared" ref="L22:Q22" si="51">+(D22-D26)*100/D26</f>
        <v>51.280976475928156</v>
      </c>
      <c r="M22" s="50">
        <f t="shared" si="51"/>
        <v>84.878668305205025</v>
      </c>
      <c r="N22" s="50">
        <f t="shared" si="51"/>
        <v>-3.0124906570442649</v>
      </c>
      <c r="O22" s="50">
        <f t="shared" si="51"/>
        <v>-15.333985705531294</v>
      </c>
      <c r="P22" s="50">
        <f t="shared" si="51"/>
        <v>-23.716699880966779</v>
      </c>
      <c r="Q22" s="50">
        <f t="shared" si="51"/>
        <v>-12.88112757329643</v>
      </c>
      <c r="R22" s="14" t="str">
        <f t="shared" si="33"/>
        <v>กู่แก้ว,รพช.</v>
      </c>
      <c r="S22" s="15">
        <f t="shared" si="34"/>
        <v>0.10164280800053228</v>
      </c>
      <c r="T22" s="15">
        <f t="shared" si="35"/>
        <v>0.51280976475928153</v>
      </c>
      <c r="U22" s="15">
        <f t="shared" si="36"/>
        <v>0.84878668305205029</v>
      </c>
      <c r="V22" s="15">
        <f t="shared" si="37"/>
        <v>-3.0124906570442648E-2</v>
      </c>
      <c r="W22" s="15">
        <f t="shared" si="38"/>
        <v>-0.15333985705531294</v>
      </c>
      <c r="X22" s="15">
        <f t="shared" si="39"/>
        <v>-0.2371669988096678</v>
      </c>
      <c r="Y22" s="15">
        <f t="shared" si="40"/>
        <v>-0.1288112757329643</v>
      </c>
      <c r="Z22" s="14" t="str">
        <f t="shared" si="41"/>
        <v>กู่แก้ว,รพช.</v>
      </c>
      <c r="AA22" s="17" t="str">
        <f>+IF(AND(C22&gt;C28),"OK","Not OK")</f>
        <v>OK</v>
      </c>
      <c r="AB22" s="17" t="str">
        <f t="shared" ref="AB22:AG22" si="52">+IF(AND(D22&gt;D28),"OK","Not OK")</f>
        <v>OK</v>
      </c>
      <c r="AC22" s="17" t="str">
        <f t="shared" si="52"/>
        <v>OK</v>
      </c>
      <c r="AD22" s="17" t="str">
        <f t="shared" si="52"/>
        <v>OK</v>
      </c>
      <c r="AE22" s="17" t="str">
        <f t="shared" si="52"/>
        <v>OK</v>
      </c>
      <c r="AF22" s="17" t="str">
        <f t="shared" si="52"/>
        <v>OK</v>
      </c>
      <c r="AG22" s="17" t="str">
        <f t="shared" si="52"/>
        <v>OK</v>
      </c>
    </row>
    <row r="23" spans="1:33" ht="13.5" customHeight="1">
      <c r="A23" s="253" t="s">
        <v>47</v>
      </c>
      <c r="B23" s="14" t="str">
        <f>+'8.คำนวณ'!G17</f>
        <v>เฝ้าไร่,รพช.</v>
      </c>
      <c r="C23" s="264">
        <f>+'8.คำนวณ'!M17</f>
        <v>1302.6240612805714</v>
      </c>
      <c r="D23" s="264">
        <f>+'8.คำนวณ'!N17</f>
        <v>227.45207776861776</v>
      </c>
      <c r="E23" s="264">
        <f>+'8.คำนวณ'!O17</f>
        <v>58.785402408489318</v>
      </c>
      <c r="F23" s="264">
        <f>+'8.คำนวณ'!P17</f>
        <v>1739.4778641228479</v>
      </c>
      <c r="G23" s="264">
        <f>+'8.คำนวณ'!Q17</f>
        <v>19.478525918351295</v>
      </c>
      <c r="H23" s="264">
        <f>+'8.คำนวณ'!R17</f>
        <v>49.672579249587038</v>
      </c>
      <c r="I23" s="264">
        <f>+'8.คำนวณ'!S17</f>
        <v>612.88834514976634</v>
      </c>
      <c r="J23" s="14" t="str">
        <f t="shared" si="31"/>
        <v>เฝ้าไร่,รพช.</v>
      </c>
      <c r="K23" s="50">
        <f>+(C23-C26)*100/C26</f>
        <v>-10.729914193095549</v>
      </c>
      <c r="L23" s="50">
        <f t="shared" ref="L23:Q23" si="53">+(D23-D26)*100/D26</f>
        <v>-30.612743274291006</v>
      </c>
      <c r="M23" s="50">
        <f t="shared" si="53"/>
        <v>-94.065120870017424</v>
      </c>
      <c r="N23" s="50">
        <f t="shared" si="53"/>
        <v>-44.013451231400381</v>
      </c>
      <c r="O23" s="50">
        <f t="shared" si="53"/>
        <v>1.2336206515659915</v>
      </c>
      <c r="P23" s="50">
        <f t="shared" si="53"/>
        <v>-18.807359700149757</v>
      </c>
      <c r="Q23" s="50">
        <f t="shared" si="53"/>
        <v>-52.641662647764278</v>
      </c>
      <c r="R23" s="14" t="str">
        <f t="shared" si="33"/>
        <v>เฝ้าไร่,รพช.</v>
      </c>
      <c r="S23" s="15">
        <f t="shared" si="34"/>
        <v>-0.10729914193095549</v>
      </c>
      <c r="T23" s="15">
        <f t="shared" si="35"/>
        <v>-0.30612743274291004</v>
      </c>
      <c r="U23" s="15">
        <f t="shared" si="36"/>
        <v>-0.94065120870017427</v>
      </c>
      <c r="V23" s="15">
        <f t="shared" si="37"/>
        <v>-0.4401345123140038</v>
      </c>
      <c r="W23" s="15">
        <f t="shared" si="38"/>
        <v>1.2336206515659915E-2</v>
      </c>
      <c r="X23" s="15">
        <f t="shared" si="39"/>
        <v>-0.18807359700149756</v>
      </c>
      <c r="Y23" s="15">
        <f t="shared" si="40"/>
        <v>-0.52641662647764276</v>
      </c>
      <c r="Z23" s="14" t="str">
        <f t="shared" si="41"/>
        <v>เฝ้าไร่,รพช.</v>
      </c>
      <c r="AA23" s="17" t="str">
        <f>+IF(AND(C23&gt;C28),"OK","Not OK")</f>
        <v>OK</v>
      </c>
      <c r="AB23" s="17" t="str">
        <f t="shared" ref="AB23:AG23" si="54">+IF(AND(D23&gt;D28),"OK","Not OK")</f>
        <v>OK</v>
      </c>
      <c r="AC23" s="17" t="str">
        <f t="shared" si="54"/>
        <v>Not OK</v>
      </c>
      <c r="AD23" s="17" t="str">
        <f t="shared" si="54"/>
        <v>Not OK</v>
      </c>
      <c r="AE23" s="17" t="str">
        <f t="shared" si="54"/>
        <v>OK</v>
      </c>
      <c r="AF23" s="17" t="str">
        <f t="shared" si="54"/>
        <v>OK</v>
      </c>
      <c r="AG23" s="17" t="str">
        <f t="shared" si="54"/>
        <v>Not OK</v>
      </c>
    </row>
    <row r="24" spans="1:33" ht="13.5" customHeight="1">
      <c r="A24" s="253" t="s">
        <v>47</v>
      </c>
      <c r="B24" s="14" t="str">
        <f>+'8.คำนวณ'!G18</f>
        <v>รัตนวาปี,รพช.</v>
      </c>
      <c r="C24" s="264">
        <f>+'8.คำนวณ'!M18</f>
        <v>1508.6062647952238</v>
      </c>
      <c r="D24" s="264">
        <f>+'8.คำนวณ'!N18</f>
        <v>-3.3512859187877413</v>
      </c>
      <c r="E24" s="264">
        <f>+'8.คำนวณ'!O18</f>
        <v>880.40558790593502</v>
      </c>
      <c r="F24" s="264">
        <f>+'8.คำนวณ'!P18</f>
        <v>2820.6882725911137</v>
      </c>
      <c r="G24" s="264">
        <f>+'8.คำนวณ'!Q18</f>
        <v>22.289271020149805</v>
      </c>
      <c r="H24" s="264">
        <f>+'8.คำนวณ'!R18</f>
        <v>50.64644872876886</v>
      </c>
      <c r="I24" s="264">
        <f>+'8.คำนวณ'!S18</f>
        <v>706.21328934045596</v>
      </c>
      <c r="J24" s="14" t="str">
        <f t="shared" si="31"/>
        <v>รัตนวาปี,รพช.</v>
      </c>
      <c r="K24" s="50">
        <f>+(C24-C26)*100/C26</f>
        <v>3.3862452799388452</v>
      </c>
      <c r="L24" s="50">
        <f t="shared" ref="L24:Q24" si="55">+(D24-D26)*100/D26</f>
        <v>-101.02235397754747</v>
      </c>
      <c r="M24" s="50">
        <f t="shared" si="55"/>
        <v>-11.115676077630978</v>
      </c>
      <c r="N24" s="50">
        <f t="shared" si="55"/>
        <v>-9.2137906485675689</v>
      </c>
      <c r="O24" s="50">
        <f t="shared" si="55"/>
        <v>15.841599950227511</v>
      </c>
      <c r="P24" s="50">
        <f t="shared" si="55"/>
        <v>-17.215514953676895</v>
      </c>
      <c r="Q24" s="50">
        <f t="shared" si="55"/>
        <v>-45.430374938775067</v>
      </c>
      <c r="R24" s="14" t="str">
        <f t="shared" si="33"/>
        <v>รัตนวาปี,รพช.</v>
      </c>
      <c r="S24" s="15">
        <f t="shared" si="34"/>
        <v>3.3862452799388452E-2</v>
      </c>
      <c r="T24" s="15">
        <f t="shared" si="35"/>
        <v>-1.0102235397754746</v>
      </c>
      <c r="U24" s="15">
        <f t="shared" si="36"/>
        <v>-0.11115676077630977</v>
      </c>
      <c r="V24" s="15">
        <f t="shared" si="37"/>
        <v>-9.2137906485675686E-2</v>
      </c>
      <c r="W24" s="15">
        <f t="shared" si="38"/>
        <v>0.15841599950227511</v>
      </c>
      <c r="X24" s="15">
        <f t="shared" si="39"/>
        <v>-0.17215514953676894</v>
      </c>
      <c r="Y24" s="15">
        <f t="shared" si="40"/>
        <v>-0.45430374938775064</v>
      </c>
      <c r="Z24" s="14" t="str">
        <f t="shared" si="41"/>
        <v>รัตนวาปี,รพช.</v>
      </c>
      <c r="AA24" s="17" t="str">
        <f>+IF(AND(C24&gt;C28),"OK","Not OK")</f>
        <v>OK</v>
      </c>
      <c r="AB24" s="17" t="str">
        <f t="shared" ref="AB24:AG24" si="56">+IF(AND(D24&gt;D28),"OK","Not OK")</f>
        <v>Not OK</v>
      </c>
      <c r="AC24" s="17" t="str">
        <f t="shared" si="56"/>
        <v>OK</v>
      </c>
      <c r="AD24" s="17" t="str">
        <f t="shared" si="56"/>
        <v>OK</v>
      </c>
      <c r="AE24" s="17" t="str">
        <f t="shared" si="56"/>
        <v>OK</v>
      </c>
      <c r="AF24" s="17" t="str">
        <f t="shared" si="56"/>
        <v>OK</v>
      </c>
      <c r="AG24" s="17" t="str">
        <f t="shared" si="56"/>
        <v>Not OK</v>
      </c>
    </row>
    <row r="25" spans="1:33" ht="13.5" customHeight="1">
      <c r="A25" s="253" t="s">
        <v>53</v>
      </c>
      <c r="B25" s="14" t="str">
        <f>+'8.คำนวณ'!G19</f>
        <v>หนองหิน,รพช.</v>
      </c>
      <c r="C25" s="264">
        <f>+'8.คำนวณ'!M19</f>
        <v>2018.8821631024252</v>
      </c>
      <c r="D25" s="264">
        <f>+'8.คำนวณ'!N19</f>
        <v>442.55418602271573</v>
      </c>
      <c r="E25" s="264">
        <f>+'8.คำนวณ'!O19</f>
        <v>1290.6843930635839</v>
      </c>
      <c r="F25" s="264">
        <f>+'8.คำนวณ'!P19</f>
        <v>4588.7582749840858</v>
      </c>
      <c r="G25" s="264">
        <f>+'8.คำนวณ'!Q19</f>
        <v>22.267479999999999</v>
      </c>
      <c r="H25" s="264">
        <f>+'8.คำนวณ'!R19</f>
        <v>93.714020000000005</v>
      </c>
      <c r="I25" s="264">
        <f>+'8.คำนวณ'!S19</f>
        <v>1305.0531740509566</v>
      </c>
      <c r="J25" s="14" t="str">
        <f t="shared" si="31"/>
        <v>หนองหิน,รพช.</v>
      </c>
      <c r="K25" s="50">
        <f t="shared" ref="K25:Q25" si="57">+(C25-C26)*100/C26</f>
        <v>38.355945733880965</v>
      </c>
      <c r="L25" s="50">
        <f t="shared" si="57"/>
        <v>35.006992338111644</v>
      </c>
      <c r="M25" s="50">
        <f t="shared" si="57"/>
        <v>30.305408382831651</v>
      </c>
      <c r="N25" s="50">
        <f t="shared" si="57"/>
        <v>47.693019985201609</v>
      </c>
      <c r="O25" s="50">
        <f t="shared" si="57"/>
        <v>15.728347855243376</v>
      </c>
      <c r="P25" s="50">
        <f t="shared" si="57"/>
        <v>53.180866221603139</v>
      </c>
      <c r="Q25" s="50">
        <f t="shared" si="57"/>
        <v>0.84242744770810551</v>
      </c>
      <c r="R25" s="14" t="str">
        <f t="shared" si="33"/>
        <v>หนองหิน,รพช.</v>
      </c>
      <c r="S25" s="15">
        <f t="shared" si="34"/>
        <v>0.38355945733880964</v>
      </c>
      <c r="T25" s="15">
        <f t="shared" si="35"/>
        <v>0.35006992338111642</v>
      </c>
      <c r="U25" s="15">
        <f t="shared" si="36"/>
        <v>0.3030540838283165</v>
      </c>
      <c r="V25" s="15">
        <f t="shared" si="37"/>
        <v>0.47693019985201607</v>
      </c>
      <c r="W25" s="15">
        <f t="shared" si="38"/>
        <v>0.15728347855243377</v>
      </c>
      <c r="X25" s="15">
        <f t="shared" si="39"/>
        <v>0.5318086622160314</v>
      </c>
      <c r="Y25" s="15">
        <f t="shared" si="40"/>
        <v>8.4242744770810559E-3</v>
      </c>
      <c r="Z25" s="14" t="str">
        <f t="shared" si="41"/>
        <v>หนองหิน,รพช.</v>
      </c>
      <c r="AA25" s="17" t="str">
        <f>+IF(AND(C25&gt;C28),"OK","Not OK")</f>
        <v>OK</v>
      </c>
      <c r="AB25" s="17" t="str">
        <f t="shared" ref="AB25:AG25" si="58">+IF(AND(D25&gt;D28),"OK","Not OK")</f>
        <v>OK</v>
      </c>
      <c r="AC25" s="17" t="str">
        <f t="shared" si="58"/>
        <v>OK</v>
      </c>
      <c r="AD25" s="17" t="str">
        <f t="shared" si="58"/>
        <v>OK</v>
      </c>
      <c r="AE25" s="17" t="str">
        <f t="shared" si="58"/>
        <v>OK</v>
      </c>
      <c r="AF25" s="17" t="str">
        <f t="shared" si="58"/>
        <v>OK</v>
      </c>
      <c r="AG25" s="17" t="str">
        <f t="shared" si="58"/>
        <v>OK</v>
      </c>
    </row>
    <row r="26" spans="1:33" ht="13.5" customHeight="1">
      <c r="B26" s="18" t="s">
        <v>144</v>
      </c>
      <c r="C26" s="19">
        <f>AVERAGE(C16:C25)</f>
        <v>1459.1943645021365</v>
      </c>
      <c r="D26" s="19">
        <f t="shared" ref="D26:I26" si="59">AVERAGE(D16:D25)</f>
        <v>327.80093709100828</v>
      </c>
      <c r="E26" s="19">
        <f t="shared" si="59"/>
        <v>990.50715475416723</v>
      </c>
      <c r="F26" s="19">
        <f t="shared" si="59"/>
        <v>3106.9567644048889</v>
      </c>
      <c r="G26" s="19">
        <f t="shared" si="59"/>
        <v>19.241162958493849</v>
      </c>
      <c r="H26" s="19">
        <f t="shared" si="59"/>
        <v>61.178672187704009</v>
      </c>
      <c r="I26" s="19">
        <f t="shared" si="59"/>
        <v>1294.1508917243118</v>
      </c>
    </row>
    <row r="27" spans="1:33" ht="13.2" customHeight="1">
      <c r="B27" s="20" t="s">
        <v>268</v>
      </c>
      <c r="C27" s="21">
        <f>STDEV(C16:C25)</f>
        <v>238.66441876083726</v>
      </c>
      <c r="D27" s="21">
        <f t="shared" ref="D27:I27" si="60">STDEV(D16:D25)</f>
        <v>188.15954777868373</v>
      </c>
      <c r="E27" s="21">
        <f t="shared" si="60"/>
        <v>474.24774446411408</v>
      </c>
      <c r="F27" s="21">
        <f t="shared" si="60"/>
        <v>753.73959360818924</v>
      </c>
      <c r="G27" s="21">
        <f t="shared" si="60"/>
        <v>5.1406067663828656</v>
      </c>
      <c r="H27" s="21">
        <f t="shared" si="60"/>
        <v>21.727246018382573</v>
      </c>
      <c r="I27" s="21">
        <f t="shared" si="60"/>
        <v>435.08565779529289</v>
      </c>
    </row>
    <row r="28" spans="1:33" ht="13.2" customHeight="1">
      <c r="B28" s="20" t="s">
        <v>145</v>
      </c>
      <c r="C28" s="21">
        <f>+C26-C27</f>
        <v>1220.5299457412993</v>
      </c>
      <c r="D28" s="21">
        <f t="shared" ref="D28:I28" si="61">+D26-D27</f>
        <v>139.64138931232455</v>
      </c>
      <c r="E28" s="21">
        <f t="shared" si="61"/>
        <v>516.25941029005321</v>
      </c>
      <c r="F28" s="21">
        <f t="shared" si="61"/>
        <v>2353.2171707966995</v>
      </c>
      <c r="G28" s="21">
        <f t="shared" si="61"/>
        <v>14.100556192110982</v>
      </c>
      <c r="H28" s="21">
        <f t="shared" si="61"/>
        <v>39.451426169321437</v>
      </c>
      <c r="I28" s="21">
        <f t="shared" si="61"/>
        <v>859.06523392901886</v>
      </c>
    </row>
    <row r="29" spans="1:33" ht="13.5" customHeight="1">
      <c r="B29" s="420" t="s">
        <v>147</v>
      </c>
      <c r="C29" s="421" t="s">
        <v>135</v>
      </c>
      <c r="D29" s="422"/>
      <c r="E29" s="422"/>
      <c r="F29" s="422"/>
      <c r="G29" s="422"/>
      <c r="H29" s="422"/>
      <c r="I29" s="423"/>
      <c r="J29" s="420" t="s">
        <v>147</v>
      </c>
      <c r="K29" s="417" t="s">
        <v>4</v>
      </c>
      <c r="L29" s="418"/>
      <c r="M29" s="418"/>
      <c r="N29" s="418"/>
      <c r="O29" s="418"/>
      <c r="P29" s="418"/>
      <c r="Q29" s="419"/>
      <c r="R29" s="420" t="s">
        <v>147</v>
      </c>
      <c r="S29" s="424" t="s">
        <v>4</v>
      </c>
      <c r="T29" s="425"/>
      <c r="U29" s="425"/>
      <c r="V29" s="425"/>
      <c r="W29" s="425"/>
      <c r="X29" s="425"/>
      <c r="Y29" s="426"/>
      <c r="Z29" s="420" t="s">
        <v>147</v>
      </c>
      <c r="AA29" s="421" t="s">
        <v>136</v>
      </c>
      <c r="AB29" s="422"/>
      <c r="AC29" s="422"/>
      <c r="AD29" s="422"/>
      <c r="AE29" s="422"/>
      <c r="AF29" s="422"/>
      <c r="AG29" s="423"/>
    </row>
    <row r="30" spans="1:33" ht="13.5" customHeight="1">
      <c r="B30" s="420"/>
      <c r="C30" s="12" t="s">
        <v>137</v>
      </c>
      <c r="D30" s="13" t="s">
        <v>253</v>
      </c>
      <c r="E30" s="12" t="s">
        <v>139</v>
      </c>
      <c r="F30" s="12" t="s">
        <v>140</v>
      </c>
      <c r="G30" s="12" t="s">
        <v>141</v>
      </c>
      <c r="H30" s="12" t="s">
        <v>142</v>
      </c>
      <c r="I30" s="12" t="s">
        <v>143</v>
      </c>
      <c r="J30" s="420"/>
      <c r="K30" s="45" t="s">
        <v>137</v>
      </c>
      <c r="L30" s="46" t="s">
        <v>253</v>
      </c>
      <c r="M30" s="45" t="s">
        <v>139</v>
      </c>
      <c r="N30" s="45" t="s">
        <v>140</v>
      </c>
      <c r="O30" s="45" t="s">
        <v>141</v>
      </c>
      <c r="P30" s="45" t="s">
        <v>142</v>
      </c>
      <c r="Q30" s="45" t="s">
        <v>143</v>
      </c>
      <c r="R30" s="420"/>
      <c r="S30" s="57" t="s">
        <v>137</v>
      </c>
      <c r="T30" s="58" t="s">
        <v>253</v>
      </c>
      <c r="U30" s="57" t="s">
        <v>139</v>
      </c>
      <c r="V30" s="57" t="s">
        <v>140</v>
      </c>
      <c r="W30" s="57" t="s">
        <v>141</v>
      </c>
      <c r="X30" s="57" t="s">
        <v>142</v>
      </c>
      <c r="Y30" s="57" t="s">
        <v>143</v>
      </c>
      <c r="Z30" s="420"/>
      <c r="AA30" s="12" t="s">
        <v>137</v>
      </c>
      <c r="AB30" s="13" t="s">
        <v>253</v>
      </c>
      <c r="AC30" s="12" t="s">
        <v>139</v>
      </c>
      <c r="AD30" s="12" t="s">
        <v>140</v>
      </c>
      <c r="AE30" s="12" t="s">
        <v>141</v>
      </c>
      <c r="AF30" s="12" t="s">
        <v>142</v>
      </c>
      <c r="AG30" s="12" t="s">
        <v>143</v>
      </c>
    </row>
    <row r="31" spans="1:33" ht="13.5" customHeight="1">
      <c r="A31" s="253" t="s">
        <v>45</v>
      </c>
      <c r="B31" s="14" t="str">
        <f>+'8.คำนวณ'!G20</f>
        <v>ทุ่งฝน,รพช.</v>
      </c>
      <c r="C31" s="264">
        <f>+'8.คำนวณ'!M20</f>
        <v>1305.274541392477</v>
      </c>
      <c r="D31" s="264">
        <f>+'8.คำนวณ'!N20</f>
        <v>241.33807539198961</v>
      </c>
      <c r="E31" s="264">
        <f>+'8.คำนวณ'!O20</f>
        <v>1234.5553719008262</v>
      </c>
      <c r="F31" s="264">
        <f>+'8.คำนวณ'!P20</f>
        <v>2690.6781727574753</v>
      </c>
      <c r="G31" s="264">
        <f>+'8.คำนวณ'!Q20</f>
        <v>8.117742136018899</v>
      </c>
      <c r="H31" s="264">
        <f>+'8.คำนวณ'!R20</f>
        <v>37.145623523560857</v>
      </c>
      <c r="I31" s="264">
        <f>+'8.คำนวณ'!S20</f>
        <v>1267.2832411243805</v>
      </c>
      <c r="J31" s="14" t="str">
        <f>+B31</f>
        <v>ทุ่งฝน,รพช.</v>
      </c>
      <c r="K31" s="50">
        <f>+(C31-C44)*100/C44</f>
        <v>-0.18011952201627265</v>
      </c>
      <c r="L31" s="50">
        <f t="shared" ref="L31:Q31" si="62">+(D31-D4)*100/D44</f>
        <v>-98.169516753018215</v>
      </c>
      <c r="M31" s="50">
        <f t="shared" si="62"/>
        <v>-22.516407798884298</v>
      </c>
      <c r="N31" s="50">
        <f t="shared" si="62"/>
        <v>-872.36363587381959</v>
      </c>
      <c r="O31" s="50">
        <f t="shared" si="62"/>
        <v>-113.46423090317005</v>
      </c>
      <c r="P31" s="50">
        <f t="shared" si="62"/>
        <v>-186.64568741349194</v>
      </c>
      <c r="Q31" s="50">
        <f t="shared" si="62"/>
        <v>-201.66478855921343</v>
      </c>
      <c r="R31" s="14" t="str">
        <f>+J31</f>
        <v>ทุ่งฝน,รพช.</v>
      </c>
      <c r="S31" s="15">
        <f>+K31/100</f>
        <v>-1.8011952201627266E-3</v>
      </c>
      <c r="T31" s="15">
        <f t="shared" ref="T31:Y31" si="63">+L31/100</f>
        <v>-0.98169516753018216</v>
      </c>
      <c r="U31" s="15">
        <f t="shared" si="63"/>
        <v>-0.22516407798884297</v>
      </c>
      <c r="V31" s="15">
        <f t="shared" si="63"/>
        <v>-8.7236363587381955</v>
      </c>
      <c r="W31" s="15">
        <f t="shared" si="63"/>
        <v>-1.1346423090317004</v>
      </c>
      <c r="X31" s="15">
        <f t="shared" si="63"/>
        <v>-1.8664568741349195</v>
      </c>
      <c r="Y31" s="15">
        <f t="shared" si="63"/>
        <v>-2.0166478855921341</v>
      </c>
      <c r="Z31" s="14" t="str">
        <f>+R31</f>
        <v>ทุ่งฝน,รพช.</v>
      </c>
      <c r="AA31" s="17" t="str">
        <f>+IF(AND(C31&gt;C46),"OK","Not OK")</f>
        <v>OK</v>
      </c>
      <c r="AB31" s="17" t="str">
        <f t="shared" ref="AB31:AG31" si="64">+IF(AND(D31&gt;D46),"OK","Not OK")</f>
        <v>OK</v>
      </c>
      <c r="AC31" s="17" t="str">
        <f t="shared" si="64"/>
        <v>OK</v>
      </c>
      <c r="AD31" s="17" t="str">
        <f t="shared" si="64"/>
        <v>OK</v>
      </c>
      <c r="AE31" s="17" t="str">
        <f t="shared" si="64"/>
        <v>OK</v>
      </c>
      <c r="AF31" s="17" t="str">
        <f t="shared" si="64"/>
        <v>OK</v>
      </c>
      <c r="AG31" s="17" t="str">
        <f t="shared" si="64"/>
        <v>OK</v>
      </c>
    </row>
    <row r="32" spans="1:33" ht="13.5" customHeight="1">
      <c r="A32" s="253" t="s">
        <v>45</v>
      </c>
      <c r="B32" s="14" t="str">
        <f>+'8.คำนวณ'!G21</f>
        <v>ไชยวาน,รพช.</v>
      </c>
      <c r="C32" s="264">
        <f>+'8.คำนวณ'!M21</f>
        <v>1547.1101881144336</v>
      </c>
      <c r="D32" s="264">
        <f>+'8.คำนวณ'!N21</f>
        <v>213.6373697996394</v>
      </c>
      <c r="E32" s="264">
        <f>+'8.คำนวณ'!O21</f>
        <v>996</v>
      </c>
      <c r="F32" s="264">
        <f>+'8.คำนวณ'!P21</f>
        <v>1775.3200369173974</v>
      </c>
      <c r="G32" s="264">
        <f>+'8.คำนวณ'!Q21</f>
        <v>6.779276315789474</v>
      </c>
      <c r="H32" s="264">
        <f>+'8.คำนวณ'!R21</f>
        <v>49.674643724696352</v>
      </c>
      <c r="I32" s="264">
        <f>+'8.คำนวณ'!S21</f>
        <v>1085.4997105146783</v>
      </c>
      <c r="J32" s="14" t="str">
        <f t="shared" ref="J32:J43" si="65">+B32</f>
        <v>ไชยวาน,รพช.</v>
      </c>
      <c r="K32" s="50">
        <f>+(C32-C44)*100/C44</f>
        <v>18.314078124211367</v>
      </c>
      <c r="L32" s="50">
        <f t="shared" ref="L32:Q32" si="66">+(D32-D44)*100/D44</f>
        <v>-30.32457053779039</v>
      </c>
      <c r="M32" s="50">
        <f t="shared" si="66"/>
        <v>-10.347144431772499</v>
      </c>
      <c r="N32" s="50">
        <f t="shared" si="66"/>
        <v>-48.041241471743412</v>
      </c>
      <c r="O32" s="50">
        <f t="shared" si="66"/>
        <v>-33.428541029372496</v>
      </c>
      <c r="P32" s="50">
        <f t="shared" si="66"/>
        <v>-6.2499950380856442</v>
      </c>
      <c r="Q32" s="50">
        <f t="shared" si="66"/>
        <v>-13.76487133198332</v>
      </c>
      <c r="R32" s="14" t="str">
        <f t="shared" ref="R32:R43" si="67">+J32</f>
        <v>ไชยวาน,รพช.</v>
      </c>
      <c r="S32" s="15">
        <f t="shared" ref="S32:S43" si="68">+K32/100</f>
        <v>0.18314078124211366</v>
      </c>
      <c r="T32" s="15">
        <f t="shared" ref="T32:T43" si="69">+L32/100</f>
        <v>-0.30324570537790391</v>
      </c>
      <c r="U32" s="15">
        <f t="shared" ref="U32:U43" si="70">+M32/100</f>
        <v>-0.10347144431772498</v>
      </c>
      <c r="V32" s="15">
        <f t="shared" ref="V32:V43" si="71">+N32/100</f>
        <v>-0.48041241471743412</v>
      </c>
      <c r="W32" s="15">
        <f t="shared" ref="W32:W43" si="72">+O32/100</f>
        <v>-0.33428541029372494</v>
      </c>
      <c r="X32" s="15">
        <f t="shared" ref="X32:X43" si="73">+P32/100</f>
        <v>-6.2499950380856442E-2</v>
      </c>
      <c r="Y32" s="15">
        <f t="shared" ref="Y32:Y43" si="74">+Q32/100</f>
        <v>-0.13764871331983319</v>
      </c>
      <c r="Z32" s="14" t="str">
        <f t="shared" ref="Z32:Z43" si="75">+R32</f>
        <v>ไชยวาน,รพช.</v>
      </c>
      <c r="AA32" s="17" t="str">
        <f>+IF(AND(C32&gt;C46),"OK","Not OK")</f>
        <v>OK</v>
      </c>
      <c r="AB32" s="17" t="str">
        <f t="shared" ref="AB32:AG32" si="76">+IF(AND(D32&gt;D46),"OK","Not OK")</f>
        <v>Not OK</v>
      </c>
      <c r="AC32" s="17" t="str">
        <f t="shared" si="76"/>
        <v>OK</v>
      </c>
      <c r="AD32" s="17" t="str">
        <f t="shared" si="76"/>
        <v>Not OK</v>
      </c>
      <c r="AE32" s="17" t="str">
        <f t="shared" si="76"/>
        <v>OK</v>
      </c>
      <c r="AF32" s="17" t="str">
        <f t="shared" si="76"/>
        <v>OK</v>
      </c>
      <c r="AG32" s="17" t="str">
        <f t="shared" si="76"/>
        <v>OK</v>
      </c>
    </row>
    <row r="33" spans="1:33" ht="13.5" customHeight="1">
      <c r="A33" s="253" t="s">
        <v>45</v>
      </c>
      <c r="B33" s="14" t="str">
        <f>+'8.คำนวณ'!G22</f>
        <v>สร้างคอม,รพช.</v>
      </c>
      <c r="C33" s="264">
        <f>+'8.คำนวณ'!M22</f>
        <v>1564.0459054303324</v>
      </c>
      <c r="D33" s="264">
        <f>+'8.คำนวณ'!N22</f>
        <v>333.78687182255817</v>
      </c>
      <c r="E33" s="264">
        <f>+'8.คำนวณ'!O22</f>
        <v>1078.2796781609195</v>
      </c>
      <c r="F33" s="264">
        <f>+'8.คำนวณ'!P22</f>
        <v>4845.8124848484849</v>
      </c>
      <c r="G33" s="264">
        <f>+'8.คำนวณ'!Q22</f>
        <v>6.3525426048867288</v>
      </c>
      <c r="H33" s="264">
        <f>+'8.คำนวณ'!R22</f>
        <v>47.600311409212239</v>
      </c>
      <c r="I33" s="264">
        <f>+'8.คำนวณ'!S22</f>
        <v>1141.2931232285059</v>
      </c>
      <c r="J33" s="14" t="str">
        <f t="shared" si="65"/>
        <v>สร้างคอม,รพช.</v>
      </c>
      <c r="K33" s="50">
        <f>+(C33-C44)*100/C44</f>
        <v>19.609224259888286</v>
      </c>
      <c r="L33" s="50">
        <f t="shared" ref="L33:Q33" si="77">+(D33-D44)*100/D44</f>
        <v>8.8608405209990977</v>
      </c>
      <c r="M33" s="50">
        <f t="shared" si="77"/>
        <v>-2.9409113972733443</v>
      </c>
      <c r="N33" s="50">
        <f t="shared" si="77"/>
        <v>41.823668711946425</v>
      </c>
      <c r="O33" s="50">
        <f t="shared" si="77"/>
        <v>-37.619000955099466</v>
      </c>
      <c r="P33" s="50">
        <f t="shared" si="77"/>
        <v>-10.164842740810336</v>
      </c>
      <c r="Q33" s="50">
        <f t="shared" si="77"/>
        <v>-9.3324868019833751</v>
      </c>
      <c r="R33" s="14" t="str">
        <f t="shared" si="67"/>
        <v>สร้างคอม,รพช.</v>
      </c>
      <c r="S33" s="15">
        <f t="shared" si="68"/>
        <v>0.19609224259888286</v>
      </c>
      <c r="T33" s="15">
        <f t="shared" si="69"/>
        <v>8.860840520999097E-2</v>
      </c>
      <c r="U33" s="15">
        <f t="shared" si="70"/>
        <v>-2.9409113972733443E-2</v>
      </c>
      <c r="V33" s="15">
        <f t="shared" si="71"/>
        <v>0.41823668711946427</v>
      </c>
      <c r="W33" s="15">
        <f t="shared" si="72"/>
        <v>-0.37619000955099469</v>
      </c>
      <c r="X33" s="15">
        <f t="shared" si="73"/>
        <v>-0.10164842740810336</v>
      </c>
      <c r="Y33" s="15">
        <f t="shared" si="74"/>
        <v>-9.3324868019833751E-2</v>
      </c>
      <c r="Z33" s="14" t="str">
        <f t="shared" si="75"/>
        <v>สร้างคอม,รพช.</v>
      </c>
      <c r="AA33" s="17" t="str">
        <f>+IF(AND(C33&gt;C46),"OK","Not OK")</f>
        <v>OK</v>
      </c>
      <c r="AB33" s="17" t="str">
        <f t="shared" ref="AB33:AG33" si="78">+IF(AND(D33&gt;D46),"OK","Not OK")</f>
        <v>OK</v>
      </c>
      <c r="AC33" s="17" t="str">
        <f t="shared" si="78"/>
        <v>OK</v>
      </c>
      <c r="AD33" s="17" t="str">
        <f t="shared" si="78"/>
        <v>OK</v>
      </c>
      <c r="AE33" s="17" t="str">
        <f t="shared" si="78"/>
        <v>OK</v>
      </c>
      <c r="AF33" s="17" t="str">
        <f t="shared" si="78"/>
        <v>OK</v>
      </c>
      <c r="AG33" s="17" t="str">
        <f t="shared" si="78"/>
        <v>OK</v>
      </c>
    </row>
    <row r="34" spans="1:33" ht="13.5" customHeight="1">
      <c r="A34" s="253" t="s">
        <v>45</v>
      </c>
      <c r="B34" s="14" t="str">
        <f>+'8.คำนวณ'!G23</f>
        <v>พิบูลย์รักษ์,รพช.</v>
      </c>
      <c r="C34" s="264">
        <f>+'8.คำนวณ'!M23</f>
        <v>1426.1137150232314</v>
      </c>
      <c r="D34" s="264">
        <f>+'8.คำนวณ'!N23</f>
        <v>513.23562054723789</v>
      </c>
      <c r="E34" s="264">
        <f>+'8.คำนวณ'!O23</f>
        <v>1985.4585051546392</v>
      </c>
      <c r="F34" s="264">
        <f>+'8.คำนวณ'!P23</f>
        <v>4952.9721543162723</v>
      </c>
      <c r="G34" s="264">
        <f>+'8.คำนวณ'!Q23</f>
        <v>13.251215362177929</v>
      </c>
      <c r="H34" s="264">
        <f>+'8.คำนวณ'!R23</f>
        <v>51.289701831145685</v>
      </c>
      <c r="I34" s="264">
        <f>+'8.คำนวณ'!S23</f>
        <v>1570.6888435725348</v>
      </c>
      <c r="J34" s="14" t="str">
        <f t="shared" si="65"/>
        <v>พิบูลย์รักษ์,รพช.</v>
      </c>
      <c r="K34" s="50">
        <f>+(C34-C44)*100/C44</f>
        <v>9.060964622635959</v>
      </c>
      <c r="L34" s="50">
        <f t="shared" ref="L34:Q34" si="79">+(D34-D44)*100/D44</f>
        <v>67.386035085856079</v>
      </c>
      <c r="M34" s="50">
        <f t="shared" si="79"/>
        <v>78.716892168009792</v>
      </c>
      <c r="N34" s="50">
        <f t="shared" si="79"/>
        <v>44.959938947206339</v>
      </c>
      <c r="O34" s="50">
        <f t="shared" si="79"/>
        <v>30.124912852360488</v>
      </c>
      <c r="P34" s="50">
        <f t="shared" si="79"/>
        <v>-3.2019267654162076</v>
      </c>
      <c r="Q34" s="50">
        <f t="shared" si="79"/>
        <v>24.779908470610597</v>
      </c>
      <c r="R34" s="14" t="str">
        <f t="shared" si="67"/>
        <v>พิบูลย์รักษ์,รพช.</v>
      </c>
      <c r="S34" s="15">
        <f t="shared" si="68"/>
        <v>9.0609646226359586E-2</v>
      </c>
      <c r="T34" s="15">
        <f t="shared" si="69"/>
        <v>0.67386035085856077</v>
      </c>
      <c r="U34" s="15">
        <f t="shared" si="70"/>
        <v>0.78716892168009789</v>
      </c>
      <c r="V34" s="15">
        <f t="shared" si="71"/>
        <v>0.4495993894720634</v>
      </c>
      <c r="W34" s="15">
        <f t="shared" si="72"/>
        <v>0.30124912852360486</v>
      </c>
      <c r="X34" s="15">
        <f t="shared" si="73"/>
        <v>-3.2019267654162076E-2</v>
      </c>
      <c r="Y34" s="15">
        <f t="shared" si="74"/>
        <v>0.24779908470610595</v>
      </c>
      <c r="Z34" s="14" t="str">
        <f t="shared" si="75"/>
        <v>พิบูลย์รักษ์,รพช.</v>
      </c>
      <c r="AA34" s="17" t="str">
        <f>+IF(AND(C34&gt;C46),"OK","Not OK")</f>
        <v>OK</v>
      </c>
      <c r="AB34" s="17" t="str">
        <f t="shared" ref="AB34:AG34" si="80">+IF(AND(D34&gt;D46),"OK","Not OK")</f>
        <v>OK</v>
      </c>
      <c r="AC34" s="17" t="str">
        <f t="shared" si="80"/>
        <v>OK</v>
      </c>
      <c r="AD34" s="17" t="str">
        <f t="shared" si="80"/>
        <v>OK</v>
      </c>
      <c r="AE34" s="17" t="str">
        <f t="shared" si="80"/>
        <v>OK</v>
      </c>
      <c r="AF34" s="17" t="str">
        <f t="shared" si="80"/>
        <v>OK</v>
      </c>
      <c r="AG34" s="17" t="str">
        <f t="shared" si="80"/>
        <v>OK</v>
      </c>
    </row>
    <row r="35" spans="1:33" ht="13.5" customHeight="1">
      <c r="A35" s="253" t="s">
        <v>53</v>
      </c>
      <c r="B35" s="14" t="str">
        <f>+'8.คำนวณ'!G24</f>
        <v>นาด้วง,รพช.</v>
      </c>
      <c r="C35" s="264">
        <f>+'8.คำนวณ'!M24</f>
        <v>1877.0467509906923</v>
      </c>
      <c r="D35" s="264">
        <f>+'8.คำนวณ'!N24</f>
        <v>240.12037277670262</v>
      </c>
      <c r="E35" s="264">
        <f>+'8.คำนวณ'!O24</f>
        <v>1604.2433333333333</v>
      </c>
      <c r="F35" s="264">
        <f>+'8.คำนวณ'!P24</f>
        <v>3796.9402832244014</v>
      </c>
      <c r="G35" s="264">
        <f>+'8.คำนวณ'!Q24</f>
        <v>15.211930238757093</v>
      </c>
      <c r="H35" s="264">
        <f>+'8.คำนวณ'!R24</f>
        <v>88.806099158447878</v>
      </c>
      <c r="I35" s="264">
        <f>+'8.คำนวณ'!S24</f>
        <v>1328.2889526310939</v>
      </c>
      <c r="J35" s="14" t="str">
        <f t="shared" si="65"/>
        <v>นาด้วง,รพช.</v>
      </c>
      <c r="K35" s="50">
        <f>+(C35-C44)*100/C44</f>
        <v>43.545726507156473</v>
      </c>
      <c r="L35" s="50">
        <f t="shared" ref="L35:Q35" si="81">+(D35-D44)*100/D44</f>
        <v>-21.687436465196264</v>
      </c>
      <c r="M35" s="50">
        <f t="shared" si="81"/>
        <v>44.402606284764239</v>
      </c>
      <c r="N35" s="50">
        <f t="shared" si="81"/>
        <v>11.126050075356723</v>
      </c>
      <c r="O35" s="50">
        <f t="shared" si="81"/>
        <v>49.378833754696259</v>
      </c>
      <c r="P35" s="50">
        <f t="shared" si="81"/>
        <v>67.602052324606561</v>
      </c>
      <c r="Q35" s="50">
        <f t="shared" si="81"/>
        <v>5.5229841416881662</v>
      </c>
      <c r="R35" s="14" t="str">
        <f t="shared" si="67"/>
        <v>นาด้วง,รพช.</v>
      </c>
      <c r="S35" s="15">
        <f t="shared" si="68"/>
        <v>0.43545726507156474</v>
      </c>
      <c r="T35" s="15">
        <f t="shared" si="69"/>
        <v>-0.21687436465196264</v>
      </c>
      <c r="U35" s="15">
        <f t="shared" si="70"/>
        <v>0.4440260628476424</v>
      </c>
      <c r="V35" s="15">
        <f t="shared" si="71"/>
        <v>0.11126050075356723</v>
      </c>
      <c r="W35" s="15">
        <f t="shared" si="72"/>
        <v>0.49378833754696261</v>
      </c>
      <c r="X35" s="15">
        <f t="shared" si="73"/>
        <v>0.67602052324606565</v>
      </c>
      <c r="Y35" s="15">
        <f t="shared" si="74"/>
        <v>5.5229841416881663E-2</v>
      </c>
      <c r="Z35" s="14" t="str">
        <f t="shared" si="75"/>
        <v>นาด้วง,รพช.</v>
      </c>
      <c r="AA35" s="17" t="str">
        <f>+IF(AND(C35&gt;C46),"OK","Not OK")</f>
        <v>OK</v>
      </c>
      <c r="AB35" s="17" t="str">
        <f t="shared" ref="AB35:AG35" si="82">+IF(AND(D35&gt;D46),"OK","Not OK")</f>
        <v>OK</v>
      </c>
      <c r="AC35" s="17" t="str">
        <f t="shared" si="82"/>
        <v>OK</v>
      </c>
      <c r="AD35" s="17" t="str">
        <f t="shared" si="82"/>
        <v>OK</v>
      </c>
      <c r="AE35" s="17" t="str">
        <f t="shared" si="82"/>
        <v>OK</v>
      </c>
      <c r="AF35" s="17" t="str">
        <f t="shared" si="82"/>
        <v>OK</v>
      </c>
      <c r="AG35" s="17" t="str">
        <f t="shared" si="82"/>
        <v>OK</v>
      </c>
    </row>
    <row r="36" spans="1:33" ht="13.5" customHeight="1">
      <c r="A36" s="253" t="s">
        <v>53</v>
      </c>
      <c r="B36" s="14" t="str">
        <f>+'8.คำนวณ'!G25</f>
        <v>ภูเรือ,รพช.</v>
      </c>
      <c r="C36" s="264">
        <f>+'8.คำนวณ'!M25</f>
        <v>1230.359093549288</v>
      </c>
      <c r="D36" s="264">
        <f>+'8.คำนวณ'!N25</f>
        <v>383.99611393465511</v>
      </c>
      <c r="E36" s="264">
        <f>+'8.คำนวณ'!O25</f>
        <v>1683.7873557187827</v>
      </c>
      <c r="F36" s="264">
        <f>+'8.คำนวณ'!P25</f>
        <v>2862.6208000000006</v>
      </c>
      <c r="G36" s="264">
        <f>+'8.คำนวณ'!Q25</f>
        <v>16.633130847337384</v>
      </c>
      <c r="H36" s="264">
        <f>+'8.คำนวณ'!R25</f>
        <v>100.00687269986254</v>
      </c>
      <c r="I36" s="264">
        <f>+'8.คำนวณ'!S25</f>
        <v>1706.4629427534207</v>
      </c>
      <c r="J36" s="14" t="str">
        <f t="shared" si="65"/>
        <v>ภูเรือ,รพช.</v>
      </c>
      <c r="K36" s="50">
        <f>+(C36-C44)*100/C44</f>
        <v>-5.9092215710642115</v>
      </c>
      <c r="L36" s="50">
        <f t="shared" ref="L36:Q36" si="83">+(D36-D44)*100/D44</f>
        <v>25.236021091764204</v>
      </c>
      <c r="M36" s="50">
        <f t="shared" si="83"/>
        <v>51.562594989823019</v>
      </c>
      <c r="N36" s="50">
        <f t="shared" si="83"/>
        <v>-16.218924018100708</v>
      </c>
      <c r="O36" s="50">
        <f t="shared" si="83"/>
        <v>63.33480686981715</v>
      </c>
      <c r="P36" s="50">
        <f t="shared" si="83"/>
        <v>88.741057989237973</v>
      </c>
      <c r="Q36" s="50">
        <f t="shared" si="83"/>
        <v>35.566182109593228</v>
      </c>
      <c r="R36" s="14" t="str">
        <f t="shared" si="67"/>
        <v>ภูเรือ,รพช.</v>
      </c>
      <c r="S36" s="15">
        <f t="shared" si="68"/>
        <v>-5.9092215710642118E-2</v>
      </c>
      <c r="T36" s="15">
        <f t="shared" si="69"/>
        <v>0.25236021091764205</v>
      </c>
      <c r="U36" s="15">
        <f t="shared" si="70"/>
        <v>0.51562594989823018</v>
      </c>
      <c r="V36" s="15">
        <f t="shared" si="71"/>
        <v>-0.16218924018100708</v>
      </c>
      <c r="W36" s="15">
        <f t="shared" si="72"/>
        <v>0.63334806869817151</v>
      </c>
      <c r="X36" s="15">
        <f t="shared" si="73"/>
        <v>0.8874105798923797</v>
      </c>
      <c r="Y36" s="15">
        <f t="shared" si="74"/>
        <v>0.35566182109593231</v>
      </c>
      <c r="Z36" s="14" t="str">
        <f t="shared" si="75"/>
        <v>ภูเรือ,รพช.</v>
      </c>
      <c r="AA36" s="17" t="str">
        <f>+IF(AND(C36&gt;C46),"OK","Not OK")</f>
        <v>OK</v>
      </c>
      <c r="AB36" s="17" t="str">
        <f t="shared" ref="AB36:AG36" si="84">+IF(AND(D36&gt;D46),"OK","Not OK")</f>
        <v>OK</v>
      </c>
      <c r="AC36" s="17" t="str">
        <f t="shared" si="84"/>
        <v>OK</v>
      </c>
      <c r="AD36" s="17" t="str">
        <f t="shared" si="84"/>
        <v>OK</v>
      </c>
      <c r="AE36" s="17" t="str">
        <f t="shared" si="84"/>
        <v>OK</v>
      </c>
      <c r="AF36" s="17" t="str">
        <f t="shared" si="84"/>
        <v>OK</v>
      </c>
      <c r="AG36" s="17" t="str">
        <f t="shared" si="84"/>
        <v>OK</v>
      </c>
    </row>
    <row r="37" spans="1:33" ht="13.2" customHeight="1">
      <c r="A37" s="253" t="s">
        <v>49</v>
      </c>
      <c r="B37" s="14" t="str">
        <f>+'8.คำนวณ'!G26</f>
        <v>กุดบาก,รพช.</v>
      </c>
      <c r="C37" s="264">
        <f>+'8.คำนวณ'!M26</f>
        <v>1035.4724528859967</v>
      </c>
      <c r="D37" s="264">
        <f>+'8.คำนวณ'!N26</f>
        <v>323.98186934843233</v>
      </c>
      <c r="E37" s="264">
        <f>+'8.คำนวณ'!O26</f>
        <v>705.97738859180038</v>
      </c>
      <c r="F37" s="264">
        <f>+'8.คำนวณ'!P26</f>
        <v>3554.118720123362</v>
      </c>
      <c r="G37" s="264">
        <f>+'8.คำนวณ'!Q26</f>
        <v>13.973205128205128</v>
      </c>
      <c r="H37" s="264">
        <f>+'8.คำนวณ'!R26</f>
        <v>37.473297619047621</v>
      </c>
      <c r="I37" s="264">
        <f>+'8.คำนวณ'!S26</f>
        <v>1436.6984441815264</v>
      </c>
      <c r="J37" s="14" t="str">
        <f t="shared" si="65"/>
        <v>กุดบาก,รพช.</v>
      </c>
      <c r="K37" s="50">
        <f>+(C37-C44)*100/C44</f>
        <v>-20.813029590649336</v>
      </c>
      <c r="L37" s="50">
        <f t="shared" ref="L37:Q37" si="85">+(D37-D44)*100/D44</f>
        <v>5.6630490536005915</v>
      </c>
      <c r="M37" s="50">
        <f t="shared" si="85"/>
        <v>-36.452922837494881</v>
      </c>
      <c r="N37" s="50">
        <f t="shared" si="85"/>
        <v>4.019327512517898</v>
      </c>
      <c r="O37" s="50">
        <f t="shared" si="85"/>
        <v>37.214742186259741</v>
      </c>
      <c r="P37" s="50">
        <f t="shared" si="85"/>
        <v>-29.277362164986869</v>
      </c>
      <c r="Q37" s="50">
        <f t="shared" si="85"/>
        <v>14.135336924585934</v>
      </c>
      <c r="R37" s="14" t="str">
        <f t="shared" si="67"/>
        <v>กุดบาก,รพช.</v>
      </c>
      <c r="S37" s="15">
        <f t="shared" si="68"/>
        <v>-0.20813029590649335</v>
      </c>
      <c r="T37" s="15">
        <f t="shared" si="69"/>
        <v>5.6630490536005912E-2</v>
      </c>
      <c r="U37" s="15">
        <f t="shared" si="70"/>
        <v>-0.36452922837494883</v>
      </c>
      <c r="V37" s="15">
        <f t="shared" si="71"/>
        <v>4.0193275125178979E-2</v>
      </c>
      <c r="W37" s="15">
        <f t="shared" si="72"/>
        <v>0.37214742186259742</v>
      </c>
      <c r="X37" s="15">
        <f t="shared" si="73"/>
        <v>-0.2927736216498687</v>
      </c>
      <c r="Y37" s="15">
        <f t="shared" si="74"/>
        <v>0.14135336924585934</v>
      </c>
      <c r="Z37" s="14" t="str">
        <f t="shared" si="75"/>
        <v>กุดบาก,รพช.</v>
      </c>
      <c r="AA37" s="17" t="str">
        <f>+IF(AND(C37&gt;C46),"OK","Not OK")</f>
        <v>Not OK</v>
      </c>
      <c r="AB37" s="17" t="str">
        <f t="shared" ref="AB37:AG37" si="86">+IF(AND(D37&gt;D46),"OK","Not OK")</f>
        <v>OK</v>
      </c>
      <c r="AC37" s="17" t="str">
        <f t="shared" si="86"/>
        <v>OK</v>
      </c>
      <c r="AD37" s="17" t="str">
        <f t="shared" si="86"/>
        <v>OK</v>
      </c>
      <c r="AE37" s="17" t="str">
        <f t="shared" si="86"/>
        <v>OK</v>
      </c>
      <c r="AF37" s="17" t="str">
        <f t="shared" si="86"/>
        <v>OK</v>
      </c>
      <c r="AG37" s="17" t="str">
        <f t="shared" si="86"/>
        <v>OK</v>
      </c>
    </row>
    <row r="38" spans="1:33" ht="13.5" customHeight="1">
      <c r="A38" s="253" t="s">
        <v>49</v>
      </c>
      <c r="B38" s="14" t="str">
        <f>+'8.คำนวณ'!G27</f>
        <v>ส่องดาว,รพช.</v>
      </c>
      <c r="C38" s="264">
        <f>+'8.คำนวณ'!M27</f>
        <v>1373.5900415111582</v>
      </c>
      <c r="D38" s="264">
        <f>+'8.คำนวณ'!N27</f>
        <v>340.59559067712695</v>
      </c>
      <c r="E38" s="264">
        <f>+'8.คำนวณ'!O27</f>
        <v>1131.1153748231966</v>
      </c>
      <c r="F38" s="264">
        <f>+'8.คำนวณ'!P27</f>
        <v>3404.0283665135271</v>
      </c>
      <c r="G38" s="264">
        <f>+'8.คำนวณ'!Q27</f>
        <v>12.521049129101325</v>
      </c>
      <c r="H38" s="264">
        <f>+'8.คำนวณ'!R27</f>
        <v>83.627369654533879</v>
      </c>
      <c r="I38" s="264">
        <f>+'8.คำนวณ'!S27</f>
        <v>1497.0852334526621</v>
      </c>
      <c r="J38" s="14" t="str">
        <f t="shared" si="65"/>
        <v>ส่องดาว,รพช.</v>
      </c>
      <c r="K38" s="50">
        <f>+(C38-C44)*100/C44</f>
        <v>5.0442565309829863</v>
      </c>
      <c r="L38" s="50">
        <f t="shared" ref="L38:Q38" si="87">+(D38-D44)*100/D44</f>
        <v>11.081427727836749</v>
      </c>
      <c r="M38" s="50">
        <f t="shared" si="87"/>
        <v>1.8149832630778682</v>
      </c>
      <c r="N38" s="50">
        <f t="shared" si="87"/>
        <v>-0.37340634868219746</v>
      </c>
      <c r="O38" s="50">
        <f t="shared" si="87"/>
        <v>22.954791859683979</v>
      </c>
      <c r="P38" s="50">
        <f t="shared" si="87"/>
        <v>57.828335186762757</v>
      </c>
      <c r="Q38" s="50">
        <f t="shared" si="87"/>
        <v>18.932632117023836</v>
      </c>
      <c r="R38" s="14" t="str">
        <f t="shared" si="67"/>
        <v>ส่องดาว,รพช.</v>
      </c>
      <c r="S38" s="15">
        <f t="shared" si="68"/>
        <v>5.0442565309829865E-2</v>
      </c>
      <c r="T38" s="15">
        <f t="shared" si="69"/>
        <v>0.11081427727836748</v>
      </c>
      <c r="U38" s="15">
        <f t="shared" si="70"/>
        <v>1.814983263077868E-2</v>
      </c>
      <c r="V38" s="15">
        <f t="shared" si="71"/>
        <v>-3.7340634868219748E-3</v>
      </c>
      <c r="W38" s="15">
        <f t="shared" si="72"/>
        <v>0.22954791859683979</v>
      </c>
      <c r="X38" s="15">
        <f t="shared" si="73"/>
        <v>0.57828335186762758</v>
      </c>
      <c r="Y38" s="15">
        <f t="shared" si="74"/>
        <v>0.18932632117023837</v>
      </c>
      <c r="Z38" s="14" t="str">
        <f t="shared" si="75"/>
        <v>ส่องดาว,รพช.</v>
      </c>
      <c r="AA38" s="17" t="str">
        <f>+IF(AND(C38&gt;C46),"OK","Not OK")</f>
        <v>OK</v>
      </c>
      <c r="AB38" s="17" t="str">
        <f t="shared" ref="AB38:AG38" si="88">+IF(AND(D38&gt;D46),"OK","Not OK")</f>
        <v>OK</v>
      </c>
      <c r="AC38" s="17" t="str">
        <f t="shared" si="88"/>
        <v>OK</v>
      </c>
      <c r="AD38" s="17" t="str">
        <f t="shared" si="88"/>
        <v>OK</v>
      </c>
      <c r="AE38" s="17" t="str">
        <f t="shared" si="88"/>
        <v>OK</v>
      </c>
      <c r="AF38" s="17" t="str">
        <f t="shared" si="88"/>
        <v>OK</v>
      </c>
      <c r="AG38" s="17" t="str">
        <f t="shared" si="88"/>
        <v>OK</v>
      </c>
    </row>
    <row r="39" spans="1:33" ht="13.5" customHeight="1">
      <c r="A39" s="253" t="s">
        <v>49</v>
      </c>
      <c r="B39" s="14" t="str">
        <f>+'8.คำนวณ'!G28</f>
        <v>เจริญศิลป์,รพช.</v>
      </c>
      <c r="C39" s="264">
        <f>+'8.คำนวณ'!M28</f>
        <v>1295.4086085557276</v>
      </c>
      <c r="D39" s="264">
        <f>+'8.คำนวณ'!N28</f>
        <v>240.54896560099584</v>
      </c>
      <c r="E39" s="264">
        <f>+'8.คำนวณ'!O28</f>
        <v>511.04264565425046</v>
      </c>
      <c r="F39" s="264">
        <f>+'8.คำนวณ'!P28</f>
        <v>6102.1236910062325</v>
      </c>
      <c r="G39" s="264">
        <f>+'8.คำนวณ'!Q28</f>
        <v>14.876930907803303</v>
      </c>
      <c r="H39" s="264">
        <f>+'8.คำนวณ'!R28</f>
        <v>34.954379675120613</v>
      </c>
      <c r="I39" s="264">
        <f>+'8.คำนวณ'!S28</f>
        <v>1155.1943018489844</v>
      </c>
      <c r="J39" s="14" t="str">
        <f t="shared" si="65"/>
        <v>เจริญศิลป์,รพช.</v>
      </c>
      <c r="K39" s="50">
        <f>+(C39-C44)*100/C44</f>
        <v>-0.93460925221320768</v>
      </c>
      <c r="L39" s="50">
        <f t="shared" ref="L39:Q39" si="89">+(D39-D44)*100/D44</f>
        <v>-21.547655727748232</v>
      </c>
      <c r="M39" s="50">
        <f t="shared" si="89"/>
        <v>-53.999565763006643</v>
      </c>
      <c r="N39" s="50">
        <f t="shared" si="89"/>
        <v>78.592459262205054</v>
      </c>
      <c r="O39" s="50">
        <f t="shared" si="89"/>
        <v>46.089191442310174</v>
      </c>
      <c r="P39" s="50">
        <f t="shared" si="89"/>
        <v>-34.031267820568004</v>
      </c>
      <c r="Q39" s="50">
        <f t="shared" si="89"/>
        <v>-8.2281383481218242</v>
      </c>
      <c r="R39" s="14" t="str">
        <f t="shared" si="67"/>
        <v>เจริญศิลป์,รพช.</v>
      </c>
      <c r="S39" s="15">
        <f t="shared" si="68"/>
        <v>-9.3460925221320774E-3</v>
      </c>
      <c r="T39" s="15">
        <f t="shared" si="69"/>
        <v>-0.21547655727748233</v>
      </c>
      <c r="U39" s="15">
        <f t="shared" si="70"/>
        <v>-0.53999565763006641</v>
      </c>
      <c r="V39" s="15">
        <f t="shared" si="71"/>
        <v>0.7859245926220505</v>
      </c>
      <c r="W39" s="15">
        <f t="shared" si="72"/>
        <v>0.46089191442310173</v>
      </c>
      <c r="X39" s="15">
        <f t="shared" si="73"/>
        <v>-0.34031267820568006</v>
      </c>
      <c r="Y39" s="15">
        <f t="shared" si="74"/>
        <v>-8.2281383481218245E-2</v>
      </c>
      <c r="Z39" s="14" t="str">
        <f t="shared" si="75"/>
        <v>เจริญศิลป์,รพช.</v>
      </c>
      <c r="AA39" s="17" t="str">
        <f>+IF(AND(C39&gt;C46),"OK","Not OK")</f>
        <v>OK</v>
      </c>
      <c r="AB39" s="17" t="str">
        <f t="shared" ref="AB39:AG39" si="90">+IF(AND(D39&gt;D46),"OK","Not OK")</f>
        <v>OK</v>
      </c>
      <c r="AC39" s="17" t="str">
        <f t="shared" si="90"/>
        <v>Not OK</v>
      </c>
      <c r="AD39" s="17" t="str">
        <f t="shared" si="90"/>
        <v>OK</v>
      </c>
      <c r="AE39" s="17" t="str">
        <f t="shared" si="90"/>
        <v>OK</v>
      </c>
      <c r="AF39" s="17" t="str">
        <f t="shared" si="90"/>
        <v>OK</v>
      </c>
      <c r="AG39" s="17" t="str">
        <f t="shared" si="90"/>
        <v>OK</v>
      </c>
    </row>
    <row r="40" spans="1:33" ht="13.5" customHeight="1">
      <c r="A40" s="253" t="s">
        <v>49</v>
      </c>
      <c r="B40" s="14" t="str">
        <f>+'8.คำนวณ'!G29</f>
        <v>โพนนาแก้ว,รพช.</v>
      </c>
      <c r="C40" s="264">
        <f>+'8.คำนวณ'!M29</f>
        <v>1252.1394372527868</v>
      </c>
      <c r="D40" s="264">
        <f>+'8.คำนวณ'!N29</f>
        <v>269.76269830996046</v>
      </c>
      <c r="E40" s="264">
        <f>+'8.คำนวณ'!O29</f>
        <v>935.29070796460167</v>
      </c>
      <c r="F40" s="264">
        <f>+'8.คำนวณ'!P29</f>
        <v>2793.0794315373205</v>
      </c>
      <c r="G40" s="264">
        <f>+'8.คำนวณ'!Q29</f>
        <v>11.118862979275312</v>
      </c>
      <c r="H40" s="264">
        <f>+'8.คำนวณ'!R29</f>
        <v>41.785200897079086</v>
      </c>
      <c r="I40" s="264">
        <f>+'8.คำนวณ'!S29</f>
        <v>1137.4904419273644</v>
      </c>
      <c r="J40" s="14" t="str">
        <f t="shared" si="65"/>
        <v>โพนนาแก้ว,รพช.</v>
      </c>
      <c r="K40" s="50">
        <f>+(C40-C44)*100/C44</f>
        <v>-4.2435863071347546</v>
      </c>
      <c r="L40" s="50">
        <f t="shared" ref="L40:Q40" si="91">+(D40-D44)*100/D44</f>
        <v>-12.019924813441007</v>
      </c>
      <c r="M40" s="50">
        <f t="shared" si="91"/>
        <v>-15.811764301751326</v>
      </c>
      <c r="N40" s="50">
        <f t="shared" si="91"/>
        <v>-18.254209542141144</v>
      </c>
      <c r="O40" s="50">
        <f t="shared" si="91"/>
        <v>9.1855378281120093</v>
      </c>
      <c r="P40" s="50">
        <f t="shared" si="91"/>
        <v>-21.139589583242685</v>
      </c>
      <c r="Q40" s="50">
        <f t="shared" si="91"/>
        <v>-9.6345824249586407</v>
      </c>
      <c r="R40" s="14" t="str">
        <f t="shared" si="67"/>
        <v>โพนนาแก้ว,รพช.</v>
      </c>
      <c r="S40" s="15">
        <f t="shared" si="68"/>
        <v>-4.2435863071347543E-2</v>
      </c>
      <c r="T40" s="15">
        <f t="shared" si="69"/>
        <v>-0.12019924813441006</v>
      </c>
      <c r="U40" s="15">
        <f t="shared" si="70"/>
        <v>-0.15811764301751327</v>
      </c>
      <c r="V40" s="15">
        <f t="shared" si="71"/>
        <v>-0.18254209542141145</v>
      </c>
      <c r="W40" s="15">
        <f t="shared" si="72"/>
        <v>9.1855378281120087E-2</v>
      </c>
      <c r="X40" s="15">
        <f t="shared" si="73"/>
        <v>-0.21139589583242685</v>
      </c>
      <c r="Y40" s="15">
        <f t="shared" si="74"/>
        <v>-9.6345824249586404E-2</v>
      </c>
      <c r="Z40" s="14" t="str">
        <f t="shared" si="75"/>
        <v>โพนนาแก้ว,รพช.</v>
      </c>
      <c r="AA40" s="17" t="str">
        <f>+IF(AND(C40&gt;C46),"OK","Not OK")</f>
        <v>OK</v>
      </c>
      <c r="AB40" s="17" t="str">
        <f t="shared" ref="AB40:AG40" si="92">+IF(AND(D40&gt;D46),"OK","Not OK")</f>
        <v>OK</v>
      </c>
      <c r="AC40" s="17" t="str">
        <f t="shared" si="92"/>
        <v>OK</v>
      </c>
      <c r="AD40" s="17" t="str">
        <f t="shared" si="92"/>
        <v>OK</v>
      </c>
      <c r="AE40" s="17" t="str">
        <f t="shared" si="92"/>
        <v>OK</v>
      </c>
      <c r="AF40" s="17" t="str">
        <f t="shared" si="92"/>
        <v>OK</v>
      </c>
      <c r="AG40" s="17" t="str">
        <f t="shared" si="92"/>
        <v>OK</v>
      </c>
    </row>
    <row r="41" spans="1:33" ht="13.5" customHeight="1">
      <c r="A41" s="253" t="s">
        <v>51</v>
      </c>
      <c r="B41" s="14" t="str">
        <f>+'8.คำนวณ'!G30</f>
        <v>ปลาปาก,รพช.</v>
      </c>
      <c r="C41" s="264">
        <f>+'8.คำนวณ'!M30</f>
        <v>977.71508085563664</v>
      </c>
      <c r="D41" s="264">
        <f>+'8.คำนวณ'!N30</f>
        <v>372.70152397523157</v>
      </c>
      <c r="E41" s="264">
        <f>+'8.คำนวณ'!O30</f>
        <v>879.82539923954357</v>
      </c>
      <c r="F41" s="264">
        <f>+'8.คำนวณ'!P30</f>
        <v>2983.5420904135945</v>
      </c>
      <c r="G41" s="264">
        <f>+'8.คำนวณ'!Q30</f>
        <v>3.9745787599574172</v>
      </c>
      <c r="H41" s="264">
        <f>+'8.คำนวณ'!R30</f>
        <v>24.363679747439523</v>
      </c>
      <c r="I41" s="264">
        <f>+'8.คำนวณ'!S30</f>
        <v>997.58488460160686</v>
      </c>
      <c r="J41" s="14" t="str">
        <f t="shared" si="65"/>
        <v>ปลาปาก,รพช.</v>
      </c>
      <c r="K41" s="50">
        <f>+(C41-C44)*100/C44</f>
        <v>-25.229980806630678</v>
      </c>
      <c r="L41" s="50">
        <f t="shared" ref="L41:Q41" si="93">+(D41-D44)*100/D44</f>
        <v>21.552417390967637</v>
      </c>
      <c r="M41" s="50">
        <f t="shared" si="93"/>
        <v>-20.804357988673797</v>
      </c>
      <c r="N41" s="50">
        <f t="shared" si="93"/>
        <v>-12.679888802549064</v>
      </c>
      <c r="O41" s="50">
        <f t="shared" si="93"/>
        <v>-60.970243058573466</v>
      </c>
      <c r="P41" s="50">
        <f t="shared" si="93"/>
        <v>-54.018893223035199</v>
      </c>
      <c r="Q41" s="50">
        <f t="shared" si="93"/>
        <v>-20.749070637614999</v>
      </c>
      <c r="R41" s="14" t="str">
        <f t="shared" si="67"/>
        <v>ปลาปาก,รพช.</v>
      </c>
      <c r="S41" s="15">
        <f t="shared" si="68"/>
        <v>-0.25229980806630681</v>
      </c>
      <c r="T41" s="15">
        <f t="shared" si="69"/>
        <v>0.21552417390967638</v>
      </c>
      <c r="U41" s="15">
        <f t="shared" si="70"/>
        <v>-0.20804357988673797</v>
      </c>
      <c r="V41" s="15">
        <f t="shared" si="71"/>
        <v>-0.12679888802549064</v>
      </c>
      <c r="W41" s="15">
        <f t="shared" si="72"/>
        <v>-0.6097024305857347</v>
      </c>
      <c r="X41" s="15">
        <f t="shared" si="73"/>
        <v>-0.54018893223035203</v>
      </c>
      <c r="Y41" s="15">
        <f t="shared" si="74"/>
        <v>-0.20749070637615</v>
      </c>
      <c r="Z41" s="14" t="str">
        <f t="shared" si="75"/>
        <v>ปลาปาก,รพช.</v>
      </c>
      <c r="AA41" s="17" t="str">
        <f>+IF(AND(C41&gt;C46),"OK","Not OK")</f>
        <v>Not OK</v>
      </c>
      <c r="AB41" s="17" t="str">
        <f t="shared" ref="AB41:AG41" si="94">+IF(AND(D41&gt;D46),"OK","Not OK")</f>
        <v>OK</v>
      </c>
      <c r="AC41" s="17" t="str">
        <f t="shared" si="94"/>
        <v>OK</v>
      </c>
      <c r="AD41" s="17" t="str">
        <f t="shared" si="94"/>
        <v>OK</v>
      </c>
      <c r="AE41" s="17" t="str">
        <f t="shared" si="94"/>
        <v>Not OK</v>
      </c>
      <c r="AF41" s="17" t="str">
        <f t="shared" si="94"/>
        <v>Not OK</v>
      </c>
      <c r="AG41" s="17" t="str">
        <f t="shared" si="94"/>
        <v>Not OK</v>
      </c>
    </row>
    <row r="42" spans="1:33" ht="13.5" customHeight="1">
      <c r="A42" s="253" t="s">
        <v>51</v>
      </c>
      <c r="B42" s="14" t="str">
        <f>+'8.คำนวณ'!G31</f>
        <v>ท่าอุเทน,รพช.</v>
      </c>
      <c r="C42" s="264">
        <f>+'8.คำนวณ'!M31</f>
        <v>898.50517546446474</v>
      </c>
      <c r="D42" s="264">
        <f>+'8.คำนวณ'!N31</f>
        <v>199.09913889708051</v>
      </c>
      <c r="E42" s="264">
        <f>+'8.คำนวณ'!O31</f>
        <v>516.3421172309246</v>
      </c>
      <c r="F42" s="264">
        <f>+'8.คำนวณ'!P31</f>
        <v>1961.044471214811</v>
      </c>
      <c r="G42" s="264">
        <f>+'8.คำนวณ'!Q31</f>
        <v>1.8798838126899378</v>
      </c>
      <c r="H42" s="264">
        <f>+'8.คำนวณ'!R31</f>
        <v>38.813512651320536</v>
      </c>
      <c r="I42" s="264">
        <f>+'8.คำนวณ'!S31</f>
        <v>918.11488691785951</v>
      </c>
      <c r="J42" s="14" t="str">
        <f t="shared" si="65"/>
        <v>ท่าอุเทน,รพช.</v>
      </c>
      <c r="K42" s="50">
        <f>+(C42-C44)*100/C44</f>
        <v>-31.287498239234719</v>
      </c>
      <c r="L42" s="50">
        <f t="shared" ref="L42:Q42" si="95">+(D42-D44)*100/D44</f>
        <v>-35.066051312930817</v>
      </c>
      <c r="M42" s="50">
        <f t="shared" si="95"/>
        <v>-53.522544919782256</v>
      </c>
      <c r="N42" s="50">
        <f t="shared" si="95"/>
        <v>-42.605595597317127</v>
      </c>
      <c r="O42" s="50">
        <f t="shared" si="95"/>
        <v>-81.539827811036616</v>
      </c>
      <c r="P42" s="50">
        <f t="shared" si="95"/>
        <v>-26.747999969216313</v>
      </c>
      <c r="Q42" s="50">
        <f t="shared" si="95"/>
        <v>-27.062389203361661</v>
      </c>
      <c r="R42" s="14" t="str">
        <f t="shared" si="67"/>
        <v>ท่าอุเทน,รพช.</v>
      </c>
      <c r="S42" s="15">
        <f t="shared" si="68"/>
        <v>-0.31287498239234718</v>
      </c>
      <c r="T42" s="15">
        <f t="shared" si="69"/>
        <v>-0.35066051312930818</v>
      </c>
      <c r="U42" s="15">
        <f t="shared" si="70"/>
        <v>-0.53522544919782256</v>
      </c>
      <c r="V42" s="15">
        <f t="shared" si="71"/>
        <v>-0.42605595597317125</v>
      </c>
      <c r="W42" s="15">
        <f t="shared" si="72"/>
        <v>-0.81539827811036614</v>
      </c>
      <c r="X42" s="15">
        <f t="shared" si="73"/>
        <v>-0.26747999969216313</v>
      </c>
      <c r="Y42" s="15">
        <f t="shared" si="74"/>
        <v>-0.27062389203361659</v>
      </c>
      <c r="Z42" s="14" t="str">
        <f t="shared" si="75"/>
        <v>ท่าอุเทน,รพช.</v>
      </c>
      <c r="AA42" s="17" t="str">
        <f>+IF(AND(C42&gt;C46),"OK","Not OK")</f>
        <v>Not OK</v>
      </c>
      <c r="AB42" s="17" t="str">
        <f t="shared" ref="AB42:AG42" si="96">+IF(AND(D42&gt;D46),"OK","Not OK")</f>
        <v>Not OK</v>
      </c>
      <c r="AC42" s="17" t="str">
        <f t="shared" si="96"/>
        <v>Not OK</v>
      </c>
      <c r="AD42" s="17" t="str">
        <f t="shared" si="96"/>
        <v>Not OK</v>
      </c>
      <c r="AE42" s="17" t="str">
        <f t="shared" si="96"/>
        <v>Not OK</v>
      </c>
      <c r="AF42" s="17" t="str">
        <f t="shared" si="96"/>
        <v>OK</v>
      </c>
      <c r="AG42" s="17" t="str">
        <f t="shared" si="96"/>
        <v>Not OK</v>
      </c>
    </row>
    <row r="43" spans="1:33" ht="13.5" customHeight="1">
      <c r="A43" s="253" t="s">
        <v>49</v>
      </c>
      <c r="B43" s="14" t="str">
        <f>+'8.คำนวณ'!G32</f>
        <v>พระอาจารย์แบน  ธนากโร,รพช.</v>
      </c>
      <c r="C43" s="264">
        <f>+'8.คำนวณ'!M32</f>
        <v>1216.4069030574462</v>
      </c>
      <c r="D43" s="264">
        <f>+'8.คำนวณ'!N32</f>
        <v>313.22907042352858</v>
      </c>
      <c r="E43" s="264">
        <f>+'8.คำนวณ'!O32</f>
        <v>1180.4553382663846</v>
      </c>
      <c r="F43" s="264">
        <f>+'8.คำนวณ'!P32</f>
        <v>2695.9485498046879</v>
      </c>
      <c r="G43" s="264">
        <f>+'8.คำนวณ'!Q32</f>
        <v>7.6946009258742816</v>
      </c>
      <c r="H43" s="264">
        <f>+'8.คำนวณ'!R32</f>
        <v>53.280997266997602</v>
      </c>
      <c r="I43" s="264">
        <f>+'8.คำนวณ'!S32</f>
        <v>1122.2915474133372</v>
      </c>
      <c r="J43" s="14" t="str">
        <f t="shared" si="65"/>
        <v>พระอาจารย์แบน  ธนากโร,รพช.</v>
      </c>
      <c r="K43" s="50">
        <f>+(C43-C44)*100/C44</f>
        <v>-6.9762047559319358</v>
      </c>
      <c r="L43" s="50">
        <f t="shared" ref="L43:Q43" si="97">+(D43-D44)*100/D44</f>
        <v>2.1561444155398459</v>
      </c>
      <c r="M43" s="50">
        <f t="shared" si="97"/>
        <v>6.2562168135936922</v>
      </c>
      <c r="N43" s="50">
        <f t="shared" si="97"/>
        <v>-21.096964608627971</v>
      </c>
      <c r="O43" s="50">
        <f t="shared" si="97"/>
        <v>-24.44019302780999</v>
      </c>
      <c r="P43" s="50">
        <f t="shared" si="97"/>
        <v>0.55620702264642219</v>
      </c>
      <c r="Q43" s="50">
        <f t="shared" si="97"/>
        <v>-10.842025053761651</v>
      </c>
      <c r="R43" s="14" t="str">
        <f t="shared" si="67"/>
        <v>พระอาจารย์แบน  ธนากโร,รพช.</v>
      </c>
      <c r="S43" s="15">
        <f t="shared" si="68"/>
        <v>-6.9762047559319362E-2</v>
      </c>
      <c r="T43" s="15">
        <f t="shared" si="69"/>
        <v>2.1561444155398461E-2</v>
      </c>
      <c r="U43" s="15">
        <f t="shared" si="70"/>
        <v>6.2562168135936916E-2</v>
      </c>
      <c r="V43" s="15">
        <f t="shared" si="71"/>
        <v>-0.21096964608627972</v>
      </c>
      <c r="W43" s="15">
        <f t="shared" si="72"/>
        <v>-0.24440193027809989</v>
      </c>
      <c r="X43" s="15">
        <f t="shared" si="73"/>
        <v>5.5620702264642221E-3</v>
      </c>
      <c r="Y43" s="15">
        <f t="shared" si="74"/>
        <v>-0.1084202505376165</v>
      </c>
      <c r="Z43" s="14" t="str">
        <f t="shared" si="75"/>
        <v>พระอาจารย์แบน  ธนากโร,รพช.</v>
      </c>
      <c r="AA43" s="17" t="str">
        <f>+IF(AND(C43&gt;C46),"OK","Not OK")</f>
        <v>OK</v>
      </c>
      <c r="AB43" s="17" t="str">
        <f t="shared" ref="AB43:AG43" si="98">+IF(AND(D43&gt;D46),"OK","Not OK")</f>
        <v>OK</v>
      </c>
      <c r="AC43" s="17" t="str">
        <f t="shared" si="98"/>
        <v>OK</v>
      </c>
      <c r="AD43" s="17" t="str">
        <f t="shared" si="98"/>
        <v>OK</v>
      </c>
      <c r="AE43" s="17" t="str">
        <f t="shared" si="98"/>
        <v>OK</v>
      </c>
      <c r="AF43" s="17" t="str">
        <f t="shared" si="98"/>
        <v>OK</v>
      </c>
      <c r="AG43" s="17" t="str">
        <f t="shared" si="98"/>
        <v>OK</v>
      </c>
    </row>
    <row r="44" spans="1:33" ht="13.5" customHeight="1">
      <c r="B44" s="18" t="s">
        <v>144</v>
      </c>
      <c r="C44" s="19">
        <f>AVERAGE(C31:C43)</f>
        <v>1307.6298380064363</v>
      </c>
      <c r="D44" s="19">
        <f t="shared" ref="D44:I44" si="99">AVERAGE(D31:D43)</f>
        <v>306.61794473116453</v>
      </c>
      <c r="E44" s="19">
        <f t="shared" si="99"/>
        <v>1110.9517858491695</v>
      </c>
      <c r="F44" s="19">
        <f t="shared" si="99"/>
        <v>3416.7868655905818</v>
      </c>
      <c r="G44" s="19">
        <f t="shared" si="99"/>
        <v>10.183457626759555</v>
      </c>
      <c r="H44" s="19">
        <f t="shared" si="99"/>
        <v>52.986283835266484</v>
      </c>
      <c r="I44" s="19">
        <f t="shared" si="99"/>
        <v>1258.7674272436889</v>
      </c>
    </row>
    <row r="45" spans="1:33" ht="13.2" customHeight="1">
      <c r="B45" s="20" t="s">
        <v>268</v>
      </c>
      <c r="C45" s="21">
        <f>STDEV(C31:C43)</f>
        <v>263.55703005410209</v>
      </c>
      <c r="D45" s="21">
        <f t="shared" ref="D45:I45" si="100">STDEV(D31:D43)</f>
        <v>86.552304461147159</v>
      </c>
      <c r="E45" s="21">
        <f t="shared" si="100"/>
        <v>440.9051108364576</v>
      </c>
      <c r="F45" s="21">
        <f t="shared" si="100"/>
        <v>1242.3367019695395</v>
      </c>
      <c r="G45" s="21">
        <f t="shared" si="100"/>
        <v>4.68375398845403</v>
      </c>
      <c r="H45" s="21">
        <f t="shared" si="100"/>
        <v>23.162696280385987</v>
      </c>
      <c r="I45" s="21">
        <f t="shared" si="100"/>
        <v>235.09402064525554</v>
      </c>
    </row>
    <row r="46" spans="1:33" ht="13.2" customHeight="1">
      <c r="B46" s="20" t="s">
        <v>145</v>
      </c>
      <c r="C46" s="21">
        <f>+C44-C45</f>
        <v>1044.0728079523342</v>
      </c>
      <c r="D46" s="21">
        <f t="shared" ref="D46:I46" si="101">+D44-D45</f>
        <v>220.06564027001735</v>
      </c>
      <c r="E46" s="21">
        <f t="shared" si="101"/>
        <v>670.04667501271183</v>
      </c>
      <c r="F46" s="21">
        <f t="shared" si="101"/>
        <v>2174.4501636210425</v>
      </c>
      <c r="G46" s="21">
        <f t="shared" si="101"/>
        <v>5.4997036383055251</v>
      </c>
      <c r="H46" s="21">
        <f t="shared" si="101"/>
        <v>29.823587554880497</v>
      </c>
      <c r="I46" s="21">
        <f t="shared" si="101"/>
        <v>1023.6734065984333</v>
      </c>
    </row>
    <row r="47" spans="1:33" ht="13.5" customHeight="1">
      <c r="B47" s="420" t="s">
        <v>148</v>
      </c>
      <c r="C47" s="421" t="s">
        <v>135</v>
      </c>
      <c r="D47" s="422"/>
      <c r="E47" s="422"/>
      <c r="F47" s="422"/>
      <c r="G47" s="422"/>
      <c r="H47" s="422"/>
      <c r="I47" s="423"/>
      <c r="J47" s="420" t="s">
        <v>148</v>
      </c>
      <c r="K47" s="417" t="s">
        <v>4</v>
      </c>
      <c r="L47" s="418"/>
      <c r="M47" s="418"/>
      <c r="N47" s="418"/>
      <c r="O47" s="418"/>
      <c r="P47" s="418"/>
      <c r="Q47" s="419"/>
      <c r="R47" s="420" t="s">
        <v>148</v>
      </c>
      <c r="S47" s="424" t="s">
        <v>4</v>
      </c>
      <c r="T47" s="425"/>
      <c r="U47" s="425"/>
      <c r="V47" s="425"/>
      <c r="W47" s="425"/>
      <c r="X47" s="425"/>
      <c r="Y47" s="426"/>
      <c r="Z47" s="420" t="s">
        <v>148</v>
      </c>
      <c r="AA47" s="421" t="s">
        <v>136</v>
      </c>
      <c r="AB47" s="422"/>
      <c r="AC47" s="422"/>
      <c r="AD47" s="422"/>
      <c r="AE47" s="422"/>
      <c r="AF47" s="422"/>
      <c r="AG47" s="423"/>
    </row>
    <row r="48" spans="1:33" ht="13.5" customHeight="1">
      <c r="B48" s="420"/>
      <c r="C48" s="12" t="s">
        <v>137</v>
      </c>
      <c r="D48" s="13" t="s">
        <v>253</v>
      </c>
      <c r="E48" s="12" t="s">
        <v>139</v>
      </c>
      <c r="F48" s="12" t="s">
        <v>140</v>
      </c>
      <c r="G48" s="12" t="s">
        <v>141</v>
      </c>
      <c r="H48" s="12" t="s">
        <v>142</v>
      </c>
      <c r="I48" s="12" t="s">
        <v>143</v>
      </c>
      <c r="J48" s="420"/>
      <c r="K48" s="45" t="s">
        <v>137</v>
      </c>
      <c r="L48" s="46" t="s">
        <v>253</v>
      </c>
      <c r="M48" s="45" t="s">
        <v>139</v>
      </c>
      <c r="N48" s="45" t="s">
        <v>140</v>
      </c>
      <c r="O48" s="45" t="s">
        <v>141</v>
      </c>
      <c r="P48" s="45" t="s">
        <v>142</v>
      </c>
      <c r="Q48" s="45" t="s">
        <v>143</v>
      </c>
      <c r="R48" s="420"/>
      <c r="S48" s="57" t="s">
        <v>137</v>
      </c>
      <c r="T48" s="58" t="s">
        <v>253</v>
      </c>
      <c r="U48" s="57" t="s">
        <v>139</v>
      </c>
      <c r="V48" s="57" t="s">
        <v>140</v>
      </c>
      <c r="W48" s="57" t="s">
        <v>141</v>
      </c>
      <c r="X48" s="57" t="s">
        <v>142</v>
      </c>
      <c r="Y48" s="57" t="s">
        <v>143</v>
      </c>
      <c r="Z48" s="420"/>
      <c r="AA48" s="12" t="s">
        <v>137</v>
      </c>
      <c r="AB48" s="13" t="s">
        <v>253</v>
      </c>
      <c r="AC48" s="12" t="s">
        <v>139</v>
      </c>
      <c r="AD48" s="12" t="s">
        <v>140</v>
      </c>
      <c r="AE48" s="12" t="s">
        <v>141</v>
      </c>
      <c r="AF48" s="12" t="s">
        <v>142</v>
      </c>
      <c r="AG48" s="12" t="s">
        <v>143</v>
      </c>
    </row>
    <row r="49" spans="1:33" ht="13.5" customHeight="1">
      <c r="A49" s="253" t="s">
        <v>53</v>
      </c>
      <c r="B49" s="14" t="str">
        <f>+'8.คำนวณ'!G33</f>
        <v>ท่าลี่,รพช.</v>
      </c>
      <c r="C49" s="264">
        <f>+'8.คำนวณ'!M33</f>
        <v>953.78625030412161</v>
      </c>
      <c r="D49" s="264">
        <f>+'8.คำนวณ'!N33</f>
        <v>333.71492871393116</v>
      </c>
      <c r="E49" s="264">
        <f>+'8.คำนวณ'!O33</f>
        <v>848.78789025543995</v>
      </c>
      <c r="F49" s="264">
        <f>+'8.คำนวณ'!P33</f>
        <v>2850.1791410048618</v>
      </c>
      <c r="G49" s="264">
        <f>+'8.คำนวณ'!Q33</f>
        <v>10.275593098490294</v>
      </c>
      <c r="H49" s="264">
        <f>+'8.คำนวณ'!R33</f>
        <v>345.25406182602444</v>
      </c>
      <c r="I49" s="264">
        <f>+'8.คำนวณ'!S33</f>
        <v>1757.3622140041846</v>
      </c>
      <c r="J49" s="14" t="str">
        <f>+B49</f>
        <v>ท่าลี่,รพช.</v>
      </c>
      <c r="K49" s="50">
        <f>+(C49-C61)*100/C61</f>
        <v>-31.704498877669344</v>
      </c>
      <c r="L49" s="50">
        <f t="shared" ref="L49:Q49" si="102">+(D49-D61)*100/D61</f>
        <v>-1.2183546303808175</v>
      </c>
      <c r="M49" s="50">
        <f t="shared" si="102"/>
        <v>-39.041711642815514</v>
      </c>
      <c r="N49" s="50">
        <f t="shared" si="102"/>
        <v>-11.171107622172993</v>
      </c>
      <c r="O49" s="50">
        <f t="shared" si="102"/>
        <v>-25.233218600571611</v>
      </c>
      <c r="P49" s="50">
        <f t="shared" si="102"/>
        <v>247.32824632593622</v>
      </c>
      <c r="Q49" s="50">
        <f t="shared" si="102"/>
        <v>28.335768251528567</v>
      </c>
      <c r="R49" s="14" t="str">
        <f>+J49</f>
        <v>ท่าลี่,รพช.</v>
      </c>
      <c r="S49" s="15">
        <f>+K49/100</f>
        <v>-0.31704498877669346</v>
      </c>
      <c r="T49" s="15">
        <f t="shared" ref="T49:Y49" si="103">+L49/100</f>
        <v>-1.2183546303808175E-2</v>
      </c>
      <c r="U49" s="15">
        <f t="shared" si="103"/>
        <v>-0.39041711642815513</v>
      </c>
      <c r="V49" s="15">
        <f t="shared" si="103"/>
        <v>-0.11171107622172993</v>
      </c>
      <c r="W49" s="15">
        <f t="shared" si="103"/>
        <v>-0.25233218600571611</v>
      </c>
      <c r="X49" s="15">
        <f t="shared" si="103"/>
        <v>2.4732824632593622</v>
      </c>
      <c r="Y49" s="15">
        <f t="shared" si="103"/>
        <v>0.28335768251528565</v>
      </c>
      <c r="Z49" s="14" t="str">
        <f>+R49</f>
        <v>ท่าลี่,รพช.</v>
      </c>
      <c r="AA49" s="16" t="str">
        <f>+IF(AND(C49&gt;C63),"OK","Not OK")</f>
        <v>Not OK</v>
      </c>
      <c r="AB49" s="16" t="str">
        <f t="shared" ref="AB49:AF49" si="104">+IF(AND(D49&gt;D63),"OK","Not OK")</f>
        <v>OK</v>
      </c>
      <c r="AC49" s="16" t="str">
        <f t="shared" si="104"/>
        <v>OK</v>
      </c>
      <c r="AD49" s="16" t="str">
        <f t="shared" si="104"/>
        <v>OK</v>
      </c>
      <c r="AE49" s="16" t="str">
        <f t="shared" si="104"/>
        <v>OK</v>
      </c>
      <c r="AF49" s="16" t="str">
        <f t="shared" si="104"/>
        <v>OK</v>
      </c>
      <c r="AG49" s="16" t="str">
        <f>+IF(AND(I49&gt;I63),"OK","Not OK")</f>
        <v>OK</v>
      </c>
    </row>
    <row r="50" spans="1:33" ht="13.5" customHeight="1">
      <c r="A50" s="253" t="s">
        <v>53</v>
      </c>
      <c r="B50" s="14" t="str">
        <f>+'8.คำนวณ'!G34</f>
        <v>ภูกระดึง,รพช.</v>
      </c>
      <c r="C50" s="264">
        <f>+'8.คำนวณ'!M34</f>
        <v>1498.2853804143126</v>
      </c>
      <c r="D50" s="264">
        <f>+'8.คำนวณ'!N34</f>
        <v>201.71625499058382</v>
      </c>
      <c r="E50" s="264">
        <f>+'8.คำนวณ'!O34</f>
        <v>1337.7867320261439</v>
      </c>
      <c r="F50" s="264">
        <f>+'8.คำนวณ'!P34</f>
        <v>2545.1021226666662</v>
      </c>
      <c r="G50" s="264">
        <f>+'8.คำนวณ'!Q34</f>
        <v>11.804058965487163</v>
      </c>
      <c r="H50" s="264">
        <f>+'8.คำนวณ'!R34</f>
        <v>56.87480010467246</v>
      </c>
      <c r="I50" s="264">
        <f>+'8.คำนวณ'!S34</f>
        <v>1398.4613370998118</v>
      </c>
      <c r="J50" s="14" t="str">
        <f t="shared" ref="J50:J60" si="105">+B50</f>
        <v>ภูกระดึง,รพช.</v>
      </c>
      <c r="K50" s="50">
        <f>+(C50-C61)*100/C61</f>
        <v>7.2841539150201271</v>
      </c>
      <c r="L50" s="50">
        <f t="shared" ref="L50:Q50" si="106">+(D50-D61)*100/D61</f>
        <v>-40.290763609054849</v>
      </c>
      <c r="M50" s="50">
        <f t="shared" si="106"/>
        <v>-3.9227699788186108</v>
      </c>
      <c r="N50" s="50">
        <f t="shared" si="106"/>
        <v>-20.679160375431739</v>
      </c>
      <c r="O50" s="50">
        <f t="shared" si="106"/>
        <v>-14.111868011958611</v>
      </c>
      <c r="P50" s="50">
        <f t="shared" si="106"/>
        <v>-42.78351288319287</v>
      </c>
      <c r="Q50" s="50">
        <f t="shared" si="106"/>
        <v>2.1261346332423536</v>
      </c>
      <c r="R50" s="14" t="str">
        <f t="shared" ref="R50:R60" si="107">+J50</f>
        <v>ภูกระดึง,รพช.</v>
      </c>
      <c r="S50" s="15">
        <f t="shared" ref="S50:S60" si="108">+K50/100</f>
        <v>7.2841539150201265E-2</v>
      </c>
      <c r="T50" s="15">
        <f t="shared" ref="T50:T60" si="109">+L50/100</f>
        <v>-0.40290763609054847</v>
      </c>
      <c r="U50" s="15">
        <f t="shared" ref="U50:U60" si="110">+M50/100</f>
        <v>-3.9227699788186104E-2</v>
      </c>
      <c r="V50" s="15">
        <f t="shared" ref="V50:V60" si="111">+N50/100</f>
        <v>-0.20679160375431738</v>
      </c>
      <c r="W50" s="15">
        <f t="shared" ref="W50:W60" si="112">+O50/100</f>
        <v>-0.14111868011958612</v>
      </c>
      <c r="X50" s="15">
        <f t="shared" ref="X50:X60" si="113">+P50/100</f>
        <v>-0.4278351288319287</v>
      </c>
      <c r="Y50" s="15">
        <f t="shared" ref="Y50:Y60" si="114">+Q50/100</f>
        <v>2.1261346332423537E-2</v>
      </c>
      <c r="Z50" s="14" t="str">
        <f t="shared" ref="Z50:Z60" si="115">+R50</f>
        <v>ภูกระดึง,รพช.</v>
      </c>
      <c r="AA50" s="16" t="str">
        <f>+IF(AND(C50&gt;C63),"OK","Not OK")</f>
        <v>OK</v>
      </c>
      <c r="AB50" s="16" t="str">
        <f t="shared" ref="AB50:AG50" si="116">+IF(AND(D50&gt;D63),"OK","Not OK")</f>
        <v>OK</v>
      </c>
      <c r="AC50" s="16" t="str">
        <f t="shared" si="116"/>
        <v>OK</v>
      </c>
      <c r="AD50" s="16" t="str">
        <f t="shared" si="116"/>
        <v>OK</v>
      </c>
      <c r="AE50" s="16" t="str">
        <f t="shared" si="116"/>
        <v>OK</v>
      </c>
      <c r="AF50" s="16" t="str">
        <f t="shared" si="116"/>
        <v>OK</v>
      </c>
      <c r="AG50" s="16" t="str">
        <f t="shared" si="116"/>
        <v>OK</v>
      </c>
    </row>
    <row r="51" spans="1:33" ht="13.5" customHeight="1">
      <c r="A51" s="253" t="s">
        <v>53</v>
      </c>
      <c r="B51" s="14" t="str">
        <f>+'8.คำนวณ'!G35</f>
        <v>ภูหลวง,รพช.</v>
      </c>
      <c r="C51" s="264">
        <f>+'8.คำนวณ'!M35</f>
        <v>2019.6731314981682</v>
      </c>
      <c r="D51" s="264">
        <f>+'8.คำนวณ'!N35</f>
        <v>384.31269878205762</v>
      </c>
      <c r="E51" s="264">
        <f>+'8.คำนวณ'!O35</f>
        <v>2250.2144967320255</v>
      </c>
      <c r="F51" s="264">
        <f>+'8.คำนวณ'!P35</f>
        <v>3353.3520811594203</v>
      </c>
      <c r="G51" s="264">
        <f>+'8.คำนวณ'!Q35</f>
        <v>16.421240142508307</v>
      </c>
      <c r="H51" s="264">
        <f>+'8.คำนวณ'!R35</f>
        <v>104.55430327048556</v>
      </c>
      <c r="I51" s="264">
        <f>+'8.คำนวณ'!S35</f>
        <v>1559.4324893553819</v>
      </c>
      <c r="J51" s="14" t="str">
        <f t="shared" si="105"/>
        <v>ภูหลวง,รพช.</v>
      </c>
      <c r="K51" s="50">
        <f>+(C51-C61)*100/C61</f>
        <v>44.617925216465196</v>
      </c>
      <c r="L51" s="50">
        <f t="shared" ref="L51:Q51" si="117">+(D51-D61)*100/D61</f>
        <v>13.758892562679954</v>
      </c>
      <c r="M51" s="50">
        <f t="shared" si="117"/>
        <v>61.60600985486132</v>
      </c>
      <c r="N51" s="50">
        <f t="shared" si="117"/>
        <v>4.5108171752507591</v>
      </c>
      <c r="O51" s="50">
        <f t="shared" si="117"/>
        <v>19.483445896940164</v>
      </c>
      <c r="P51" s="50">
        <f t="shared" si="117"/>
        <v>5.1824346647861388</v>
      </c>
      <c r="Q51" s="50">
        <f t="shared" si="117"/>
        <v>13.881455378407287</v>
      </c>
      <c r="R51" s="14" t="str">
        <f t="shared" si="107"/>
        <v>ภูหลวง,รพช.</v>
      </c>
      <c r="S51" s="15">
        <f t="shared" si="108"/>
        <v>0.44617925216465193</v>
      </c>
      <c r="T51" s="15">
        <f t="shared" si="109"/>
        <v>0.13758892562679953</v>
      </c>
      <c r="U51" s="15">
        <f t="shared" si="110"/>
        <v>0.61606009854861321</v>
      </c>
      <c r="V51" s="15">
        <f t="shared" si="111"/>
        <v>4.5108171752507593E-2</v>
      </c>
      <c r="W51" s="15">
        <f t="shared" si="112"/>
        <v>0.19483445896940166</v>
      </c>
      <c r="X51" s="15">
        <f t="shared" si="113"/>
        <v>5.182434664786139E-2</v>
      </c>
      <c r="Y51" s="15">
        <f t="shared" si="114"/>
        <v>0.13881455378407287</v>
      </c>
      <c r="Z51" s="14" t="str">
        <f t="shared" si="115"/>
        <v>ภูหลวง,รพช.</v>
      </c>
      <c r="AA51" s="16" t="str">
        <f>+IF(AND(C51&gt;C63),"OK","Not OK")</f>
        <v>OK</v>
      </c>
      <c r="AB51" s="16" t="str">
        <f t="shared" ref="AB51:AG51" si="118">+IF(AND(D51&gt;D63),"OK","Not OK")</f>
        <v>OK</v>
      </c>
      <c r="AC51" s="16" t="str">
        <f t="shared" si="118"/>
        <v>OK</v>
      </c>
      <c r="AD51" s="16" t="str">
        <f t="shared" si="118"/>
        <v>OK</v>
      </c>
      <c r="AE51" s="16" t="str">
        <f t="shared" si="118"/>
        <v>OK</v>
      </c>
      <c r="AF51" s="16" t="str">
        <f t="shared" si="118"/>
        <v>OK</v>
      </c>
      <c r="AG51" s="16" t="str">
        <f t="shared" si="118"/>
        <v>OK</v>
      </c>
    </row>
    <row r="52" spans="1:33" ht="13.5" customHeight="1">
      <c r="A52" s="253" t="s">
        <v>47</v>
      </c>
      <c r="B52" s="14" t="str">
        <f>+'8.คำนวณ'!G36</f>
        <v>สังคม,รพช.</v>
      </c>
      <c r="C52" s="264">
        <f>+'8.คำนวณ'!M36</f>
        <v>1642.1142197652991</v>
      </c>
      <c r="D52" s="264">
        <f>+'8.คำนวณ'!N36</f>
        <v>1043.0020618756666</v>
      </c>
      <c r="E52" s="264">
        <f>+'8.คำนวณ'!O36</f>
        <v>2739.3723076923079</v>
      </c>
      <c r="F52" s="264">
        <f>+'8.คำนวณ'!P36</f>
        <v>5191.2380691454664</v>
      </c>
      <c r="G52" s="264">
        <f>+'8.คำนวณ'!Q36</f>
        <v>23.387605820621854</v>
      </c>
      <c r="H52" s="264">
        <f>+'8.คำนวณ'!R36</f>
        <v>91.563804470799354</v>
      </c>
      <c r="I52" s="264">
        <f>+'8.คำนวณ'!S36</f>
        <v>1744.1694942294639</v>
      </c>
      <c r="J52" s="14" t="str">
        <f t="shared" si="105"/>
        <v>สังคม,รพช.</v>
      </c>
      <c r="K52" s="50">
        <f>+(C52-C61)*100/C61</f>
        <v>17.582963167288888</v>
      </c>
      <c r="L52" s="50">
        <f t="shared" ref="L52:Q52" si="119">+(D52-D61)*100/D61</f>
        <v>208.73494390268397</v>
      </c>
      <c r="M52" s="50">
        <f t="shared" si="119"/>
        <v>96.736368375542312</v>
      </c>
      <c r="N52" s="50">
        <f t="shared" si="119"/>
        <v>61.790506820292009</v>
      </c>
      <c r="O52" s="50">
        <f t="shared" si="119"/>
        <v>70.171784254803015</v>
      </c>
      <c r="P52" s="50">
        <f t="shared" si="119"/>
        <v>-7.886107217475038</v>
      </c>
      <c r="Q52" s="50">
        <f t="shared" si="119"/>
        <v>27.372336914423535</v>
      </c>
      <c r="R52" s="14" t="str">
        <f t="shared" si="107"/>
        <v>สังคม,รพช.</v>
      </c>
      <c r="S52" s="15">
        <f t="shared" si="108"/>
        <v>0.17582963167288887</v>
      </c>
      <c r="T52" s="15">
        <f t="shared" si="109"/>
        <v>2.0873494390268394</v>
      </c>
      <c r="U52" s="15">
        <f t="shared" si="110"/>
        <v>0.96736368375542314</v>
      </c>
      <c r="V52" s="15">
        <f t="shared" si="111"/>
        <v>0.61790506820292013</v>
      </c>
      <c r="W52" s="15">
        <f t="shared" si="112"/>
        <v>0.70171784254803016</v>
      </c>
      <c r="X52" s="15">
        <f t="shared" si="113"/>
        <v>-7.8861072174750385E-2</v>
      </c>
      <c r="Y52" s="15">
        <f t="shared" si="114"/>
        <v>0.27372336914423534</v>
      </c>
      <c r="Z52" s="14" t="str">
        <f t="shared" si="115"/>
        <v>สังคม,รพช.</v>
      </c>
      <c r="AA52" s="16" t="str">
        <f>+IF(AND(C52&gt;C63),"OK","Not OK")</f>
        <v>OK</v>
      </c>
      <c r="AB52" s="16" t="str">
        <f t="shared" ref="AB52:AG52" si="120">+IF(AND(D52&gt;D63),"OK","Not OK")</f>
        <v>OK</v>
      </c>
      <c r="AC52" s="16" t="str">
        <f t="shared" si="120"/>
        <v>OK</v>
      </c>
      <c r="AD52" s="16" t="str">
        <f t="shared" si="120"/>
        <v>OK</v>
      </c>
      <c r="AE52" s="16" t="str">
        <f t="shared" si="120"/>
        <v>OK</v>
      </c>
      <c r="AF52" s="16" t="str">
        <f t="shared" si="120"/>
        <v>OK</v>
      </c>
      <c r="AG52" s="16" t="str">
        <f t="shared" si="120"/>
        <v>OK</v>
      </c>
    </row>
    <row r="53" spans="1:33" ht="13.5" customHeight="1">
      <c r="A53" s="253" t="s">
        <v>55</v>
      </c>
      <c r="B53" s="14" t="str">
        <f>+'8.คำนวณ'!G37</f>
        <v>ศรีวิไล,รพช.</v>
      </c>
      <c r="C53" s="264">
        <f>+'8.คำนวณ'!M37</f>
        <v>1163.7514314477469</v>
      </c>
      <c r="D53" s="264">
        <f>+'8.คำนวณ'!N37</f>
        <v>264.23654841802494</v>
      </c>
      <c r="E53" s="264">
        <f>+'8.คำนวณ'!O37</f>
        <v>1780.4804077849863</v>
      </c>
      <c r="F53" s="264">
        <f>+'8.คำนวณ'!P37</f>
        <v>3258.0993019891503</v>
      </c>
      <c r="G53" s="264">
        <f>+'8.คำนวณ'!Q37</f>
        <v>13.806415761555948</v>
      </c>
      <c r="H53" s="264">
        <f>+'8.คำนวณ'!R37</f>
        <v>65.449656478908807</v>
      </c>
      <c r="I53" s="264">
        <f>+'8.คำนวณ'!S37</f>
        <v>1263.8561920741452</v>
      </c>
      <c r="J53" s="14" t="str">
        <f t="shared" si="105"/>
        <v>ศรีวิไล,รพช.</v>
      </c>
      <c r="K53" s="50">
        <f>+(C53-C61)*100/C61</f>
        <v>-16.670022064995116</v>
      </c>
      <c r="L53" s="50">
        <f t="shared" ref="L53:Q53" si="121">+(D53-D61)*100/D61</f>
        <v>-21.784377102600043</v>
      </c>
      <c r="M53" s="50">
        <f t="shared" si="121"/>
        <v>27.870625109191117</v>
      </c>
      <c r="N53" s="50">
        <f t="shared" si="121"/>
        <v>1.5421620658663877</v>
      </c>
      <c r="O53" s="50">
        <f t="shared" si="121"/>
        <v>0.45758519822448207</v>
      </c>
      <c r="P53" s="50">
        <f t="shared" si="121"/>
        <v>-34.157141302773738</v>
      </c>
      <c r="Q53" s="50">
        <f t="shared" si="121"/>
        <v>-7.703742531418369</v>
      </c>
      <c r="R53" s="14" t="str">
        <f t="shared" si="107"/>
        <v>ศรีวิไล,รพช.</v>
      </c>
      <c r="S53" s="15">
        <f t="shared" si="108"/>
        <v>-0.16670022064995116</v>
      </c>
      <c r="T53" s="15">
        <f t="shared" si="109"/>
        <v>-0.21784377102600044</v>
      </c>
      <c r="U53" s="15">
        <f t="shared" si="110"/>
        <v>0.27870625109191116</v>
      </c>
      <c r="V53" s="15">
        <f t="shared" si="111"/>
        <v>1.5421620658663877E-2</v>
      </c>
      <c r="W53" s="15">
        <f t="shared" si="112"/>
        <v>4.5758519822448208E-3</v>
      </c>
      <c r="X53" s="15">
        <f t="shared" si="113"/>
        <v>-0.34157141302773736</v>
      </c>
      <c r="Y53" s="15">
        <f t="shared" si="114"/>
        <v>-7.7037425314183686E-2</v>
      </c>
      <c r="Z53" s="14" t="str">
        <f t="shared" si="115"/>
        <v>ศรีวิไล,รพช.</v>
      </c>
      <c r="AA53" s="16" t="str">
        <f>+IF(AND(C53&gt;C63),"OK","Not OK")</f>
        <v>OK</v>
      </c>
      <c r="AB53" s="16" t="str">
        <f t="shared" ref="AB53:AG53" si="122">+IF(AND(D53&gt;D63),"OK","Not OK")</f>
        <v>OK</v>
      </c>
      <c r="AC53" s="16" t="str">
        <f t="shared" si="122"/>
        <v>OK</v>
      </c>
      <c r="AD53" s="16" t="str">
        <f t="shared" si="122"/>
        <v>OK</v>
      </c>
      <c r="AE53" s="16" t="str">
        <f t="shared" si="122"/>
        <v>OK</v>
      </c>
      <c r="AF53" s="16" t="str">
        <f t="shared" si="122"/>
        <v>OK</v>
      </c>
      <c r="AG53" s="16" t="str">
        <f t="shared" si="122"/>
        <v>OK</v>
      </c>
    </row>
    <row r="54" spans="1:33" ht="13.5" customHeight="1">
      <c r="A54" s="253" t="s">
        <v>49</v>
      </c>
      <c r="B54" s="14" t="str">
        <f>+'8.คำนวณ'!G38</f>
        <v>กุสุมาลย์,รพช.</v>
      </c>
      <c r="C54" s="264">
        <f>+'8.คำนวณ'!M38</f>
        <v>1304.6165477960781</v>
      </c>
      <c r="D54" s="264">
        <f>+'8.คำนวณ'!N38</f>
        <v>189.25365646306221</v>
      </c>
      <c r="E54" s="264">
        <f>+'8.คำนวณ'!O38</f>
        <v>879.45672297297313</v>
      </c>
      <c r="F54" s="264">
        <f>+'8.คำนวณ'!P38</f>
        <v>2885.7439069506727</v>
      </c>
      <c r="G54" s="264">
        <f>+'8.คำนวณ'!Q38</f>
        <v>9.0553835209440514</v>
      </c>
      <c r="H54" s="264">
        <f>+'8.คำนวณ'!R38</f>
        <v>24.811921998577226</v>
      </c>
      <c r="I54" s="264">
        <f>+'8.คำนวณ'!S38</f>
        <v>1145.6992329059228</v>
      </c>
      <c r="J54" s="14" t="str">
        <f t="shared" si="105"/>
        <v>กุสุมาลย์,รพช.</v>
      </c>
      <c r="K54" s="50">
        <f>+(C54-C61)*100/C61</f>
        <v>-6.5834290693452608</v>
      </c>
      <c r="L54" s="50">
        <f t="shared" ref="L54:Q54" si="123">+(D54-D61)*100/D61</f>
        <v>-43.979768451822572</v>
      </c>
      <c r="M54" s="50">
        <f t="shared" si="123"/>
        <v>-36.839135981879764</v>
      </c>
      <c r="N54" s="50">
        <f t="shared" si="123"/>
        <v>-10.062693515426972</v>
      </c>
      <c r="O54" s="50">
        <f t="shared" si="123"/>
        <v>-34.111649448450613</v>
      </c>
      <c r="P54" s="50">
        <f t="shared" si="123"/>
        <v>-75.039015297423646</v>
      </c>
      <c r="Q54" s="50">
        <f t="shared" si="123"/>
        <v>-16.332449811158593</v>
      </c>
      <c r="R54" s="14" t="str">
        <f t="shared" si="107"/>
        <v>กุสุมาลย์,รพช.</v>
      </c>
      <c r="S54" s="15">
        <f t="shared" si="108"/>
        <v>-6.5834290693452605E-2</v>
      </c>
      <c r="T54" s="15">
        <f t="shared" si="109"/>
        <v>-0.43979768451822571</v>
      </c>
      <c r="U54" s="15">
        <f t="shared" si="110"/>
        <v>-0.36839135981879761</v>
      </c>
      <c r="V54" s="15">
        <f t="shared" si="111"/>
        <v>-0.10062693515426972</v>
      </c>
      <c r="W54" s="15">
        <f t="shared" si="112"/>
        <v>-0.34111649448450615</v>
      </c>
      <c r="X54" s="15">
        <f t="shared" si="113"/>
        <v>-0.7503901529742365</v>
      </c>
      <c r="Y54" s="15">
        <f t="shared" si="114"/>
        <v>-0.16332449811158592</v>
      </c>
      <c r="Z54" s="14" t="str">
        <f t="shared" si="115"/>
        <v>กุสุมาลย์,รพช.</v>
      </c>
      <c r="AA54" s="16" t="str">
        <f>+IF(AND(C54&gt;C63),"OK","Not OK")</f>
        <v>OK</v>
      </c>
      <c r="AB54" s="16" t="str">
        <f t="shared" ref="AB54:AG54" si="124">+IF(AND(D54&gt;D63),"OK","Not OK")</f>
        <v>OK</v>
      </c>
      <c r="AC54" s="16" t="str">
        <f t="shared" si="124"/>
        <v>OK</v>
      </c>
      <c r="AD54" s="16" t="str">
        <f t="shared" si="124"/>
        <v>OK</v>
      </c>
      <c r="AE54" s="16" t="str">
        <f t="shared" si="124"/>
        <v>OK</v>
      </c>
      <c r="AF54" s="16" t="str">
        <f t="shared" si="124"/>
        <v>OK</v>
      </c>
      <c r="AG54" s="16" t="str">
        <f t="shared" si="124"/>
        <v>OK</v>
      </c>
    </row>
    <row r="55" spans="1:33" ht="13.5" customHeight="1">
      <c r="A55" s="253" t="s">
        <v>49</v>
      </c>
      <c r="B55" s="14" t="str">
        <f>+'8.คำนวณ'!G39</f>
        <v>วาริชภูมิ,รพช.</v>
      </c>
      <c r="C55" s="264">
        <f>+'8.คำนวณ'!M39</f>
        <v>1055.8842302747871</v>
      </c>
      <c r="D55" s="264">
        <f>+'8.คำนวณ'!N39</f>
        <v>324.13832235256314</v>
      </c>
      <c r="E55" s="264">
        <f>+'8.คำนวณ'!O39</f>
        <v>645.68133110367899</v>
      </c>
      <c r="F55" s="264">
        <f>+'8.คำนวณ'!P39</f>
        <v>2923.7751457975983</v>
      </c>
      <c r="G55" s="264">
        <f>+'8.คำนวณ'!Q39</f>
        <v>25.295330376349202</v>
      </c>
      <c r="H55" s="264">
        <f>+'8.คำนวณ'!R39</f>
        <v>56.80607165292875</v>
      </c>
      <c r="I55" s="264">
        <f>+'8.คำนวณ'!S39</f>
        <v>1120.8836156194761</v>
      </c>
      <c r="J55" s="14" t="str">
        <f t="shared" si="105"/>
        <v>วาริชภูมิ,รพช.</v>
      </c>
      <c r="K55" s="50">
        <f>+(C55-C61)*100/C61</f>
        <v>-24.393811914577839</v>
      </c>
      <c r="L55" s="50">
        <f t="shared" ref="L55:Q55" si="125">+(D55-D61)*100/D61</f>
        <v>-4.0530882668973423</v>
      </c>
      <c r="M55" s="50">
        <f t="shared" si="125"/>
        <v>-53.628427996983291</v>
      </c>
      <c r="N55" s="50">
        <f t="shared" si="125"/>
        <v>-8.8774091331484826</v>
      </c>
      <c r="O55" s="50">
        <f t="shared" si="125"/>
        <v>84.05267886217554</v>
      </c>
      <c r="P55" s="50">
        <f t="shared" si="125"/>
        <v>-42.852654235189092</v>
      </c>
      <c r="Q55" s="50">
        <f t="shared" si="125"/>
        <v>-18.144672290800724</v>
      </c>
      <c r="R55" s="14" t="str">
        <f t="shared" si="107"/>
        <v>วาริชภูมิ,รพช.</v>
      </c>
      <c r="S55" s="15">
        <f t="shared" si="108"/>
        <v>-0.2439381191457784</v>
      </c>
      <c r="T55" s="15">
        <f t="shared" si="109"/>
        <v>-4.0530882668973423E-2</v>
      </c>
      <c r="U55" s="15">
        <f t="shared" si="110"/>
        <v>-0.53628427996983286</v>
      </c>
      <c r="V55" s="15">
        <f t="shared" si="111"/>
        <v>-8.8774091331484825E-2</v>
      </c>
      <c r="W55" s="15">
        <f t="shared" si="112"/>
        <v>0.84052678862175545</v>
      </c>
      <c r="X55" s="15">
        <f t="shared" si="113"/>
        <v>-0.42852654235189092</v>
      </c>
      <c r="Y55" s="15">
        <f t="shared" si="114"/>
        <v>-0.18144672290800723</v>
      </c>
      <c r="Z55" s="14" t="str">
        <f t="shared" si="115"/>
        <v>วาริชภูมิ,รพช.</v>
      </c>
      <c r="AA55" s="16" t="str">
        <f>+IF(AND(C55&gt;C63),"OK","Not OK")</f>
        <v>Not OK</v>
      </c>
      <c r="AB55" s="16" t="str">
        <f t="shared" ref="AB55:AG55" si="126">+IF(AND(D55&gt;D63),"OK","Not OK")</f>
        <v>OK</v>
      </c>
      <c r="AC55" s="16" t="str">
        <f t="shared" si="126"/>
        <v>Not OK</v>
      </c>
      <c r="AD55" s="16" t="str">
        <f t="shared" si="126"/>
        <v>OK</v>
      </c>
      <c r="AE55" s="16" t="str">
        <f t="shared" si="126"/>
        <v>OK</v>
      </c>
      <c r="AF55" s="16" t="str">
        <f t="shared" si="126"/>
        <v>OK</v>
      </c>
      <c r="AG55" s="16" t="str">
        <f t="shared" si="126"/>
        <v>OK</v>
      </c>
    </row>
    <row r="56" spans="1:33" ht="13.5" customHeight="1">
      <c r="A56" s="253" t="s">
        <v>49</v>
      </c>
      <c r="B56" s="14" t="str">
        <f>+'8.คำนวณ'!G40</f>
        <v>คำตากล้า,รพช.</v>
      </c>
      <c r="C56" s="264">
        <f>+'8.คำนวณ'!M40</f>
        <v>1623.3375099258856</v>
      </c>
      <c r="D56" s="264">
        <f>+'8.คำนวณ'!N40</f>
        <v>253.75203017469559</v>
      </c>
      <c r="E56" s="264">
        <f>+'8.คำนวณ'!O40</f>
        <v>2160.2760885167468</v>
      </c>
      <c r="F56" s="264">
        <f>+'8.คำนวณ'!P40</f>
        <v>4241.6246094459584</v>
      </c>
      <c r="G56" s="264">
        <f>+'8.คำนวณ'!Q40</f>
        <v>23.542360315007727</v>
      </c>
      <c r="H56" s="264">
        <f>+'8.คำนวณ'!R40</f>
        <v>74.263096246822514</v>
      </c>
      <c r="I56" s="264">
        <f>+'8.คำนวณ'!S40</f>
        <v>1345.7475747750134</v>
      </c>
      <c r="J56" s="14" t="str">
        <f t="shared" si="105"/>
        <v>คำตากล้า,รพช.</v>
      </c>
      <c r="K56" s="50">
        <f>+(C56-C61)*100/C61</f>
        <v>16.238464011946213</v>
      </c>
      <c r="L56" s="50">
        <f t="shared" ref="L56:Q56" si="127">+(D56-D61)*100/D61</f>
        <v>-24.887858169435003</v>
      </c>
      <c r="M56" s="50">
        <f t="shared" si="127"/>
        <v>55.146809051792374</v>
      </c>
      <c r="N56" s="50">
        <f t="shared" si="127"/>
        <v>32.194784011639378</v>
      </c>
      <c r="O56" s="50">
        <f t="shared" si="127"/>
        <v>71.297801540756808</v>
      </c>
      <c r="P56" s="50">
        <f t="shared" si="127"/>
        <v>-25.290752990067169</v>
      </c>
      <c r="Q56" s="50">
        <f t="shared" si="127"/>
        <v>-1.7234196199853615</v>
      </c>
      <c r="R56" s="14" t="str">
        <f t="shared" si="107"/>
        <v>คำตากล้า,รพช.</v>
      </c>
      <c r="S56" s="15">
        <f t="shared" si="108"/>
        <v>0.16238464011946213</v>
      </c>
      <c r="T56" s="15">
        <f t="shared" si="109"/>
        <v>-0.24887858169435004</v>
      </c>
      <c r="U56" s="15">
        <f t="shared" si="110"/>
        <v>0.55146809051792378</v>
      </c>
      <c r="V56" s="15">
        <f t="shared" si="111"/>
        <v>0.32194784011639377</v>
      </c>
      <c r="W56" s="15">
        <f t="shared" si="112"/>
        <v>0.71297801540756811</v>
      </c>
      <c r="X56" s="15">
        <f t="shared" si="113"/>
        <v>-0.25290752990067167</v>
      </c>
      <c r="Y56" s="15">
        <f t="shared" si="114"/>
        <v>-1.7234196199853617E-2</v>
      </c>
      <c r="Z56" s="14" t="str">
        <f t="shared" si="115"/>
        <v>คำตากล้า,รพช.</v>
      </c>
      <c r="AA56" s="16" t="str">
        <f>+IF(AND(C56&gt;C63),"OK","Not OK")</f>
        <v>OK</v>
      </c>
      <c r="AB56" s="16" t="str">
        <f t="shared" ref="AB56:AG56" si="128">+IF(AND(D56&gt;D63),"OK","Not OK")</f>
        <v>OK</v>
      </c>
      <c r="AC56" s="16" t="str">
        <f t="shared" si="128"/>
        <v>OK</v>
      </c>
      <c r="AD56" s="16" t="str">
        <f t="shared" si="128"/>
        <v>OK</v>
      </c>
      <c r="AE56" s="16" t="str">
        <f t="shared" si="128"/>
        <v>OK</v>
      </c>
      <c r="AF56" s="16" t="str">
        <f t="shared" si="128"/>
        <v>OK</v>
      </c>
      <c r="AG56" s="16" t="str">
        <f t="shared" si="128"/>
        <v>OK</v>
      </c>
    </row>
    <row r="57" spans="1:33" ht="13.5" customHeight="1">
      <c r="A57" s="253" t="s">
        <v>51</v>
      </c>
      <c r="B57" s="14" t="str">
        <f>+'8.คำนวณ'!G41</f>
        <v>บ้านแพง,รพช.</v>
      </c>
      <c r="C57" s="264">
        <f>+'8.คำนวณ'!M41</f>
        <v>1202.4036233397997</v>
      </c>
      <c r="D57" s="264">
        <f>+'8.คำนวณ'!N41</f>
        <v>352.11708886733328</v>
      </c>
      <c r="E57" s="264">
        <f>+'8.คำนวณ'!O41</f>
        <v>839.38990634755498</v>
      </c>
      <c r="F57" s="264">
        <f>+'8.คำนวณ'!P41</f>
        <v>3102.5740546047277</v>
      </c>
      <c r="G57" s="264">
        <f>+'8.คำนวณ'!Q41</f>
        <v>5.3411714770797962</v>
      </c>
      <c r="H57" s="264">
        <f>+'8.คำนวณ'!R41</f>
        <v>191.2714700056593</v>
      </c>
      <c r="I57" s="264">
        <f>+'8.คำนวณ'!S41</f>
        <v>1723.9818239814954</v>
      </c>
      <c r="J57" s="14" t="str">
        <f t="shared" si="105"/>
        <v>บ้านแพง,รพช.</v>
      </c>
      <c r="K57" s="50">
        <f>+(C57-C61)*100/C61</f>
        <v>-13.902346588542692</v>
      </c>
      <c r="L57" s="50">
        <f t="shared" ref="L57:Q57" si="129">+(D57-D61)*100/D61</f>
        <v>4.228796521393293</v>
      </c>
      <c r="M57" s="50">
        <f t="shared" si="129"/>
        <v>-39.716656490179709</v>
      </c>
      <c r="N57" s="50">
        <f t="shared" si="129"/>
        <v>-3.3049492132776708</v>
      </c>
      <c r="O57" s="50">
        <f t="shared" si="129"/>
        <v>-61.136822330736408</v>
      </c>
      <c r="P57" s="50">
        <f t="shared" si="129"/>
        <v>92.420572542680276</v>
      </c>
      <c r="Q57" s="50">
        <f t="shared" si="129"/>
        <v>25.898081834943721</v>
      </c>
      <c r="R57" s="14" t="str">
        <f t="shared" si="107"/>
        <v>บ้านแพง,รพช.</v>
      </c>
      <c r="S57" s="15">
        <f t="shared" si="108"/>
        <v>-0.13902346588542691</v>
      </c>
      <c r="T57" s="15">
        <f t="shared" si="109"/>
        <v>4.2287965213932931E-2</v>
      </c>
      <c r="U57" s="15">
        <f t="shared" si="110"/>
        <v>-0.39716656490179708</v>
      </c>
      <c r="V57" s="15">
        <f t="shared" si="111"/>
        <v>-3.3049492132776706E-2</v>
      </c>
      <c r="W57" s="15">
        <f t="shared" si="112"/>
        <v>-0.61136822330736407</v>
      </c>
      <c r="X57" s="15">
        <f t="shared" si="113"/>
        <v>0.92420572542680279</v>
      </c>
      <c r="Y57" s="15">
        <f t="shared" si="114"/>
        <v>0.2589808183494372</v>
      </c>
      <c r="Z57" s="14" t="str">
        <f t="shared" si="115"/>
        <v>บ้านแพง,รพช.</v>
      </c>
      <c r="AA57" s="16" t="str">
        <f>+IF(AND(C57&gt;C63),"OK","Not OK")</f>
        <v>OK</v>
      </c>
      <c r="AB57" s="16" t="str">
        <f t="shared" ref="AB57:AG57" si="130">+IF(AND(D57&gt;D63),"OK","Not OK")</f>
        <v>OK</v>
      </c>
      <c r="AC57" s="16" t="str">
        <f t="shared" si="130"/>
        <v>OK</v>
      </c>
      <c r="AD57" s="16" t="str">
        <f t="shared" si="130"/>
        <v>OK</v>
      </c>
      <c r="AE57" s="16" t="str">
        <f t="shared" si="130"/>
        <v>Not OK</v>
      </c>
      <c r="AF57" s="16" t="str">
        <f t="shared" si="130"/>
        <v>OK</v>
      </c>
      <c r="AG57" s="16" t="str">
        <f t="shared" si="130"/>
        <v>OK</v>
      </c>
    </row>
    <row r="58" spans="1:33" ht="13.5" customHeight="1">
      <c r="A58" s="253" t="s">
        <v>51</v>
      </c>
      <c r="B58" s="14" t="str">
        <f>+'8.คำนวณ'!G42</f>
        <v>นาหว้า,รพช.</v>
      </c>
      <c r="C58" s="264">
        <f>+'8.คำนวณ'!M42</f>
        <v>1217.6469386662386</v>
      </c>
      <c r="D58" s="264">
        <f>+'8.คำนวณ'!N42</f>
        <v>218.99668112333683</v>
      </c>
      <c r="E58" s="264">
        <f>+'8.คำนวณ'!O42</f>
        <v>933.22437689969627</v>
      </c>
      <c r="F58" s="264">
        <f>+'8.คำนวณ'!P42</f>
        <v>2029.7300875821081</v>
      </c>
      <c r="G58" s="264">
        <f>+'8.คำนวณ'!Q42</f>
        <v>6.6746455936857876</v>
      </c>
      <c r="H58" s="264">
        <f>+'8.คำนวณ'!R42</f>
        <v>35.804389990974208</v>
      </c>
      <c r="I58" s="264">
        <f>+'8.คำนวณ'!S42</f>
        <v>1156.6754796134178</v>
      </c>
      <c r="J58" s="14" t="str">
        <f t="shared" si="105"/>
        <v>นาหว้า,รพช.</v>
      </c>
      <c r="K58" s="50">
        <f>+(C58-C61)*100/C61</f>
        <v>-12.810854801307441</v>
      </c>
      <c r="L58" s="50">
        <f t="shared" ref="L58:Q58" si="131">+(D58-D61)*100/D61</f>
        <v>-35.175652539076964</v>
      </c>
      <c r="M58" s="50">
        <f t="shared" si="131"/>
        <v>-32.977648100180467</v>
      </c>
      <c r="N58" s="50">
        <f t="shared" si="131"/>
        <v>-36.741283061140429</v>
      </c>
      <c r="O58" s="50">
        <f t="shared" si="131"/>
        <v>-51.434261434983917</v>
      </c>
      <c r="P58" s="50">
        <f t="shared" si="131"/>
        <v>-63.980507801812664</v>
      </c>
      <c r="Q58" s="50">
        <f t="shared" si="131"/>
        <v>-15.530881959921452</v>
      </c>
      <c r="R58" s="14" t="str">
        <f t="shared" si="107"/>
        <v>นาหว้า,รพช.</v>
      </c>
      <c r="S58" s="15">
        <f t="shared" si="108"/>
        <v>-0.12810854801307442</v>
      </c>
      <c r="T58" s="15">
        <f t="shared" si="109"/>
        <v>-0.35175652539076963</v>
      </c>
      <c r="U58" s="15">
        <f t="shared" si="110"/>
        <v>-0.32977648100180468</v>
      </c>
      <c r="V58" s="15">
        <f t="shared" si="111"/>
        <v>-0.36741283061140428</v>
      </c>
      <c r="W58" s="15">
        <f t="shared" si="112"/>
        <v>-0.51434261434983919</v>
      </c>
      <c r="X58" s="15">
        <f t="shared" si="113"/>
        <v>-0.63980507801812658</v>
      </c>
      <c r="Y58" s="15">
        <f t="shared" si="114"/>
        <v>-0.15530881959921453</v>
      </c>
      <c r="Z58" s="14" t="str">
        <f t="shared" si="115"/>
        <v>นาหว้า,รพช.</v>
      </c>
      <c r="AA58" s="16" t="str">
        <f>+IF(AND(C58&gt;C63),"OK","Not OK")</f>
        <v>OK</v>
      </c>
      <c r="AB58" s="16" t="str">
        <f t="shared" ref="AB58:AG58" si="132">+IF(AND(D58&gt;D63),"OK","Not OK")</f>
        <v>OK</v>
      </c>
      <c r="AC58" s="16" t="str">
        <f t="shared" si="132"/>
        <v>OK</v>
      </c>
      <c r="AD58" s="16" t="str">
        <f t="shared" si="132"/>
        <v>Not OK</v>
      </c>
      <c r="AE58" s="16" t="str">
        <f t="shared" si="132"/>
        <v>Not OK</v>
      </c>
      <c r="AF58" s="16" t="str">
        <f t="shared" si="132"/>
        <v>OK</v>
      </c>
      <c r="AG58" s="16" t="str">
        <f t="shared" si="132"/>
        <v>OK</v>
      </c>
    </row>
    <row r="59" spans="1:33" ht="13.5" customHeight="1">
      <c r="A59" s="253" t="s">
        <v>53</v>
      </c>
      <c r="B59" s="14" t="str">
        <f>+'8.คำนวณ'!G43</f>
        <v>เอราวัณ,รพช.</v>
      </c>
      <c r="C59" s="264">
        <f>+'8.คำนวณ'!M43</f>
        <v>1349.7970138684939</v>
      </c>
      <c r="D59" s="264">
        <f>+'8.คำนวณ'!N43</f>
        <v>160.90030151737642</v>
      </c>
      <c r="E59" s="264">
        <f>+'8.คำนวณ'!O43</f>
        <v>1230.8815636704121</v>
      </c>
      <c r="F59" s="264">
        <f>+'8.คำนวณ'!P43</f>
        <v>3184.7838275862073</v>
      </c>
      <c r="G59" s="264">
        <f>+'8.คำนวณ'!Q43</f>
        <v>12.243154919625509</v>
      </c>
      <c r="H59" s="264">
        <f>+'8.คำนวณ'!R43</f>
        <v>65.167726550079493</v>
      </c>
      <c r="I59" s="264">
        <f>+'8.คำนวณ'!S43</f>
        <v>1076.8322956436612</v>
      </c>
      <c r="J59" s="14" t="str">
        <f t="shared" si="105"/>
        <v>เอราวัณ,รพช.</v>
      </c>
      <c r="K59" s="50">
        <f>+(C59-C61)*100/C61</f>
        <v>-3.3482990070569629</v>
      </c>
      <c r="L59" s="50">
        <f t="shared" ref="L59:Q59" si="133">+(D59-D61)*100/D61</f>
        <v>-52.372533690337207</v>
      </c>
      <c r="M59" s="50">
        <f t="shared" si="133"/>
        <v>-11.600490354330633</v>
      </c>
      <c r="N59" s="50">
        <f t="shared" si="133"/>
        <v>-0.74279339243238018</v>
      </c>
      <c r="O59" s="50">
        <f t="shared" si="133"/>
        <v>-10.9169389308082</v>
      </c>
      <c r="P59" s="50">
        <f t="shared" si="133"/>
        <v>-34.440764983402367</v>
      </c>
      <c r="Q59" s="50">
        <f t="shared" si="133"/>
        <v>-21.361630039487508</v>
      </c>
      <c r="R59" s="14" t="str">
        <f t="shared" si="107"/>
        <v>เอราวัณ,รพช.</v>
      </c>
      <c r="S59" s="15">
        <f t="shared" si="108"/>
        <v>-3.3482990070569631E-2</v>
      </c>
      <c r="T59" s="15">
        <f t="shared" si="109"/>
        <v>-0.52372533690337209</v>
      </c>
      <c r="U59" s="15">
        <f t="shared" si="110"/>
        <v>-0.11600490354330634</v>
      </c>
      <c r="V59" s="15">
        <f t="shared" si="111"/>
        <v>-7.4279339243238018E-3</v>
      </c>
      <c r="W59" s="15">
        <f t="shared" si="112"/>
        <v>-0.10916938930808201</v>
      </c>
      <c r="X59" s="15">
        <f t="shared" si="113"/>
        <v>-0.34440764983402367</v>
      </c>
      <c r="Y59" s="15">
        <f t="shared" si="114"/>
        <v>-0.21361630039487509</v>
      </c>
      <c r="Z59" s="14" t="str">
        <f t="shared" si="115"/>
        <v>เอราวัณ,รพช.</v>
      </c>
      <c r="AA59" s="16" t="str">
        <f>+IF(AND(C59&gt;C63),"OK","Not OK")</f>
        <v>OK</v>
      </c>
      <c r="AB59" s="16" t="str">
        <f t="shared" ref="AB59:AG59" si="134">+IF(AND(D59&gt;D63),"OK","Not OK")</f>
        <v>OK</v>
      </c>
      <c r="AC59" s="16" t="str">
        <f t="shared" si="134"/>
        <v>OK</v>
      </c>
      <c r="AD59" s="16" t="str">
        <f t="shared" si="134"/>
        <v>OK</v>
      </c>
      <c r="AE59" s="16" t="str">
        <f t="shared" si="134"/>
        <v>OK</v>
      </c>
      <c r="AF59" s="16" t="str">
        <f t="shared" si="134"/>
        <v>OK</v>
      </c>
      <c r="AG59" s="16" t="str">
        <f t="shared" si="134"/>
        <v>Not OK</v>
      </c>
    </row>
    <row r="60" spans="1:33" ht="13.5" customHeight="1">
      <c r="A60" s="253" t="s">
        <v>88</v>
      </c>
      <c r="B60" s="14" t="str">
        <f>+'8.คำนวณ'!G44</f>
        <v>นาวัง เฉลิมพระเกียรติ 80 พรรษา,รพช.</v>
      </c>
      <c r="C60" s="264">
        <f>+'8.คำนวณ'!M44</f>
        <v>1727.3991207289298</v>
      </c>
      <c r="D60" s="264">
        <f>+'8.คำนวณ'!N44</f>
        <v>327.8303132994568</v>
      </c>
      <c r="E60" s="264">
        <f>+'8.คำนวณ'!O44</f>
        <v>1063.3403669724773</v>
      </c>
      <c r="F60" s="264">
        <f>+'8.คำนวณ'!P44</f>
        <v>2937.2043438697319</v>
      </c>
      <c r="G60" s="264">
        <f>+'8.คำนวณ'!Q44</f>
        <v>7.0753689813694649</v>
      </c>
      <c r="H60" s="264">
        <f>+'8.คำนวณ'!R44</f>
        <v>81.012503965373554</v>
      </c>
      <c r="I60" s="264">
        <f>+'8.คำนวณ'!S44</f>
        <v>1139.0643220606273</v>
      </c>
      <c r="J60" s="14" t="str">
        <f t="shared" si="105"/>
        <v>นาวัง เฉลิมพระเกียรติ 80 พรรษา,รพช.</v>
      </c>
      <c r="K60" s="50">
        <f>+(C60-C61)*100/C61</f>
        <v>23.689756012774229</v>
      </c>
      <c r="L60" s="50">
        <f t="shared" ref="L60:Q60" si="135">+(D60-D61)*100/D61</f>
        <v>-2.960236527152353</v>
      </c>
      <c r="M60" s="50">
        <f t="shared" si="135"/>
        <v>-23.63297184619887</v>
      </c>
      <c r="N60" s="50">
        <f t="shared" si="135"/>
        <v>-8.4588737600176849</v>
      </c>
      <c r="O60" s="50">
        <f t="shared" si="135"/>
        <v>-48.518536995390662</v>
      </c>
      <c r="P60" s="50">
        <f t="shared" si="135"/>
        <v>-18.500796822066004</v>
      </c>
      <c r="Q60" s="50">
        <f t="shared" si="135"/>
        <v>-16.816980759773475</v>
      </c>
      <c r="R60" s="14" t="str">
        <f t="shared" si="107"/>
        <v>นาวัง เฉลิมพระเกียรติ 80 พรรษา,รพช.</v>
      </c>
      <c r="S60" s="15">
        <f t="shared" si="108"/>
        <v>0.2368975601277423</v>
      </c>
      <c r="T60" s="15">
        <f t="shared" si="109"/>
        <v>-2.9602365271523531E-2</v>
      </c>
      <c r="U60" s="15">
        <f t="shared" si="110"/>
        <v>-0.23632971846198869</v>
      </c>
      <c r="V60" s="15">
        <f t="shared" si="111"/>
        <v>-8.458873760017685E-2</v>
      </c>
      <c r="W60" s="15">
        <f t="shared" si="112"/>
        <v>-0.4851853699539066</v>
      </c>
      <c r="X60" s="15">
        <f t="shared" si="113"/>
        <v>-0.18500796822066004</v>
      </c>
      <c r="Y60" s="15">
        <f t="shared" si="114"/>
        <v>-0.16816980759773476</v>
      </c>
      <c r="Z60" s="14" t="str">
        <f t="shared" si="115"/>
        <v>นาวัง เฉลิมพระเกียรติ 80 พรรษา,รพช.</v>
      </c>
      <c r="AA60" s="16" t="str">
        <f>+IF(AND(C60&gt;C63),"OK","Not OK")</f>
        <v>OK</v>
      </c>
      <c r="AB60" s="16" t="str">
        <f t="shared" ref="AB60:AG60" si="136">+IF(AND(D60&gt;D63),"OK","Not OK")</f>
        <v>OK</v>
      </c>
      <c r="AC60" s="16" t="str">
        <f t="shared" si="136"/>
        <v>OK</v>
      </c>
      <c r="AD60" s="16" t="str">
        <f t="shared" si="136"/>
        <v>OK</v>
      </c>
      <c r="AE60" s="16" t="str">
        <f t="shared" si="136"/>
        <v>OK</v>
      </c>
      <c r="AF60" s="16" t="str">
        <f t="shared" si="136"/>
        <v>OK</v>
      </c>
      <c r="AG60" s="16" t="str">
        <f t="shared" si="136"/>
        <v>OK</v>
      </c>
    </row>
    <row r="61" spans="1:33" ht="13.5" customHeight="1">
      <c r="B61" s="18" t="s">
        <v>144</v>
      </c>
      <c r="C61" s="19">
        <f>AVERAGE(C49:C60)</f>
        <v>1396.5579498358218</v>
      </c>
      <c r="D61" s="19">
        <f t="shared" ref="D61:I61" si="137">AVERAGE(D49:D60)</f>
        <v>337.83090721484069</v>
      </c>
      <c r="E61" s="19">
        <f t="shared" si="137"/>
        <v>1392.4076825812033</v>
      </c>
      <c r="F61" s="19">
        <f t="shared" si="137"/>
        <v>3208.6172243168803</v>
      </c>
      <c r="G61" s="19">
        <f t="shared" si="137"/>
        <v>13.743527414393759</v>
      </c>
      <c r="H61" s="19">
        <f t="shared" si="137"/>
        <v>99.402817213442134</v>
      </c>
      <c r="I61" s="19">
        <f t="shared" si="137"/>
        <v>1369.3471726135501</v>
      </c>
      <c r="J61" s="23"/>
      <c r="R61" s="23"/>
      <c r="Z61" s="23"/>
    </row>
    <row r="62" spans="1:33" ht="13.5" customHeight="1">
      <c r="B62" s="20" t="s">
        <v>268</v>
      </c>
      <c r="C62" s="21">
        <f>+STDEV(C49:C61)</f>
        <v>298.11251032546323</v>
      </c>
      <c r="D62" s="21">
        <f t="shared" ref="D62:I62" si="138">+STDEV(D49:D61)</f>
        <v>223.31764504520825</v>
      </c>
      <c r="E62" s="21">
        <f t="shared" si="138"/>
        <v>649.40019586836684</v>
      </c>
      <c r="F62" s="21">
        <f t="shared" si="138"/>
        <v>777.31652083724373</v>
      </c>
      <c r="G62" s="21">
        <f t="shared" si="138"/>
        <v>6.6751688870196597</v>
      </c>
      <c r="H62" s="21">
        <f t="shared" si="138"/>
        <v>84.408439589247976</v>
      </c>
      <c r="I62" s="21">
        <f t="shared" si="138"/>
        <v>251.83583688690129</v>
      </c>
      <c r="J62" s="23"/>
      <c r="K62" s="51"/>
      <c r="L62" s="51"/>
      <c r="M62" s="51"/>
      <c r="N62" s="51"/>
      <c r="O62" s="51"/>
      <c r="P62" s="51"/>
      <c r="Q62" s="51"/>
      <c r="R62" s="23"/>
      <c r="S62" s="61"/>
      <c r="T62" s="61"/>
      <c r="U62" s="61"/>
      <c r="V62" s="61"/>
      <c r="W62" s="61"/>
      <c r="X62" s="61"/>
      <c r="Y62" s="61"/>
      <c r="Z62" s="23"/>
      <c r="AA62" s="26"/>
      <c r="AB62" s="26"/>
      <c r="AC62" s="26"/>
      <c r="AD62" s="26"/>
      <c r="AE62" s="26"/>
      <c r="AF62" s="26"/>
      <c r="AG62" s="26"/>
    </row>
    <row r="63" spans="1:33" ht="13.5" customHeight="1">
      <c r="B63" s="20" t="s">
        <v>145</v>
      </c>
      <c r="C63" s="21">
        <f>+C61-C62</f>
        <v>1098.4454395103585</v>
      </c>
      <c r="D63" s="21">
        <f t="shared" ref="D63:I63" si="139">+D61-D62</f>
        <v>114.51326216963244</v>
      </c>
      <c r="E63" s="21">
        <f t="shared" si="139"/>
        <v>743.00748671283645</v>
      </c>
      <c r="F63" s="21">
        <f t="shared" si="139"/>
        <v>2431.3007034796365</v>
      </c>
      <c r="G63" s="21">
        <f t="shared" si="139"/>
        <v>7.068358527374099</v>
      </c>
      <c r="H63" s="21">
        <f t="shared" si="139"/>
        <v>14.994377624194158</v>
      </c>
      <c r="I63" s="21">
        <f t="shared" si="139"/>
        <v>1117.5113357266489</v>
      </c>
      <c r="J63" s="23"/>
      <c r="K63" s="51"/>
      <c r="L63" s="51"/>
      <c r="M63" s="51"/>
      <c r="N63" s="51"/>
      <c r="O63" s="51"/>
      <c r="P63" s="51"/>
      <c r="Q63" s="51"/>
      <c r="R63" s="23"/>
      <c r="S63" s="61"/>
      <c r="T63" s="61"/>
      <c r="U63" s="61"/>
      <c r="V63" s="61"/>
      <c r="W63" s="61"/>
      <c r="X63" s="61"/>
      <c r="Y63" s="61"/>
      <c r="Z63" s="23"/>
      <c r="AA63" s="26"/>
      <c r="AB63" s="26"/>
      <c r="AC63" s="26"/>
      <c r="AD63" s="26"/>
      <c r="AE63" s="26"/>
      <c r="AF63" s="26"/>
      <c r="AG63" s="26"/>
    </row>
    <row r="64" spans="1:33" ht="13.5" customHeight="1">
      <c r="B64" s="420" t="s">
        <v>149</v>
      </c>
      <c r="C64" s="421" t="s">
        <v>135</v>
      </c>
      <c r="D64" s="422"/>
      <c r="E64" s="422"/>
      <c r="F64" s="422"/>
      <c r="G64" s="422"/>
      <c r="H64" s="422"/>
      <c r="I64" s="423"/>
      <c r="J64" s="420" t="s">
        <v>149</v>
      </c>
      <c r="K64" s="417" t="s">
        <v>4</v>
      </c>
      <c r="L64" s="418"/>
      <c r="M64" s="418"/>
      <c r="N64" s="418"/>
      <c r="O64" s="418"/>
      <c r="P64" s="418"/>
      <c r="Q64" s="419"/>
      <c r="R64" s="420" t="s">
        <v>149</v>
      </c>
      <c r="S64" s="424" t="s">
        <v>4</v>
      </c>
      <c r="T64" s="425"/>
      <c r="U64" s="425"/>
      <c r="V64" s="425"/>
      <c r="W64" s="425"/>
      <c r="X64" s="425"/>
      <c r="Y64" s="426"/>
      <c r="Z64" s="420" t="s">
        <v>149</v>
      </c>
      <c r="AA64" s="421" t="s">
        <v>136</v>
      </c>
      <c r="AB64" s="422"/>
      <c r="AC64" s="422"/>
      <c r="AD64" s="422"/>
      <c r="AE64" s="422"/>
      <c r="AF64" s="422"/>
      <c r="AG64" s="423"/>
    </row>
    <row r="65" spans="1:33" ht="13.5" customHeight="1">
      <c r="B65" s="420"/>
      <c r="C65" s="12" t="s">
        <v>137</v>
      </c>
      <c r="D65" s="13" t="s">
        <v>253</v>
      </c>
      <c r="E65" s="12" t="s">
        <v>139</v>
      </c>
      <c r="F65" s="12" t="s">
        <v>140</v>
      </c>
      <c r="G65" s="12" t="s">
        <v>141</v>
      </c>
      <c r="H65" s="12" t="s">
        <v>142</v>
      </c>
      <c r="I65" s="12" t="s">
        <v>143</v>
      </c>
      <c r="J65" s="420"/>
      <c r="K65" s="45" t="s">
        <v>137</v>
      </c>
      <c r="L65" s="46" t="s">
        <v>253</v>
      </c>
      <c r="M65" s="45" t="s">
        <v>139</v>
      </c>
      <c r="N65" s="45" t="s">
        <v>140</v>
      </c>
      <c r="O65" s="45" t="s">
        <v>141</v>
      </c>
      <c r="P65" s="45" t="s">
        <v>142</v>
      </c>
      <c r="Q65" s="45" t="s">
        <v>143</v>
      </c>
      <c r="R65" s="420"/>
      <c r="S65" s="57" t="s">
        <v>137</v>
      </c>
      <c r="T65" s="58" t="s">
        <v>253</v>
      </c>
      <c r="U65" s="57" t="s">
        <v>139</v>
      </c>
      <c r="V65" s="57" t="s">
        <v>140</v>
      </c>
      <c r="W65" s="57" t="s">
        <v>141</v>
      </c>
      <c r="X65" s="57" t="s">
        <v>142</v>
      </c>
      <c r="Y65" s="57" t="s">
        <v>143</v>
      </c>
      <c r="Z65" s="420"/>
      <c r="AA65" s="12" t="s">
        <v>137</v>
      </c>
      <c r="AB65" s="13" t="s">
        <v>253</v>
      </c>
      <c r="AC65" s="12" t="s">
        <v>139</v>
      </c>
      <c r="AD65" s="12" t="s">
        <v>140</v>
      </c>
      <c r="AE65" s="12" t="s">
        <v>141</v>
      </c>
      <c r="AF65" s="12" t="s">
        <v>142</v>
      </c>
      <c r="AG65" s="12" t="s">
        <v>143</v>
      </c>
    </row>
    <row r="66" spans="1:33" ht="13.2" customHeight="1">
      <c r="A66" s="253" t="s">
        <v>45</v>
      </c>
      <c r="B66" s="14" t="str">
        <f>+'8.คำนวณ'!G45</f>
        <v>ศรีธาตุ,รพช.</v>
      </c>
      <c r="C66" s="264">
        <f>+'8.คำนวณ'!M45</f>
        <v>1043.3592823100644</v>
      </c>
      <c r="D66" s="264">
        <f>+'8.คำนวณ'!N45</f>
        <v>407.4514440706476</v>
      </c>
      <c r="E66" s="264">
        <f>+'8.คำนวณ'!O45</f>
        <v>749.28560334528095</v>
      </c>
      <c r="F66" s="264">
        <f>+'8.คำนวณ'!P45</f>
        <v>2353.2303113186567</v>
      </c>
      <c r="G66" s="264">
        <f>+'8.คำนวณ'!Q45</f>
        <v>9.383205965353163</v>
      </c>
      <c r="H66" s="264">
        <f>+'8.คำนวณ'!R45</f>
        <v>28.536160833831133</v>
      </c>
      <c r="I66" s="264">
        <f>+'8.คำนวณ'!S45</f>
        <v>1200.3267423605271</v>
      </c>
      <c r="J66" s="14" t="str">
        <f t="shared" ref="J66:J71" si="140">+B66</f>
        <v>ศรีธาตุ,รพช.</v>
      </c>
      <c r="K66" s="50">
        <f>+(C66-C72)*100/C72</f>
        <v>-13.203509254249603</v>
      </c>
      <c r="L66" s="50">
        <f t="shared" ref="L66:Q66" si="141">+(D66-D72)*100/D72</f>
        <v>-9.9848117196490165</v>
      </c>
      <c r="M66" s="50">
        <f t="shared" si="141"/>
        <v>-49.699590726556835</v>
      </c>
      <c r="N66" s="50">
        <f t="shared" si="141"/>
        <v>-39.300168272693682</v>
      </c>
      <c r="O66" s="50">
        <f t="shared" si="141"/>
        <v>-32.732001312462842</v>
      </c>
      <c r="P66" s="50">
        <f t="shared" si="141"/>
        <v>-63.456150674421544</v>
      </c>
      <c r="Q66" s="50">
        <f t="shared" si="141"/>
        <v>-13.070396359897808</v>
      </c>
      <c r="R66" s="14" t="str">
        <f t="shared" ref="R66:R71" si="142">+J66</f>
        <v>ศรีธาตุ,รพช.</v>
      </c>
      <c r="S66" s="15">
        <f t="shared" ref="S66:S71" si="143">+K66/100</f>
        <v>-0.13203509254249604</v>
      </c>
      <c r="T66" s="15">
        <f t="shared" ref="T66:Y66" si="144">+L66/100</f>
        <v>-9.9848117196490171E-2</v>
      </c>
      <c r="U66" s="15">
        <f t="shared" si="144"/>
        <v>-0.49699590726556836</v>
      </c>
      <c r="V66" s="15">
        <f t="shared" si="144"/>
        <v>-0.39300168272693681</v>
      </c>
      <c r="W66" s="15">
        <f t="shared" si="144"/>
        <v>-0.32732001312462844</v>
      </c>
      <c r="X66" s="15">
        <f t="shared" si="144"/>
        <v>-0.63456150674421541</v>
      </c>
      <c r="Y66" s="15">
        <f t="shared" si="144"/>
        <v>-0.13070396359897807</v>
      </c>
      <c r="Z66" s="14" t="str">
        <f t="shared" ref="Z66:Z71" si="145">+R66</f>
        <v>ศรีธาตุ,รพช.</v>
      </c>
      <c r="AA66" s="16" t="str">
        <f>+IF(AND(C66&gt;C74),"OK","Not OK")</f>
        <v>OK</v>
      </c>
      <c r="AB66" s="16" t="str">
        <f t="shared" ref="AB66:AF66" si="146">+IF(AND(D66&gt;D74),"OK","Not OK")</f>
        <v>OK</v>
      </c>
      <c r="AC66" s="16" t="str">
        <f t="shared" si="146"/>
        <v>Not OK</v>
      </c>
      <c r="AD66" s="16" t="str">
        <f t="shared" si="146"/>
        <v>Not OK</v>
      </c>
      <c r="AE66" s="16" t="str">
        <f t="shared" si="146"/>
        <v>Not OK</v>
      </c>
      <c r="AF66" s="16" t="str">
        <f t="shared" si="146"/>
        <v>OK</v>
      </c>
      <c r="AG66" s="16" t="str">
        <f>+IF(AND(I66&gt;I74),"OK","Not OK")</f>
        <v>OK</v>
      </c>
    </row>
    <row r="67" spans="1:33" ht="13.5" customHeight="1">
      <c r="A67" s="253" t="s">
        <v>55</v>
      </c>
      <c r="B67" s="14" t="str">
        <f>+'8.คำนวณ'!G46</f>
        <v>ปากคาด,รพช.</v>
      </c>
      <c r="C67" s="264">
        <f>+'8.คำนวณ'!M46</f>
        <v>1403.9362285469583</v>
      </c>
      <c r="D67" s="264">
        <f>+'8.คำนวณ'!N46</f>
        <v>485.11814639127715</v>
      </c>
      <c r="E67" s="264">
        <f>+'8.คำนวณ'!O46</f>
        <v>1993.3970884520886</v>
      </c>
      <c r="F67" s="264">
        <f>+'8.คำนวณ'!P46</f>
        <v>4692.6830844997412</v>
      </c>
      <c r="G67" s="264">
        <f>+'8.คำนวณ'!Q46</f>
        <v>20.217542648370301</v>
      </c>
      <c r="H67" s="264">
        <f>+'8.คำนวณ'!R46</f>
        <v>94.759730732717699</v>
      </c>
      <c r="I67" s="264">
        <f>+'8.คำนวณ'!S46</f>
        <v>1349.8531580854499</v>
      </c>
      <c r="J67" s="14" t="str">
        <f t="shared" si="140"/>
        <v>ปากคาด,รพช.</v>
      </c>
      <c r="K67" s="50">
        <f>+(C67-C72)*100/C72</f>
        <v>16.792690624174206</v>
      </c>
      <c r="L67" s="50">
        <f t="shared" ref="L67:Q67" si="147">+(D67-D72)*100/D72</f>
        <v>7.17350968095755</v>
      </c>
      <c r="M67" s="50">
        <f t="shared" si="147"/>
        <v>33.819052369307123</v>
      </c>
      <c r="N67" s="50">
        <f t="shared" si="147"/>
        <v>21.044282069907226</v>
      </c>
      <c r="O67" s="50">
        <f t="shared" si="147"/>
        <v>44.939121805221156</v>
      </c>
      <c r="P67" s="50">
        <f t="shared" si="147"/>
        <v>21.35077813002048</v>
      </c>
      <c r="Q67" s="50">
        <f t="shared" si="147"/>
        <v>-2.2414515451462305</v>
      </c>
      <c r="R67" s="14" t="str">
        <f t="shared" si="142"/>
        <v>ปากคาด,รพช.</v>
      </c>
      <c r="S67" s="15">
        <f t="shared" si="143"/>
        <v>0.16792690624174206</v>
      </c>
      <c r="T67" s="15">
        <f t="shared" ref="T67:Y71" si="148">+L67/100</f>
        <v>7.1735096809575502E-2</v>
      </c>
      <c r="U67" s="15">
        <f t="shared" si="148"/>
        <v>0.33819052369307123</v>
      </c>
      <c r="V67" s="15">
        <f t="shared" si="148"/>
        <v>0.21044282069907225</v>
      </c>
      <c r="W67" s="15">
        <f t="shared" si="148"/>
        <v>0.44939121805221155</v>
      </c>
      <c r="X67" s="15">
        <f t="shared" si="148"/>
        <v>0.21350778130020479</v>
      </c>
      <c r="Y67" s="15">
        <f t="shared" si="148"/>
        <v>-2.2414515451462304E-2</v>
      </c>
      <c r="Z67" s="14" t="str">
        <f t="shared" si="145"/>
        <v>ปากคาด,รพช.</v>
      </c>
      <c r="AA67" s="16" t="str">
        <f>+IF(AND(C67&gt;C74),"OK","Not OK")</f>
        <v>OK</v>
      </c>
      <c r="AB67" s="16" t="str">
        <f t="shared" ref="AB67:AG67" si="149">+IF(AND(D67&gt;D74),"OK","Not OK")</f>
        <v>OK</v>
      </c>
      <c r="AC67" s="16" t="str">
        <f t="shared" si="149"/>
        <v>OK</v>
      </c>
      <c r="AD67" s="16" t="str">
        <f t="shared" si="149"/>
        <v>OK</v>
      </c>
      <c r="AE67" s="16" t="str">
        <f t="shared" si="149"/>
        <v>OK</v>
      </c>
      <c r="AF67" s="16" t="str">
        <f t="shared" si="149"/>
        <v>OK</v>
      </c>
      <c r="AG67" s="16" t="str">
        <f t="shared" si="149"/>
        <v>OK</v>
      </c>
    </row>
    <row r="68" spans="1:33" ht="13.2" customHeight="1">
      <c r="A68" s="253" t="s">
        <v>55</v>
      </c>
      <c r="B68" s="14" t="str">
        <f>+'8.คำนวณ'!G47</f>
        <v>บึงโขงหลง,รพช.</v>
      </c>
      <c r="C68" s="264">
        <f>+'8.คำนวณ'!M47</f>
        <v>1398.1598088325829</v>
      </c>
      <c r="D68" s="264">
        <f>+'8.คำนวณ'!N47</f>
        <v>327.55121504714378</v>
      </c>
      <c r="E68" s="264">
        <f>+'8.คำนวณ'!O47</f>
        <v>2278.1459749303617</v>
      </c>
      <c r="F68" s="264">
        <f>+'8.คำนวณ'!P47</f>
        <v>4400.4168234250228</v>
      </c>
      <c r="G68" s="264">
        <f>+'8.คำนวณ'!Q47</f>
        <v>16.260775526420343</v>
      </c>
      <c r="H68" s="264">
        <f>+'8.คำนวณ'!R47</f>
        <v>199.24133174413987</v>
      </c>
      <c r="I68" s="264">
        <f>+'8.คำนวณ'!S47</f>
        <v>1237.1283773450409</v>
      </c>
      <c r="J68" s="14" t="str">
        <f t="shared" si="140"/>
        <v>บึงโขงหลง,รพช.</v>
      </c>
      <c r="K68" s="50">
        <f>+(C68-C72)*100/C72</f>
        <v>16.312153412512771</v>
      </c>
      <c r="L68" s="50">
        <f t="shared" ref="L68:Q68" si="150">+(D68-D72)*100/D72</f>
        <v>-27.636569404785128</v>
      </c>
      <c r="M68" s="50">
        <f t="shared" si="150"/>
        <v>52.934574496073672</v>
      </c>
      <c r="N68" s="50">
        <f t="shared" si="150"/>
        <v>13.505490485643081</v>
      </c>
      <c r="O68" s="50">
        <f t="shared" si="150"/>
        <v>16.573144702191406</v>
      </c>
      <c r="P68" s="50">
        <f t="shared" si="150"/>
        <v>155.15153384099847</v>
      </c>
      <c r="Q68" s="50">
        <f t="shared" si="150"/>
        <v>-10.405162445155437</v>
      </c>
      <c r="R68" s="14" t="str">
        <f t="shared" si="142"/>
        <v>บึงโขงหลง,รพช.</v>
      </c>
      <c r="S68" s="15">
        <f t="shared" si="143"/>
        <v>0.1631215341251277</v>
      </c>
      <c r="T68" s="15">
        <f t="shared" si="148"/>
        <v>-0.27636569404785127</v>
      </c>
      <c r="U68" s="15">
        <f t="shared" si="148"/>
        <v>0.52934574496073672</v>
      </c>
      <c r="V68" s="15">
        <f t="shared" si="148"/>
        <v>0.13505490485643082</v>
      </c>
      <c r="W68" s="15">
        <f t="shared" si="148"/>
        <v>0.16573144702191406</v>
      </c>
      <c r="X68" s="15">
        <f t="shared" si="148"/>
        <v>1.5515153384099847</v>
      </c>
      <c r="Y68" s="15">
        <f t="shared" si="148"/>
        <v>-0.10405162445155437</v>
      </c>
      <c r="Z68" s="14" t="str">
        <f t="shared" si="145"/>
        <v>บึงโขงหลง,รพช.</v>
      </c>
      <c r="AA68" s="16" t="str">
        <f>+IF(AND(C68&gt;C74),"OK","Not OK")</f>
        <v>OK</v>
      </c>
      <c r="AB68" s="16" t="str">
        <f t="shared" ref="AB68:AG68" si="151">+IF(AND(D68&gt;D74),"OK","Not OK")</f>
        <v>OK</v>
      </c>
      <c r="AC68" s="16" t="str">
        <f t="shared" si="151"/>
        <v>OK</v>
      </c>
      <c r="AD68" s="16" t="str">
        <f t="shared" si="151"/>
        <v>OK</v>
      </c>
      <c r="AE68" s="16" t="str">
        <f t="shared" si="151"/>
        <v>OK</v>
      </c>
      <c r="AF68" s="16" t="str">
        <f t="shared" si="151"/>
        <v>OK</v>
      </c>
      <c r="AG68" s="16" t="str">
        <f t="shared" si="151"/>
        <v>OK</v>
      </c>
    </row>
    <row r="69" spans="1:33" ht="13.5" customHeight="1">
      <c r="A69" s="253" t="s">
        <v>49</v>
      </c>
      <c r="B69" s="14" t="str">
        <f>+'8.คำนวณ'!G48</f>
        <v>โคกศรีสุพรรณ,รพช.</v>
      </c>
      <c r="C69" s="264">
        <f>+'8.คำนวณ'!M48</f>
        <v>1222.4204360902254</v>
      </c>
      <c r="D69" s="264">
        <f>+'8.คำนวณ'!N48</f>
        <v>759.25684251168457</v>
      </c>
      <c r="E69" s="264">
        <f>+'8.คำนวณ'!O48</f>
        <v>1183.6202167182664</v>
      </c>
      <c r="F69" s="264">
        <f>+'8.คำนวณ'!P48</f>
        <v>4201.8471522525488</v>
      </c>
      <c r="G69" s="264">
        <f>+'8.คำนวณ'!Q48</f>
        <v>13.655563140923221</v>
      </c>
      <c r="H69" s="264">
        <f>+'8.คำนวณ'!R48</f>
        <v>70.924506870406404</v>
      </c>
      <c r="I69" s="264">
        <f>+'8.คำนวณ'!S48</f>
        <v>1974.3110485673644</v>
      </c>
      <c r="J69" s="14" t="str">
        <f t="shared" si="140"/>
        <v>โคกศรีสุพรรณ,รพช.</v>
      </c>
      <c r="K69" s="50">
        <f>+(C69-C72)*100/C72</f>
        <v>1.6924906572980434</v>
      </c>
      <c r="L69" s="50">
        <f t="shared" ref="L69:Q69" si="152">+(D69-D72)*100/D72</f>
        <v>67.736913505659018</v>
      </c>
      <c r="M69" s="50">
        <f t="shared" si="152"/>
        <v>-20.542205723102583</v>
      </c>
      <c r="N69" s="50">
        <f t="shared" si="152"/>
        <v>8.3835329924295845</v>
      </c>
      <c r="O69" s="50">
        <f t="shared" si="152"/>
        <v>-2.1035660057974068</v>
      </c>
      <c r="P69" s="50">
        <f t="shared" si="152"/>
        <v>-9.1729785357004019</v>
      </c>
      <c r="Q69" s="50">
        <f t="shared" si="152"/>
        <v>42.982798647575549</v>
      </c>
      <c r="R69" s="14" t="str">
        <f t="shared" si="142"/>
        <v>โคกศรีสุพรรณ,รพช.</v>
      </c>
      <c r="S69" s="15">
        <f t="shared" si="143"/>
        <v>1.6924906572980434E-2</v>
      </c>
      <c r="T69" s="15">
        <f t="shared" si="148"/>
        <v>0.67736913505659013</v>
      </c>
      <c r="U69" s="15">
        <f t="shared" si="148"/>
        <v>-0.20542205723102583</v>
      </c>
      <c r="V69" s="15">
        <f t="shared" si="148"/>
        <v>8.3835329924295848E-2</v>
      </c>
      <c r="W69" s="15">
        <f t="shared" si="148"/>
        <v>-2.1035660057974068E-2</v>
      </c>
      <c r="X69" s="15">
        <f t="shared" si="148"/>
        <v>-9.1729785357004018E-2</v>
      </c>
      <c r="Y69" s="15">
        <f t="shared" si="148"/>
        <v>0.42982798647575549</v>
      </c>
      <c r="Z69" s="14" t="str">
        <f t="shared" si="145"/>
        <v>โคกศรีสุพรรณ,รพช.</v>
      </c>
      <c r="AA69" s="16" t="str">
        <f>+IF(AND(C69&gt;C74),"OK","Not OK")</f>
        <v>OK</v>
      </c>
      <c r="AB69" s="16" t="str">
        <f t="shared" ref="AB69:AG69" si="153">+IF(AND(D69&gt;D74),"OK","Not OK")</f>
        <v>OK</v>
      </c>
      <c r="AC69" s="16" t="str">
        <f t="shared" si="153"/>
        <v>OK</v>
      </c>
      <c r="AD69" s="16" t="str">
        <f t="shared" si="153"/>
        <v>OK</v>
      </c>
      <c r="AE69" s="16" t="str">
        <f t="shared" si="153"/>
        <v>OK</v>
      </c>
      <c r="AF69" s="16" t="str">
        <f t="shared" si="153"/>
        <v>OK</v>
      </c>
      <c r="AG69" s="16" t="str">
        <f t="shared" si="153"/>
        <v>OK</v>
      </c>
    </row>
    <row r="70" spans="1:33" ht="13.5" customHeight="1">
      <c r="A70" s="253" t="s">
        <v>51</v>
      </c>
      <c r="B70" s="14" t="str">
        <f>+'8.คำนวณ'!G49</f>
        <v>เรณูนคร,รพช.</v>
      </c>
      <c r="C70" s="264">
        <f>+'8.คำนวณ'!M49</f>
        <v>861.34967781755302</v>
      </c>
      <c r="D70" s="264">
        <f>+'8.คำนวณ'!N49</f>
        <v>521.96540920873963</v>
      </c>
      <c r="E70" s="264">
        <f>+'8.คำนวณ'!O49</f>
        <v>1807.0487519025878</v>
      </c>
      <c r="F70" s="264">
        <f>+'8.คำนวณ'!P49</f>
        <v>4755.4698508158508</v>
      </c>
      <c r="G70" s="264">
        <f>+'8.คำนวณ'!Q49</f>
        <v>9.7491085599982608</v>
      </c>
      <c r="H70" s="264">
        <f>+'8.คำนวณ'!R49</f>
        <v>45.813897332202728</v>
      </c>
      <c r="I70" s="264">
        <f>+'8.คำนวณ'!S49</f>
        <v>1519.6432566967042</v>
      </c>
      <c r="J70" s="14" t="str">
        <f t="shared" si="140"/>
        <v>เรณูนคร,รพช.</v>
      </c>
      <c r="K70" s="50">
        <f>+(C70-C72)*100/C72</f>
        <v>-28.344789175577013</v>
      </c>
      <c r="L70" s="50">
        <f t="shared" ref="L70:Q70" si="154">+(D70-D72)*100/D72</f>
        <v>15.313898795775271</v>
      </c>
      <c r="M70" s="50">
        <f t="shared" si="154"/>
        <v>21.309272982092832</v>
      </c>
      <c r="N70" s="50">
        <f t="shared" si="154"/>
        <v>22.663820171111581</v>
      </c>
      <c r="O70" s="50">
        <f t="shared" si="154"/>
        <v>-30.108853600770633</v>
      </c>
      <c r="P70" s="50">
        <f t="shared" si="154"/>
        <v>-41.330013841922792</v>
      </c>
      <c r="Q70" s="50">
        <f t="shared" si="154"/>
        <v>10.05502195111533</v>
      </c>
      <c r="R70" s="14" t="str">
        <f t="shared" si="142"/>
        <v>เรณูนคร,รพช.</v>
      </c>
      <c r="S70" s="15">
        <f t="shared" si="143"/>
        <v>-0.28344789175577012</v>
      </c>
      <c r="T70" s="15">
        <f t="shared" si="148"/>
        <v>0.15313898795775271</v>
      </c>
      <c r="U70" s="15">
        <f t="shared" si="148"/>
        <v>0.21309272982092831</v>
      </c>
      <c r="V70" s="15">
        <f t="shared" si="148"/>
        <v>0.22663820171111582</v>
      </c>
      <c r="W70" s="15">
        <f t="shared" si="148"/>
        <v>-0.30108853600770635</v>
      </c>
      <c r="X70" s="15">
        <f t="shared" si="148"/>
        <v>-0.41330013841922791</v>
      </c>
      <c r="Y70" s="15">
        <f t="shared" si="148"/>
        <v>0.10055021951115331</v>
      </c>
      <c r="Z70" s="14" t="str">
        <f t="shared" si="145"/>
        <v>เรณูนคร,รพช.</v>
      </c>
      <c r="AA70" s="16" t="str">
        <f>+IF(AND(C70&gt;C74),"OK","Not OK")</f>
        <v>Not OK</v>
      </c>
      <c r="AB70" s="16" t="str">
        <f t="shared" ref="AB70:AG70" si="155">+IF(AND(D70&gt;D74),"OK","Not OK")</f>
        <v>OK</v>
      </c>
      <c r="AC70" s="16" t="str">
        <f t="shared" si="155"/>
        <v>OK</v>
      </c>
      <c r="AD70" s="16" t="str">
        <f t="shared" si="155"/>
        <v>OK</v>
      </c>
      <c r="AE70" s="16" t="str">
        <f t="shared" si="155"/>
        <v>Not OK</v>
      </c>
      <c r="AF70" s="16" t="str">
        <f t="shared" si="155"/>
        <v>OK</v>
      </c>
      <c r="AG70" s="16" t="str">
        <f t="shared" si="155"/>
        <v>OK</v>
      </c>
    </row>
    <row r="71" spans="1:33" ht="13.5" customHeight="1">
      <c r="A71" s="253" t="s">
        <v>51</v>
      </c>
      <c r="B71" s="14" t="str">
        <f>+'8.คำนวณ'!G50</f>
        <v>โพนสวรรค์,รพช.</v>
      </c>
      <c r="C71" s="264">
        <f>+'8.คำนวณ'!M50</f>
        <v>1283.2270976898753</v>
      </c>
      <c r="D71" s="264">
        <f>+'8.คำนวณ'!N50</f>
        <v>214.54157416168562</v>
      </c>
      <c r="E71" s="264">
        <f>+'8.คำนวณ'!O50</f>
        <v>926.23007901668132</v>
      </c>
      <c r="F71" s="264">
        <f>+'8.คำนวณ'!P50</f>
        <v>2857.3429091653029</v>
      </c>
      <c r="G71" s="264">
        <f>+'8.คำนวณ'!Q50</f>
        <v>14.42774019177469</v>
      </c>
      <c r="H71" s="264">
        <f>+'8.คำนวณ'!R50</f>
        <v>29.249085024703472</v>
      </c>
      <c r="I71" s="264">
        <f>+'8.คำนวณ'!S50</f>
        <v>1003.5565724308233</v>
      </c>
      <c r="J71" s="14" t="str">
        <f t="shared" si="140"/>
        <v>โพนสวรรค์,รพช.</v>
      </c>
      <c r="K71" s="50">
        <f>+(C71-C72)*100/C72</f>
        <v>6.750963735841605</v>
      </c>
      <c r="L71" s="50">
        <f t="shared" ref="L71:Q71" si="156">+(D71-D72)*100/D72</f>
        <v>-52.602940857957726</v>
      </c>
      <c r="M71" s="50">
        <f t="shared" si="156"/>
        <v>-37.821103397814142</v>
      </c>
      <c r="N71" s="50">
        <f t="shared" si="156"/>
        <v>-26.296957446397677</v>
      </c>
      <c r="O71" s="50">
        <f t="shared" si="156"/>
        <v>3.4321544116183662</v>
      </c>
      <c r="P71" s="50">
        <f t="shared" si="156"/>
        <v>-62.543168918974196</v>
      </c>
      <c r="Q71" s="50">
        <f t="shared" si="156"/>
        <v>-27.320810248491355</v>
      </c>
      <c r="R71" s="14" t="str">
        <f t="shared" si="142"/>
        <v>โพนสวรรค์,รพช.</v>
      </c>
      <c r="S71" s="15">
        <f t="shared" si="143"/>
        <v>6.7509637358416044E-2</v>
      </c>
      <c r="T71" s="15">
        <f t="shared" si="148"/>
        <v>-0.52602940857957725</v>
      </c>
      <c r="U71" s="15">
        <f t="shared" si="148"/>
        <v>-0.37821103397814143</v>
      </c>
      <c r="V71" s="15">
        <f t="shared" si="148"/>
        <v>-0.26296957446397679</v>
      </c>
      <c r="W71" s="15">
        <f t="shared" si="148"/>
        <v>3.4321544116183662E-2</v>
      </c>
      <c r="X71" s="15">
        <f t="shared" si="148"/>
        <v>-0.62543168918974201</v>
      </c>
      <c r="Y71" s="15">
        <f t="shared" si="148"/>
        <v>-0.27320810248491356</v>
      </c>
      <c r="Z71" s="14" t="str">
        <f t="shared" si="145"/>
        <v>โพนสวรรค์,รพช.</v>
      </c>
      <c r="AA71" s="16" t="str">
        <f>+IF(AND(C71&gt;C74),"OK","Not OK")</f>
        <v>OK</v>
      </c>
      <c r="AB71" s="16" t="str">
        <f t="shared" ref="AB71:AG71" si="157">+IF(AND(D71&gt;D74),"OK","Not OK")</f>
        <v>Not OK</v>
      </c>
      <c r="AC71" s="16" t="str">
        <f t="shared" si="157"/>
        <v>OK</v>
      </c>
      <c r="AD71" s="16" t="str">
        <f t="shared" si="157"/>
        <v>Not OK</v>
      </c>
      <c r="AE71" s="16" t="str">
        <f t="shared" si="157"/>
        <v>OK</v>
      </c>
      <c r="AF71" s="16" t="str">
        <f t="shared" si="157"/>
        <v>OK</v>
      </c>
      <c r="AG71" s="16" t="str">
        <f t="shared" si="157"/>
        <v>Not OK</v>
      </c>
    </row>
    <row r="72" spans="1:33" ht="13.5" customHeight="1">
      <c r="B72" s="18" t="s">
        <v>144</v>
      </c>
      <c r="C72" s="19">
        <f t="shared" ref="C72:I72" si="158">AVERAGE(C66:C71)</f>
        <v>1202.0754218812099</v>
      </c>
      <c r="D72" s="19">
        <f t="shared" si="158"/>
        <v>452.64743856519641</v>
      </c>
      <c r="E72" s="19">
        <f t="shared" si="158"/>
        <v>1489.6212857275443</v>
      </c>
      <c r="F72" s="19">
        <f t="shared" si="158"/>
        <v>3876.8316885795198</v>
      </c>
      <c r="G72" s="19">
        <f t="shared" si="158"/>
        <v>13.948989338806662</v>
      </c>
      <c r="H72" s="19">
        <f t="shared" si="158"/>
        <v>78.087452089666883</v>
      </c>
      <c r="I72" s="19">
        <f t="shared" si="158"/>
        <v>1380.8031925809848</v>
      </c>
      <c r="L72" s="48"/>
      <c r="Q72" s="48"/>
      <c r="T72" s="59"/>
      <c r="Y72" s="59"/>
      <c r="AB72" s="11"/>
      <c r="AG72" s="11"/>
    </row>
    <row r="73" spans="1:33" ht="13.5" customHeight="1">
      <c r="B73" s="20" t="s">
        <v>268</v>
      </c>
      <c r="C73" s="21">
        <f t="shared" ref="C73:I73" si="159">STDEV(C66:C71)</f>
        <v>213.29849122375998</v>
      </c>
      <c r="D73" s="21">
        <f t="shared" si="159"/>
        <v>186.68411835475405</v>
      </c>
      <c r="E73" s="21">
        <f t="shared" si="159"/>
        <v>622.16793067753372</v>
      </c>
      <c r="F73" s="21">
        <f t="shared" si="159"/>
        <v>1017.655491172085</v>
      </c>
      <c r="G73" s="21">
        <f t="shared" si="159"/>
        <v>4.0850898069543904</v>
      </c>
      <c r="H73" s="21">
        <f t="shared" si="159"/>
        <v>64.636884383565373</v>
      </c>
      <c r="I73" s="21">
        <f t="shared" si="159"/>
        <v>337.05051763451178</v>
      </c>
    </row>
    <row r="74" spans="1:33" ht="13.5" customHeight="1">
      <c r="B74" s="20" t="s">
        <v>145</v>
      </c>
      <c r="C74" s="21">
        <f>+C72-C73</f>
        <v>988.77693065744984</v>
      </c>
      <c r="D74" s="21">
        <f t="shared" ref="D74:I74" si="160">+D72-D73</f>
        <v>265.96332021044236</v>
      </c>
      <c r="E74" s="21">
        <f t="shared" si="160"/>
        <v>867.4533550500106</v>
      </c>
      <c r="F74" s="21">
        <f t="shared" si="160"/>
        <v>2859.1761974074348</v>
      </c>
      <c r="G74" s="21">
        <f t="shared" si="160"/>
        <v>9.8638995318522724</v>
      </c>
      <c r="H74" s="21">
        <f t="shared" si="160"/>
        <v>13.450567706101509</v>
      </c>
      <c r="I74" s="21">
        <f t="shared" si="160"/>
        <v>1043.752674946473</v>
      </c>
    </row>
    <row r="75" spans="1:33" ht="13.5" customHeight="1">
      <c r="B75" s="420" t="s">
        <v>150</v>
      </c>
      <c r="C75" s="421" t="s">
        <v>135</v>
      </c>
      <c r="D75" s="422"/>
      <c r="E75" s="422"/>
      <c r="F75" s="422"/>
      <c r="G75" s="422"/>
      <c r="H75" s="422"/>
      <c r="I75" s="423"/>
      <c r="J75" s="420" t="s">
        <v>150</v>
      </c>
      <c r="K75" s="417" t="s">
        <v>4</v>
      </c>
      <c r="L75" s="418"/>
      <c r="M75" s="418"/>
      <c r="N75" s="418"/>
      <c r="O75" s="418"/>
      <c r="P75" s="418"/>
      <c r="Q75" s="419"/>
      <c r="R75" s="420" t="s">
        <v>150</v>
      </c>
      <c r="S75" s="424" t="s">
        <v>4</v>
      </c>
      <c r="T75" s="425"/>
      <c r="U75" s="425"/>
      <c r="V75" s="425"/>
      <c r="W75" s="425"/>
      <c r="X75" s="425"/>
      <c r="Y75" s="426"/>
      <c r="Z75" s="420" t="s">
        <v>150</v>
      </c>
      <c r="AA75" s="421" t="s">
        <v>136</v>
      </c>
      <c r="AB75" s="422"/>
      <c r="AC75" s="422"/>
      <c r="AD75" s="422"/>
      <c r="AE75" s="422"/>
      <c r="AF75" s="422"/>
      <c r="AG75" s="423"/>
    </row>
    <row r="76" spans="1:33" ht="13.5" customHeight="1">
      <c r="B76" s="420"/>
      <c r="C76" s="12" t="s">
        <v>137</v>
      </c>
      <c r="D76" s="13" t="s">
        <v>253</v>
      </c>
      <c r="E76" s="12" t="s">
        <v>139</v>
      </c>
      <c r="F76" s="12" t="s">
        <v>140</v>
      </c>
      <c r="G76" s="12" t="s">
        <v>141</v>
      </c>
      <c r="H76" s="12" t="s">
        <v>142</v>
      </c>
      <c r="I76" s="12" t="s">
        <v>143</v>
      </c>
      <c r="J76" s="420"/>
      <c r="K76" s="45" t="s">
        <v>137</v>
      </c>
      <c r="L76" s="46" t="s">
        <v>253</v>
      </c>
      <c r="M76" s="45" t="s">
        <v>139</v>
      </c>
      <c r="N76" s="45" t="s">
        <v>140</v>
      </c>
      <c r="O76" s="45" t="s">
        <v>141</v>
      </c>
      <c r="P76" s="45" t="s">
        <v>142</v>
      </c>
      <c r="Q76" s="45" t="s">
        <v>143</v>
      </c>
      <c r="R76" s="420"/>
      <c r="S76" s="57" t="s">
        <v>137</v>
      </c>
      <c r="T76" s="58" t="s">
        <v>253</v>
      </c>
      <c r="U76" s="57" t="s">
        <v>139</v>
      </c>
      <c r="V76" s="57" t="s">
        <v>140</v>
      </c>
      <c r="W76" s="57" t="s">
        <v>141</v>
      </c>
      <c r="X76" s="57" t="s">
        <v>142</v>
      </c>
      <c r="Y76" s="57" t="s">
        <v>143</v>
      </c>
      <c r="Z76" s="420"/>
      <c r="AA76" s="12" t="s">
        <v>137</v>
      </c>
      <c r="AB76" s="13" t="s">
        <v>253</v>
      </c>
      <c r="AC76" s="12" t="s">
        <v>139</v>
      </c>
      <c r="AD76" s="12" t="s">
        <v>140</v>
      </c>
      <c r="AE76" s="12" t="s">
        <v>141</v>
      </c>
      <c r="AF76" s="12" t="s">
        <v>142</v>
      </c>
      <c r="AG76" s="12" t="s">
        <v>143</v>
      </c>
    </row>
    <row r="77" spans="1:33" ht="13.5" customHeight="1">
      <c r="A77" s="253" t="s">
        <v>88</v>
      </c>
      <c r="B77" s="14" t="str">
        <f>+'8.คำนวณ'!G51</f>
        <v>โนนสัง,รพช.</v>
      </c>
      <c r="C77" s="264">
        <f>+'8.คำนวณ'!M51</f>
        <v>1148.4863196408139</v>
      </c>
      <c r="D77" s="264">
        <f>+'8.คำนวณ'!N51</f>
        <v>351.20874500831053</v>
      </c>
      <c r="E77" s="264">
        <f>+'8.คำนวณ'!O51</f>
        <v>1497.0957759699627</v>
      </c>
      <c r="F77" s="264">
        <f>+'8.คำนวณ'!P51</f>
        <v>2181.3235288245573</v>
      </c>
      <c r="G77" s="264">
        <f>+'8.คำนวณ'!Q51</f>
        <v>3.4349032069432477</v>
      </c>
      <c r="H77" s="264">
        <f>+'8.คำนวณ'!R51</f>
        <v>35.245530438261724</v>
      </c>
      <c r="I77" s="264">
        <f>+'8.คำนวณ'!S51</f>
        <v>1046.4153415934552</v>
      </c>
      <c r="J77" s="14" t="str">
        <f t="shared" ref="J77:J82" si="161">+B77</f>
        <v>โนนสัง,รพช.</v>
      </c>
      <c r="K77" s="50">
        <f>+(C77-C83)*100/C83</f>
        <v>-2.6219118930879541</v>
      </c>
      <c r="L77" s="50">
        <f t="shared" ref="L77:Q77" si="162">+(D77-D83)*100/D83</f>
        <v>19.494987095194027</v>
      </c>
      <c r="M77" s="50">
        <f t="shared" si="162"/>
        <v>31.88419160128073</v>
      </c>
      <c r="N77" s="50">
        <f t="shared" si="162"/>
        <v>-15.478705258445686</v>
      </c>
      <c r="O77" s="50">
        <f t="shared" si="162"/>
        <v>-68.314623343440658</v>
      </c>
      <c r="P77" s="50">
        <f t="shared" si="162"/>
        <v>-43.265045024113881</v>
      </c>
      <c r="Q77" s="50">
        <f t="shared" si="162"/>
        <v>-1.6530780482091649</v>
      </c>
      <c r="R77" s="14" t="str">
        <f t="shared" ref="R77:R82" si="163">+J77</f>
        <v>โนนสัง,รพช.</v>
      </c>
      <c r="S77" s="15">
        <f t="shared" ref="S77:S82" si="164">+K77/100</f>
        <v>-2.621911893087954E-2</v>
      </c>
      <c r="T77" s="15">
        <f t="shared" ref="T77:Y77" si="165">+L77/100</f>
        <v>0.19494987095194027</v>
      </c>
      <c r="U77" s="15">
        <f t="shared" si="165"/>
        <v>0.31884191601280731</v>
      </c>
      <c r="V77" s="15">
        <f t="shared" si="165"/>
        <v>-0.15478705258445685</v>
      </c>
      <c r="W77" s="15">
        <f t="shared" si="165"/>
        <v>-0.68314623343440661</v>
      </c>
      <c r="X77" s="15">
        <f t="shared" si="165"/>
        <v>-0.4326504502411388</v>
      </c>
      <c r="Y77" s="15">
        <f t="shared" si="165"/>
        <v>-1.653078048209165E-2</v>
      </c>
      <c r="Z77" s="14" t="str">
        <f t="shared" ref="Z77:Z82" si="166">+R77</f>
        <v>โนนสัง,รพช.</v>
      </c>
      <c r="AA77" s="16" t="str">
        <f>+IF(AND(C77&gt;C85),"OK","Not OK")</f>
        <v>OK</v>
      </c>
      <c r="AB77" s="16" t="str">
        <f t="shared" ref="AB77:AF77" si="167">+IF(AND(D77&gt;D85),"OK","Not OK")</f>
        <v>OK</v>
      </c>
      <c r="AC77" s="16" t="str">
        <f t="shared" si="167"/>
        <v>OK</v>
      </c>
      <c r="AD77" s="16" t="str">
        <f t="shared" si="167"/>
        <v>OK</v>
      </c>
      <c r="AE77" s="16" t="str">
        <f t="shared" si="167"/>
        <v>Not OK</v>
      </c>
      <c r="AF77" s="16" t="str">
        <f t="shared" si="167"/>
        <v>OK</v>
      </c>
      <c r="AG77" s="16" t="str">
        <f>+IF(AND(I77&gt;I85),"OK","Not OK")</f>
        <v>OK</v>
      </c>
    </row>
    <row r="78" spans="1:33" ht="13.5" customHeight="1">
      <c r="A78" s="253" t="s">
        <v>88</v>
      </c>
      <c r="B78" s="14" t="str">
        <f>+'8.คำนวณ'!G52</f>
        <v>สุวรรณคูหา,รพช.</v>
      </c>
      <c r="C78" s="264">
        <f>+'8.คำนวณ'!M52</f>
        <v>1200.9209042896773</v>
      </c>
      <c r="D78" s="264">
        <f>+'8.คำนวณ'!N52</f>
        <v>296.79407538280333</v>
      </c>
      <c r="E78" s="264">
        <f>+'8.คำนวณ'!O52</f>
        <v>875.63944747081712</v>
      </c>
      <c r="F78" s="264">
        <f>+'8.คำนวณ'!P52</f>
        <v>2318.188318885449</v>
      </c>
      <c r="G78" s="264">
        <f>+'8.คำนวณ'!Q52</f>
        <v>5.8691496568584132</v>
      </c>
      <c r="H78" s="264">
        <f>+'8.คำนวณ'!R52</f>
        <v>28.535101322494182</v>
      </c>
      <c r="I78" s="264">
        <f>+'8.คำนวณ'!S52</f>
        <v>885.86531954101599</v>
      </c>
      <c r="J78" s="14" t="str">
        <f t="shared" si="161"/>
        <v>สุวรรณคูหา,รพช.</v>
      </c>
      <c r="K78" s="50">
        <f>+(C78-C83)*100/C83</f>
        <v>1.8239221725570236</v>
      </c>
      <c r="L78" s="50">
        <f t="shared" ref="L78:Q78" si="168">+(D78-D83)*100/D83</f>
        <v>0.98098271146101912</v>
      </c>
      <c r="M78" s="50">
        <f t="shared" si="168"/>
        <v>-22.861982167400189</v>
      </c>
      <c r="N78" s="50">
        <f t="shared" si="168"/>
        <v>-10.175507861262158</v>
      </c>
      <c r="O78" s="50">
        <f t="shared" si="168"/>
        <v>-45.8598375769756</v>
      </c>
      <c r="P78" s="50">
        <f t="shared" si="168"/>
        <v>-54.066865539167061</v>
      </c>
      <c r="Q78" s="50">
        <f t="shared" si="168"/>
        <v>-16.742306828155687</v>
      </c>
      <c r="R78" s="14" t="str">
        <f t="shared" si="163"/>
        <v>สุวรรณคูหา,รพช.</v>
      </c>
      <c r="S78" s="15">
        <f t="shared" si="164"/>
        <v>1.8239221725570236E-2</v>
      </c>
      <c r="T78" s="15">
        <f t="shared" ref="T78:Y82" si="169">+L78/100</f>
        <v>9.8098271146101913E-3</v>
      </c>
      <c r="U78" s="15">
        <f t="shared" si="169"/>
        <v>-0.22861982167400188</v>
      </c>
      <c r="V78" s="15">
        <f t="shared" si="169"/>
        <v>-0.10175507861262158</v>
      </c>
      <c r="W78" s="15">
        <f t="shared" si="169"/>
        <v>-0.45859837576975598</v>
      </c>
      <c r="X78" s="15">
        <f t="shared" si="169"/>
        <v>-0.54066865539167064</v>
      </c>
      <c r="Y78" s="15">
        <f t="shared" si="169"/>
        <v>-0.16742306828155687</v>
      </c>
      <c r="Z78" s="14" t="str">
        <f t="shared" si="166"/>
        <v>สุวรรณคูหา,รพช.</v>
      </c>
      <c r="AA78" s="16" t="str">
        <f>+IF(AND(C78&gt;C85),"OK","Not OK")</f>
        <v>OK</v>
      </c>
      <c r="AB78" s="16" t="str">
        <f t="shared" ref="AB78:AG78" si="170">+IF(AND(D78&gt;D85),"OK","Not OK")</f>
        <v>OK</v>
      </c>
      <c r="AC78" s="16" t="str">
        <f t="shared" si="170"/>
        <v>OK</v>
      </c>
      <c r="AD78" s="16" t="str">
        <f t="shared" si="170"/>
        <v>OK</v>
      </c>
      <c r="AE78" s="16" t="str">
        <f t="shared" si="170"/>
        <v>OK</v>
      </c>
      <c r="AF78" s="16" t="str">
        <f t="shared" si="170"/>
        <v>OK</v>
      </c>
      <c r="AG78" s="16" t="str">
        <f t="shared" si="170"/>
        <v>Not OK</v>
      </c>
    </row>
    <row r="79" spans="1:33" ht="13.5" customHeight="1">
      <c r="A79" s="253" t="s">
        <v>45</v>
      </c>
      <c r="B79" s="14" t="str">
        <f>+'8.คำนวณ'!G53</f>
        <v>โนนสะอาด,รพช.</v>
      </c>
      <c r="C79" s="264">
        <f>+'8.คำนวณ'!M53</f>
        <v>1190.1126465447887</v>
      </c>
      <c r="D79" s="264">
        <f>+'8.คำนวณ'!N53</f>
        <v>283.60292839903457</v>
      </c>
      <c r="E79" s="264">
        <f>+'8.คำนวณ'!O53</f>
        <v>1088.0808695652174</v>
      </c>
      <c r="F79" s="264">
        <f>+'8.คำนวณ'!P53</f>
        <v>2495.029909005334</v>
      </c>
      <c r="G79" s="264">
        <f>+'8.คำนวณ'!Q53</f>
        <v>11.013599741534236</v>
      </c>
      <c r="H79" s="264">
        <f>+'8.คำนวณ'!R53</f>
        <v>49.566412575974802</v>
      </c>
      <c r="I79" s="264">
        <f>+'8.คำนวณ'!S53</f>
        <v>1226.025795211807</v>
      </c>
      <c r="J79" s="14" t="str">
        <f t="shared" si="161"/>
        <v>โนนสะอาด,รพช.</v>
      </c>
      <c r="K79" s="50">
        <f>+(C79-C83)*100/C83</f>
        <v>0.90750945003270378</v>
      </c>
      <c r="L79" s="50">
        <f t="shared" ref="L79:Q79" si="171">+(D79-D83)*100/D83</f>
        <v>-3.5071627604262394</v>
      </c>
      <c r="M79" s="50">
        <f t="shared" si="171"/>
        <v>-4.1473042788770549</v>
      </c>
      <c r="N79" s="50">
        <f t="shared" si="171"/>
        <v>-3.3233009494601675</v>
      </c>
      <c r="O79" s="50">
        <f t="shared" si="171"/>
        <v>1.5953100074830222</v>
      </c>
      <c r="P79" s="50">
        <f t="shared" si="171"/>
        <v>-20.212629776134012</v>
      </c>
      <c r="Q79" s="50">
        <f t="shared" si="171"/>
        <v>15.227537670623176</v>
      </c>
      <c r="R79" s="14" t="str">
        <f t="shared" si="163"/>
        <v>โนนสะอาด,รพช.</v>
      </c>
      <c r="S79" s="15">
        <f t="shared" si="164"/>
        <v>9.0750945003270373E-3</v>
      </c>
      <c r="T79" s="15">
        <f t="shared" si="169"/>
        <v>-3.5071627604262391E-2</v>
      </c>
      <c r="U79" s="15">
        <f t="shared" si="169"/>
        <v>-4.1473042788770551E-2</v>
      </c>
      <c r="V79" s="15">
        <f t="shared" si="169"/>
        <v>-3.3233009494601673E-2</v>
      </c>
      <c r="W79" s="15">
        <f t="shared" si="169"/>
        <v>1.5953100074830223E-2</v>
      </c>
      <c r="X79" s="15">
        <f t="shared" si="169"/>
        <v>-0.20212629776134011</v>
      </c>
      <c r="Y79" s="15">
        <f t="shared" si="169"/>
        <v>0.15227537670623176</v>
      </c>
      <c r="Z79" s="14" t="str">
        <f t="shared" si="166"/>
        <v>โนนสะอาด,รพช.</v>
      </c>
      <c r="AA79" s="16" t="str">
        <f>+IF(AND(C79&gt;C85),"OK","Not OK")</f>
        <v>OK</v>
      </c>
      <c r="AB79" s="16" t="str">
        <f t="shared" ref="AB79:AG79" si="172">+IF(AND(D79&gt;D85),"OK","Not OK")</f>
        <v>OK</v>
      </c>
      <c r="AC79" s="16" t="str">
        <f t="shared" si="172"/>
        <v>OK</v>
      </c>
      <c r="AD79" s="16" t="str">
        <f t="shared" si="172"/>
        <v>OK</v>
      </c>
      <c r="AE79" s="16" t="str">
        <f t="shared" si="172"/>
        <v>OK</v>
      </c>
      <c r="AF79" s="16" t="str">
        <f t="shared" si="172"/>
        <v>OK</v>
      </c>
      <c r="AG79" s="16" t="str">
        <f t="shared" si="172"/>
        <v>OK</v>
      </c>
    </row>
    <row r="80" spans="1:33" ht="13.5" customHeight="1">
      <c r="A80" s="253" t="s">
        <v>53</v>
      </c>
      <c r="B80" s="14" t="str">
        <f>+'8.คำนวณ'!G54</f>
        <v>ปากชม,รพช.</v>
      </c>
      <c r="C80" s="264">
        <f>+'8.คำนวณ'!M54</f>
        <v>1434.6330807922036</v>
      </c>
      <c r="D80" s="264">
        <f>+'8.คำนวณ'!N54</f>
        <v>345.95084650338657</v>
      </c>
      <c r="E80" s="264">
        <f>+'8.คำนวณ'!O54</f>
        <v>1367.0509175257732</v>
      </c>
      <c r="F80" s="264">
        <f>+'8.คำนวณ'!P54</f>
        <v>3835.8239121068518</v>
      </c>
      <c r="G80" s="264">
        <f>+'8.คำนวณ'!Q54</f>
        <v>9.0318346302121526</v>
      </c>
      <c r="H80" s="264">
        <f>+'8.คำนวณ'!R54</f>
        <v>146.34705896265461</v>
      </c>
      <c r="I80" s="264">
        <f>+'8.คำนวณ'!S54</f>
        <v>1042.9656783172816</v>
      </c>
      <c r="J80" s="14" t="str">
        <f t="shared" si="161"/>
        <v>ปากชม,รพช.</v>
      </c>
      <c r="K80" s="50">
        <f>+(C80-C83)*100/C83</f>
        <v>21.639957005465462</v>
      </c>
      <c r="L80" s="50">
        <f t="shared" ref="L80:Q80" si="173">+(D80-D83)*100/D83</f>
        <v>17.706043844424858</v>
      </c>
      <c r="M80" s="50">
        <f t="shared" si="173"/>
        <v>20.428103551935362</v>
      </c>
      <c r="N80" s="50">
        <f t="shared" si="173"/>
        <v>48.629398238137782</v>
      </c>
      <c r="O80" s="50">
        <f t="shared" si="173"/>
        <v>-16.685546894143769</v>
      </c>
      <c r="P80" s="50">
        <f t="shared" si="173"/>
        <v>135.57579352206386</v>
      </c>
      <c r="Q80" s="50">
        <f t="shared" si="173"/>
        <v>-1.9772932536792835</v>
      </c>
      <c r="R80" s="14" t="str">
        <f t="shared" si="163"/>
        <v>ปากชม,รพช.</v>
      </c>
      <c r="S80" s="15">
        <f t="shared" si="164"/>
        <v>0.21639957005465463</v>
      </c>
      <c r="T80" s="15">
        <f t="shared" si="169"/>
        <v>0.17706043844424857</v>
      </c>
      <c r="U80" s="15">
        <f t="shared" si="169"/>
        <v>0.20428103551935362</v>
      </c>
      <c r="V80" s="15">
        <f t="shared" si="169"/>
        <v>0.48629398238137783</v>
      </c>
      <c r="W80" s="15">
        <f t="shared" si="169"/>
        <v>-0.16685546894143768</v>
      </c>
      <c r="X80" s="15">
        <f t="shared" si="169"/>
        <v>1.3557579352206386</v>
      </c>
      <c r="Y80" s="15">
        <f t="shared" si="169"/>
        <v>-1.9772932536792836E-2</v>
      </c>
      <c r="Z80" s="14" t="str">
        <f t="shared" si="166"/>
        <v>ปากชม,รพช.</v>
      </c>
      <c r="AA80" s="16" t="str">
        <f>+IF(AND(C80&gt;C85),"OK","Not OK")</f>
        <v>OK</v>
      </c>
      <c r="AB80" s="16" t="str">
        <f t="shared" ref="AB80:AG80" si="174">+IF(AND(D80&gt;D85),"OK","Not OK")</f>
        <v>OK</v>
      </c>
      <c r="AC80" s="16" t="str">
        <f t="shared" si="174"/>
        <v>OK</v>
      </c>
      <c r="AD80" s="16" t="str">
        <f t="shared" si="174"/>
        <v>OK</v>
      </c>
      <c r="AE80" s="16" t="str">
        <f t="shared" si="174"/>
        <v>OK</v>
      </c>
      <c r="AF80" s="16" t="str">
        <f t="shared" si="174"/>
        <v>OK</v>
      </c>
      <c r="AG80" s="16" t="str">
        <f t="shared" si="174"/>
        <v>OK</v>
      </c>
    </row>
    <row r="81" spans="1:33" ht="13.5" customHeight="1">
      <c r="A81" s="253" t="s">
        <v>55</v>
      </c>
      <c r="B81" s="14" t="str">
        <f>+'8.คำนวณ'!G55</f>
        <v>พรเจริญ,รพช.</v>
      </c>
      <c r="C81" s="264">
        <f>+'8.คำนวณ'!M55</f>
        <v>1166.1472182492544</v>
      </c>
      <c r="D81" s="264">
        <f>+'8.คำนวณ'!N55</f>
        <v>264.29448377009044</v>
      </c>
      <c r="E81" s="264">
        <f>+'8.คำนวณ'!O55</f>
        <v>1584.7055988023953</v>
      </c>
      <c r="F81" s="264">
        <f>+'8.คำนวณ'!P55</f>
        <v>3220.0187877803055</v>
      </c>
      <c r="G81" s="264">
        <f>+'8.คำนวณ'!Q55</f>
        <v>22.935569442557625</v>
      </c>
      <c r="H81" s="264">
        <f>+'8.คำนวณ'!R55</f>
        <v>79.265077661549611</v>
      </c>
      <c r="I81" s="264">
        <f>+'8.คำนวณ'!S55</f>
        <v>975.46906329543526</v>
      </c>
      <c r="J81" s="14" t="str">
        <f t="shared" si="161"/>
        <v>พรเจริญ,รพช.</v>
      </c>
      <c r="K81" s="50">
        <f>+(C81-C83)*100/C83</f>
        <v>-1.1244760844682988</v>
      </c>
      <c r="L81" s="50">
        <f t="shared" ref="L81:Q81" si="175">+(D81-D83)*100/D83</f>
        <v>-10.076652770446779</v>
      </c>
      <c r="M81" s="50">
        <f t="shared" si="175"/>
        <v>39.602034939059692</v>
      </c>
      <c r="N81" s="50">
        <f t="shared" si="175"/>
        <v>24.768358952227359</v>
      </c>
      <c r="O81" s="50">
        <f t="shared" si="175"/>
        <v>111.5699083313698</v>
      </c>
      <c r="P81" s="50">
        <f t="shared" si="175"/>
        <v>27.593500689840276</v>
      </c>
      <c r="Q81" s="50">
        <f t="shared" si="175"/>
        <v>-8.3209352720152161</v>
      </c>
      <c r="R81" s="14" t="str">
        <f t="shared" si="163"/>
        <v>พรเจริญ,รพช.</v>
      </c>
      <c r="S81" s="15">
        <f t="shared" si="164"/>
        <v>-1.1244760844682988E-2</v>
      </c>
      <c r="T81" s="15">
        <f t="shared" si="169"/>
        <v>-0.1007665277044678</v>
      </c>
      <c r="U81" s="15">
        <f t="shared" si="169"/>
        <v>0.39602034939059694</v>
      </c>
      <c r="V81" s="15">
        <f t="shared" si="169"/>
        <v>0.2476835895222736</v>
      </c>
      <c r="W81" s="15">
        <f t="shared" si="169"/>
        <v>1.1156990833136979</v>
      </c>
      <c r="X81" s="15">
        <f t="shared" si="169"/>
        <v>0.27593500689840278</v>
      </c>
      <c r="Y81" s="15">
        <f t="shared" si="169"/>
        <v>-8.320935272015216E-2</v>
      </c>
      <c r="Z81" s="14" t="str">
        <f t="shared" si="166"/>
        <v>พรเจริญ,รพช.</v>
      </c>
      <c r="AA81" s="16" t="str">
        <f>+IF(AND(C81&gt;C85),"OK","Not OK")</f>
        <v>OK</v>
      </c>
      <c r="AB81" s="16" t="str">
        <f t="shared" ref="AB81:AG81" si="176">+IF(AND(D81&gt;D85),"OK","Not OK")</f>
        <v>OK</v>
      </c>
      <c r="AC81" s="16" t="str">
        <f t="shared" si="176"/>
        <v>OK</v>
      </c>
      <c r="AD81" s="16" t="str">
        <f t="shared" si="176"/>
        <v>OK</v>
      </c>
      <c r="AE81" s="16" t="str">
        <f t="shared" si="176"/>
        <v>OK</v>
      </c>
      <c r="AF81" s="16" t="str">
        <f t="shared" si="176"/>
        <v>OK</v>
      </c>
      <c r="AG81" s="16" t="str">
        <f t="shared" si="176"/>
        <v>OK</v>
      </c>
    </row>
    <row r="82" spans="1:33" ht="13.5" customHeight="1">
      <c r="A82" s="253" t="s">
        <v>51</v>
      </c>
      <c r="B82" s="14" t="str">
        <f>+'8.คำนวณ'!G56</f>
        <v>นาแก,รพช.</v>
      </c>
      <c r="C82" s="264">
        <f>+'8.คำนวณ'!M56</f>
        <v>936.15619947594371</v>
      </c>
      <c r="D82" s="264">
        <f>+'8.คำนวณ'!N56</f>
        <v>221.61408485253946</v>
      </c>
      <c r="E82" s="264">
        <f>+'8.คำนวณ'!O56</f>
        <v>398.38369009584665</v>
      </c>
      <c r="F82" s="264">
        <f>+'8.คำนวณ'!P56</f>
        <v>1434.4010202020204</v>
      </c>
      <c r="G82" s="264">
        <f>+'8.คำนวณ'!Q56</f>
        <v>12.758889193350557</v>
      </c>
      <c r="H82" s="264">
        <f>+'8.คำนวณ'!R56</f>
        <v>33.779605417677914</v>
      </c>
      <c r="I82" s="264">
        <f>+'8.คำนวณ'!S56</f>
        <v>1207.283766887811</v>
      </c>
      <c r="J82" s="14" t="str">
        <f t="shared" si="161"/>
        <v>นาแก,รพช.</v>
      </c>
      <c r="K82" s="50">
        <f>+(C82-C83)*100/C83</f>
        <v>-20.625000650499025</v>
      </c>
      <c r="L82" s="50">
        <f t="shared" ref="L82:Q82" si="177">+(D82-D83)*100/D83</f>
        <v>-24.598198120206806</v>
      </c>
      <c r="M82" s="50">
        <f t="shared" si="177"/>
        <v>-64.905043645998475</v>
      </c>
      <c r="N82" s="50">
        <f t="shared" si="177"/>
        <v>-44.42024312119716</v>
      </c>
      <c r="O82" s="50">
        <f t="shared" si="177"/>
        <v>17.694789475707172</v>
      </c>
      <c r="P82" s="50">
        <f t="shared" si="177"/>
        <v>-45.624753872489187</v>
      </c>
      <c r="Q82" s="50">
        <f t="shared" si="177"/>
        <v>13.466075731436126</v>
      </c>
      <c r="R82" s="14" t="str">
        <f t="shared" si="163"/>
        <v>นาแก,รพช.</v>
      </c>
      <c r="S82" s="15">
        <f t="shared" si="164"/>
        <v>-0.20625000650499026</v>
      </c>
      <c r="T82" s="15">
        <f t="shared" si="169"/>
        <v>-0.24598198120206807</v>
      </c>
      <c r="U82" s="15">
        <f t="shared" si="169"/>
        <v>-0.64905043645998473</v>
      </c>
      <c r="V82" s="15">
        <f t="shared" si="169"/>
        <v>-0.44420243121197162</v>
      </c>
      <c r="W82" s="15">
        <f t="shared" si="169"/>
        <v>0.17694789475707171</v>
      </c>
      <c r="X82" s="15">
        <f t="shared" si="169"/>
        <v>-0.45624753872489188</v>
      </c>
      <c r="Y82" s="15">
        <f t="shared" si="169"/>
        <v>0.13466075731436125</v>
      </c>
      <c r="Z82" s="14" t="str">
        <f t="shared" si="166"/>
        <v>นาแก,รพช.</v>
      </c>
      <c r="AA82" s="16" t="str">
        <f>+IF(AND(C82&gt;C85),"OK","Not OK")</f>
        <v>Not OK</v>
      </c>
      <c r="AB82" s="16" t="str">
        <f t="shared" ref="AB82:AG82" si="178">+IF(AND(D82&gt;D85),"OK","Not OK")</f>
        <v>Not OK</v>
      </c>
      <c r="AC82" s="16" t="str">
        <f t="shared" si="178"/>
        <v>Not OK</v>
      </c>
      <c r="AD82" s="16" t="str">
        <f t="shared" si="178"/>
        <v>Not OK</v>
      </c>
      <c r="AE82" s="16" t="str">
        <f t="shared" si="178"/>
        <v>OK</v>
      </c>
      <c r="AF82" s="16" t="str">
        <f t="shared" si="178"/>
        <v>OK</v>
      </c>
      <c r="AG82" s="16" t="str">
        <f t="shared" si="178"/>
        <v>OK</v>
      </c>
    </row>
    <row r="83" spans="1:33" ht="13.5" customHeight="1">
      <c r="B83" s="18" t="s">
        <v>144</v>
      </c>
      <c r="C83" s="19">
        <f t="shared" ref="C83:I83" si="179">AVERAGE(C77:C82)</f>
        <v>1179.4093948321138</v>
      </c>
      <c r="D83" s="19">
        <f t="shared" si="179"/>
        <v>293.91086065269411</v>
      </c>
      <c r="E83" s="19">
        <f t="shared" si="179"/>
        <v>1135.1593832383353</v>
      </c>
      <c r="F83" s="19">
        <f t="shared" si="179"/>
        <v>2580.7975794674198</v>
      </c>
      <c r="G83" s="19">
        <f t="shared" si="179"/>
        <v>10.840657645242706</v>
      </c>
      <c r="H83" s="19">
        <f t="shared" si="179"/>
        <v>62.123131063102143</v>
      </c>
      <c r="I83" s="19">
        <f t="shared" si="179"/>
        <v>1064.0041608078011</v>
      </c>
    </row>
    <row r="84" spans="1:33" ht="13.5" customHeight="1">
      <c r="B84" s="20" t="s">
        <v>268</v>
      </c>
      <c r="C84" s="21">
        <f t="shared" ref="C84:I84" si="180">+STDEV(C77:C82)</f>
        <v>158.75810119134607</v>
      </c>
      <c r="D84" s="21">
        <f t="shared" si="180"/>
        <v>49.416045257074643</v>
      </c>
      <c r="E84" s="21">
        <f t="shared" si="180"/>
        <v>447.05007359394881</v>
      </c>
      <c r="F84" s="21">
        <f t="shared" si="180"/>
        <v>840.69247100801749</v>
      </c>
      <c r="G84" s="21">
        <f t="shared" si="180"/>
        <v>6.8239188712105712</v>
      </c>
      <c r="H84" s="21">
        <f t="shared" si="180"/>
        <v>45.16437566577271</v>
      </c>
      <c r="I84" s="21">
        <f t="shared" si="180"/>
        <v>131.9878404245211</v>
      </c>
      <c r="K84" s="11"/>
      <c r="L84" s="11"/>
      <c r="M84" s="11"/>
      <c r="N84" s="11"/>
      <c r="O84" s="11"/>
      <c r="P84" s="11"/>
      <c r="Q84" s="11"/>
      <c r="T84" s="59"/>
      <c r="Y84" s="59"/>
    </row>
    <row r="85" spans="1:33" ht="13.5" customHeight="1">
      <c r="B85" s="20" t="s">
        <v>145</v>
      </c>
      <c r="C85" s="21">
        <f>+C83-C84</f>
        <v>1020.6512936407677</v>
      </c>
      <c r="D85" s="21">
        <f t="shared" ref="D85:I85" si="181">+D83-D84</f>
        <v>244.49481539561947</v>
      </c>
      <c r="E85" s="21">
        <f t="shared" si="181"/>
        <v>688.10930964438649</v>
      </c>
      <c r="F85" s="21">
        <f t="shared" si="181"/>
        <v>1740.1051084594023</v>
      </c>
      <c r="G85" s="21">
        <f t="shared" si="181"/>
        <v>4.0167387740321345</v>
      </c>
      <c r="H85" s="21">
        <f t="shared" si="181"/>
        <v>16.958755397329433</v>
      </c>
      <c r="I85" s="21">
        <f t="shared" si="181"/>
        <v>932.01632038328</v>
      </c>
    </row>
    <row r="86" spans="1:33" ht="13.5" customHeight="1">
      <c r="B86" s="420" t="s">
        <v>151</v>
      </c>
      <c r="C86" s="421" t="s">
        <v>135</v>
      </c>
      <c r="D86" s="422"/>
      <c r="E86" s="422"/>
      <c r="F86" s="422"/>
      <c r="G86" s="422"/>
      <c r="H86" s="422"/>
      <c r="I86" s="423"/>
      <c r="J86" s="427" t="s">
        <v>151</v>
      </c>
      <c r="K86" s="417" t="s">
        <v>4</v>
      </c>
      <c r="L86" s="418"/>
      <c r="M86" s="418"/>
      <c r="N86" s="418"/>
      <c r="O86" s="418"/>
      <c r="P86" s="418"/>
      <c r="Q86" s="419"/>
      <c r="R86" s="427" t="s">
        <v>151</v>
      </c>
      <c r="S86" s="424" t="s">
        <v>4</v>
      </c>
      <c r="T86" s="425"/>
      <c r="U86" s="425"/>
      <c r="V86" s="425"/>
      <c r="W86" s="425"/>
      <c r="X86" s="425"/>
      <c r="Y86" s="426"/>
      <c r="Z86" s="427" t="s">
        <v>151</v>
      </c>
      <c r="AA86" s="421" t="s">
        <v>136</v>
      </c>
      <c r="AB86" s="422"/>
      <c r="AC86" s="422"/>
      <c r="AD86" s="422"/>
      <c r="AE86" s="422"/>
      <c r="AF86" s="422"/>
      <c r="AG86" s="423"/>
    </row>
    <row r="87" spans="1:33" ht="13.5" customHeight="1">
      <c r="B87" s="420"/>
      <c r="C87" s="12" t="s">
        <v>137</v>
      </c>
      <c r="D87" s="13" t="s">
        <v>253</v>
      </c>
      <c r="E87" s="12" t="s">
        <v>139</v>
      </c>
      <c r="F87" s="12" t="s">
        <v>140</v>
      </c>
      <c r="G87" s="12" t="s">
        <v>141</v>
      </c>
      <c r="H87" s="12" t="s">
        <v>142</v>
      </c>
      <c r="I87" s="12" t="s">
        <v>143</v>
      </c>
      <c r="J87" s="428"/>
      <c r="K87" s="45" t="s">
        <v>137</v>
      </c>
      <c r="L87" s="46" t="s">
        <v>253</v>
      </c>
      <c r="M87" s="45" t="s">
        <v>139</v>
      </c>
      <c r="N87" s="45" t="s">
        <v>140</v>
      </c>
      <c r="O87" s="45" t="s">
        <v>141</v>
      </c>
      <c r="P87" s="45" t="s">
        <v>142</v>
      </c>
      <c r="Q87" s="45" t="s">
        <v>143</v>
      </c>
      <c r="R87" s="428"/>
      <c r="S87" s="57" t="s">
        <v>137</v>
      </c>
      <c r="T87" s="58" t="s">
        <v>253</v>
      </c>
      <c r="U87" s="57" t="s">
        <v>139</v>
      </c>
      <c r="V87" s="57" t="s">
        <v>140</v>
      </c>
      <c r="W87" s="57" t="s">
        <v>141</v>
      </c>
      <c r="X87" s="57" t="s">
        <v>142</v>
      </c>
      <c r="Y87" s="57" t="s">
        <v>143</v>
      </c>
      <c r="Z87" s="428"/>
      <c r="AA87" s="12" t="s">
        <v>137</v>
      </c>
      <c r="AB87" s="13" t="s">
        <v>253</v>
      </c>
      <c r="AC87" s="12" t="s">
        <v>139</v>
      </c>
      <c r="AD87" s="12" t="s">
        <v>140</v>
      </c>
      <c r="AE87" s="12" t="s">
        <v>141</v>
      </c>
      <c r="AF87" s="12" t="s">
        <v>142</v>
      </c>
      <c r="AG87" s="12" t="s">
        <v>143</v>
      </c>
    </row>
    <row r="88" spans="1:33" ht="13.5" customHeight="1">
      <c r="A88" s="253" t="s">
        <v>45</v>
      </c>
      <c r="B88" s="14" t="str">
        <f>+'8.คำนวณ'!G57</f>
        <v>กุดจับ,รพช.</v>
      </c>
      <c r="C88" s="264">
        <f>+'8.คำนวณ'!M57</f>
        <v>1161.9141851464231</v>
      </c>
      <c r="D88" s="264">
        <f>+'8.คำนวณ'!N57</f>
        <v>439.98203649217032</v>
      </c>
      <c r="E88" s="264">
        <f>+'8.คำนวณ'!O57</f>
        <v>1177.5868656240027</v>
      </c>
      <c r="F88" s="264">
        <f>+'8.คำนวณ'!P57</f>
        <v>3189.4180986981532</v>
      </c>
      <c r="G88" s="264">
        <f>+'8.คำนวณ'!Q57</f>
        <v>19.706843426227753</v>
      </c>
      <c r="H88" s="264">
        <f>+'8.คำนวณ'!R57</f>
        <v>41.668138591738973</v>
      </c>
      <c r="I88" s="264">
        <f>+'8.คำนวณ'!S57</f>
        <v>986.51563298513065</v>
      </c>
      <c r="J88" s="14" t="str">
        <f>+B88</f>
        <v>กุดจับ,รพช.</v>
      </c>
      <c r="K88" s="50">
        <f>+(C88-C93)*100/C93</f>
        <v>-15.630168440599213</v>
      </c>
      <c r="L88" s="50">
        <f t="shared" ref="L88:Q88" si="182">+(D88-D93)*100/D93</f>
        <v>-7.9873739117983131</v>
      </c>
      <c r="M88" s="50">
        <f t="shared" si="182"/>
        <v>-16.352689093256316</v>
      </c>
      <c r="N88" s="50">
        <f t="shared" si="182"/>
        <v>8.4663389286052322</v>
      </c>
      <c r="O88" s="50">
        <f t="shared" si="182"/>
        <v>57.050188632208851</v>
      </c>
      <c r="P88" s="50">
        <f t="shared" si="182"/>
        <v>-21.772577019042114</v>
      </c>
      <c r="Q88" s="50">
        <f t="shared" si="182"/>
        <v>-9.3727612610051008</v>
      </c>
      <c r="R88" s="14" t="str">
        <f>+J88</f>
        <v>กุดจับ,รพช.</v>
      </c>
      <c r="S88" s="15">
        <f>+K88/100</f>
        <v>-0.15630168440599213</v>
      </c>
      <c r="T88" s="15">
        <f t="shared" ref="T88:Y88" si="183">+L88/100</f>
        <v>-7.9873739117983136E-2</v>
      </c>
      <c r="U88" s="15">
        <f t="shared" si="183"/>
        <v>-0.16352689093256317</v>
      </c>
      <c r="V88" s="15">
        <f t="shared" si="183"/>
        <v>8.4663389286052326E-2</v>
      </c>
      <c r="W88" s="15">
        <f t="shared" si="183"/>
        <v>0.57050188632208854</v>
      </c>
      <c r="X88" s="15">
        <f t="shared" si="183"/>
        <v>-0.21772577019042114</v>
      </c>
      <c r="Y88" s="15">
        <f t="shared" si="183"/>
        <v>-9.3727612610051012E-2</v>
      </c>
      <c r="Z88" s="14" t="str">
        <f>+R88</f>
        <v>กุดจับ,รพช.</v>
      </c>
      <c r="AA88" s="16" t="str">
        <f>+IF(AND(C88&gt;C95),"OK","Not OK")</f>
        <v>OK</v>
      </c>
      <c r="AB88" s="16" t="str">
        <f t="shared" ref="AB88:AF88" si="184">+IF(AND(D88&gt;D95),"OK","Not OK")</f>
        <v>OK</v>
      </c>
      <c r="AC88" s="16" t="str">
        <f t="shared" si="184"/>
        <v>Not OK</v>
      </c>
      <c r="AD88" s="16" t="str">
        <f t="shared" si="184"/>
        <v>OK</v>
      </c>
      <c r="AE88" s="16" t="str">
        <f t="shared" si="184"/>
        <v>OK</v>
      </c>
      <c r="AF88" s="16" t="str">
        <f t="shared" si="184"/>
        <v>OK</v>
      </c>
      <c r="AG88" s="16" t="str">
        <f>+IF(AND(I88&gt;I95),"OK","Not OK")</f>
        <v>Not OK</v>
      </c>
    </row>
    <row r="89" spans="1:33" ht="13.5" customHeight="1">
      <c r="A89" s="253" t="s">
        <v>45</v>
      </c>
      <c r="B89" s="14" t="str">
        <f>+'8.คำนวณ'!G58</f>
        <v>หนองวัวซอ,รพช.</v>
      </c>
      <c r="C89" s="264">
        <f>+'8.คำนวณ'!M58</f>
        <v>1023.0974569958848</v>
      </c>
      <c r="D89" s="264">
        <f>+'8.คำนวณ'!N58</f>
        <v>339.88690102880662</v>
      </c>
      <c r="E89" s="264">
        <f>+'8.คำนวณ'!O58</f>
        <v>1398.9634840793728</v>
      </c>
      <c r="F89" s="264">
        <f>+'8.คำนวณ'!P58</f>
        <v>1927.7626328649972</v>
      </c>
      <c r="G89" s="264">
        <f>+'8.คำนวณ'!Q58</f>
        <v>5.5832958993775268</v>
      </c>
      <c r="H89" s="264">
        <f>+'8.คำนวณ'!R58</f>
        <v>41.878946127189884</v>
      </c>
      <c r="I89" s="264">
        <f>+'8.คำนวณ'!S58</f>
        <v>1043.6382526748971</v>
      </c>
      <c r="J89" s="14" t="str">
        <f>+B89</f>
        <v>หนองวัวซอ,รพช.</v>
      </c>
      <c r="K89" s="50">
        <f>+(C89-C93)*100/C93</f>
        <v>-25.710038470081734</v>
      </c>
      <c r="L89" s="50">
        <f t="shared" ref="L89:Q89" si="185">+(D89-D93)*100/D93</f>
        <v>-28.920083678921447</v>
      </c>
      <c r="M89" s="50">
        <f t="shared" si="185"/>
        <v>-0.62768453352265208</v>
      </c>
      <c r="N89" s="50">
        <f t="shared" si="185"/>
        <v>-34.440280753538126</v>
      </c>
      <c r="O89" s="50">
        <f t="shared" si="185"/>
        <v>-55.50491495661489</v>
      </c>
      <c r="P89" s="50">
        <f t="shared" si="185"/>
        <v>-21.376808674195505</v>
      </c>
      <c r="Q89" s="50">
        <f t="shared" si="185"/>
        <v>-4.1251350512141576</v>
      </c>
      <c r="R89" s="14" t="str">
        <f>+J89</f>
        <v>หนองวัวซอ,รพช.</v>
      </c>
      <c r="S89" s="15">
        <f>+K89/100</f>
        <v>-0.25710038470081736</v>
      </c>
      <c r="T89" s="15">
        <f t="shared" ref="T89:Y92" si="186">+L89/100</f>
        <v>-0.28920083678921449</v>
      </c>
      <c r="U89" s="15">
        <f t="shared" si="186"/>
        <v>-6.2768453352265207E-3</v>
      </c>
      <c r="V89" s="15">
        <f t="shared" si="186"/>
        <v>-0.34440280753538127</v>
      </c>
      <c r="W89" s="15">
        <f t="shared" si="186"/>
        <v>-0.55504914956614892</v>
      </c>
      <c r="X89" s="15">
        <f t="shared" si="186"/>
        <v>-0.21376808674195505</v>
      </c>
      <c r="Y89" s="15">
        <f t="shared" si="186"/>
        <v>-4.1251350512141578E-2</v>
      </c>
      <c r="Z89" s="14" t="str">
        <f>+R89</f>
        <v>หนองวัวซอ,รพช.</v>
      </c>
      <c r="AA89" s="16" t="str">
        <f>+IF(AND(C89&gt;C95),"OK","Not OK")</f>
        <v>Not OK</v>
      </c>
      <c r="AB89" s="16" t="str">
        <f t="shared" ref="AB89:AG89" si="187">+IF(AND(D89&gt;D95),"OK","Not OK")</f>
        <v>OK</v>
      </c>
      <c r="AC89" s="16" t="str">
        <f t="shared" si="187"/>
        <v>OK</v>
      </c>
      <c r="AD89" s="16" t="str">
        <f t="shared" si="187"/>
        <v>Not OK</v>
      </c>
      <c r="AE89" s="16" t="str">
        <f t="shared" si="187"/>
        <v>Not OK</v>
      </c>
      <c r="AF89" s="16" t="str">
        <f t="shared" si="187"/>
        <v>OK</v>
      </c>
      <c r="AG89" s="16" t="str">
        <f t="shared" si="187"/>
        <v>OK</v>
      </c>
    </row>
    <row r="90" spans="1:33" ht="13.5" customHeight="1">
      <c r="A90" s="253" t="s">
        <v>45</v>
      </c>
      <c r="B90" s="14" t="str">
        <f>+'8.คำนวณ'!G59</f>
        <v>วังสามหมอ,รพช.</v>
      </c>
      <c r="C90" s="264">
        <f>+'8.คำนวณ'!M59</f>
        <v>1556.7964297295393</v>
      </c>
      <c r="D90" s="264">
        <f>+'8.คำนวณ'!N59</f>
        <v>877.54373193599179</v>
      </c>
      <c r="E90" s="264">
        <f>+'8.คำนวณ'!O59</f>
        <v>1282.3763950807072</v>
      </c>
      <c r="F90" s="264">
        <f>+'8.คำนวณ'!P59</f>
        <v>4416.0726853707401</v>
      </c>
      <c r="G90" s="264">
        <f>+'8.คำนวณ'!Q59</f>
        <v>13.641398969036972</v>
      </c>
      <c r="H90" s="264">
        <f>+'8.คำนวณ'!R59</f>
        <v>66.878170382002537</v>
      </c>
      <c r="I90" s="264">
        <f>+'8.คำนวณ'!S59</f>
        <v>1150.6465930399229</v>
      </c>
      <c r="J90" s="14" t="str">
        <f>+B90</f>
        <v>วังสามหมอ,รพช.</v>
      </c>
      <c r="K90" s="50">
        <f>+(C90-C93)*100/C93</f>
        <v>13.043333343938484</v>
      </c>
      <c r="L90" s="50">
        <f t="shared" ref="L90:Q90" si="188">+(D90-D93)*100/D93</f>
        <v>83.519090748397858</v>
      </c>
      <c r="M90" s="50">
        <f t="shared" si="188"/>
        <v>-8.909193750268118</v>
      </c>
      <c r="N90" s="50">
        <f t="shared" si="188"/>
        <v>50.18264203752193</v>
      </c>
      <c r="O90" s="50">
        <f t="shared" si="188"/>
        <v>8.7127062897950385</v>
      </c>
      <c r="P90" s="50">
        <f t="shared" si="188"/>
        <v>25.556530708638569</v>
      </c>
      <c r="Q90" s="50">
        <f t="shared" si="188"/>
        <v>5.7052924504562483</v>
      </c>
      <c r="R90" s="14" t="str">
        <f>+J90</f>
        <v>วังสามหมอ,รพช.</v>
      </c>
      <c r="S90" s="15">
        <f>+K90/100</f>
        <v>0.13043333343938485</v>
      </c>
      <c r="T90" s="15">
        <f t="shared" si="186"/>
        <v>0.83519090748397862</v>
      </c>
      <c r="U90" s="15">
        <f t="shared" si="186"/>
        <v>-8.9091937502681184E-2</v>
      </c>
      <c r="V90" s="15">
        <f t="shared" si="186"/>
        <v>0.5018264203752193</v>
      </c>
      <c r="W90" s="15">
        <f t="shared" si="186"/>
        <v>8.7127062897950386E-2</v>
      </c>
      <c r="X90" s="15">
        <f t="shared" si="186"/>
        <v>0.2555653070863857</v>
      </c>
      <c r="Y90" s="15">
        <f t="shared" si="186"/>
        <v>5.705292450456248E-2</v>
      </c>
      <c r="Z90" s="14" t="str">
        <f>+R90</f>
        <v>วังสามหมอ,รพช.</v>
      </c>
      <c r="AA90" s="16" t="str">
        <f>+IF(AND(C90&gt;C95),"OK","Not OK")</f>
        <v>OK</v>
      </c>
      <c r="AB90" s="16" t="str">
        <f t="shared" ref="AB90:AG90" si="189">+IF(AND(D90&gt;D95),"OK","Not OK")</f>
        <v>OK</v>
      </c>
      <c r="AC90" s="16" t="str">
        <f t="shared" si="189"/>
        <v>OK</v>
      </c>
      <c r="AD90" s="16" t="str">
        <f t="shared" si="189"/>
        <v>OK</v>
      </c>
      <c r="AE90" s="16" t="str">
        <f t="shared" si="189"/>
        <v>OK</v>
      </c>
      <c r="AF90" s="16" t="str">
        <f t="shared" si="189"/>
        <v>OK</v>
      </c>
      <c r="AG90" s="16" t="str">
        <f t="shared" si="189"/>
        <v>OK</v>
      </c>
    </row>
    <row r="91" spans="1:33" ht="13.5" customHeight="1">
      <c r="A91" s="253" t="s">
        <v>45</v>
      </c>
      <c r="B91" s="14" t="str">
        <f>+'8.คำนวณ'!G60</f>
        <v>น้ำโสม,รพช.</v>
      </c>
      <c r="C91" s="264">
        <f>+'8.คำนวณ'!M60</f>
        <v>1247.5947378690737</v>
      </c>
      <c r="D91" s="264">
        <f>+'8.คำนวณ'!N60</f>
        <v>361.62964941998843</v>
      </c>
      <c r="E91" s="264">
        <f>+'8.คำนวณ'!O60</f>
        <v>1704.5458454106276</v>
      </c>
      <c r="F91" s="264">
        <f>+'8.คำนวณ'!P60</f>
        <v>2725.9893331087906</v>
      </c>
      <c r="G91" s="264">
        <f>+'8.คำนวณ'!Q60</f>
        <v>10.891287665626439</v>
      </c>
      <c r="H91" s="264">
        <f>+'8.คำนวณ'!R60</f>
        <v>65.657098275950275</v>
      </c>
      <c r="I91" s="264">
        <f>+'8.คำนวณ'!S60</f>
        <v>1103.1010453073741</v>
      </c>
      <c r="J91" s="14" t="str">
        <f>+B91</f>
        <v>น้ำโสม,รพช.</v>
      </c>
      <c r="K91" s="50">
        <f>+(C91-C93)*100/C93</f>
        <v>-9.4086643970665822</v>
      </c>
      <c r="L91" s="50">
        <f t="shared" ref="L91:Q91" si="190">+(D91-D93)*100/D93</f>
        <v>-24.373063091904228</v>
      </c>
      <c r="M91" s="50">
        <f t="shared" si="190"/>
        <v>21.078691048670617</v>
      </c>
      <c r="N91" s="50">
        <f t="shared" si="190"/>
        <v>-7.2940349083020557</v>
      </c>
      <c r="O91" s="50">
        <f t="shared" si="190"/>
        <v>-13.20381730653966</v>
      </c>
      <c r="P91" s="50">
        <f t="shared" si="190"/>
        <v>23.264099912381759</v>
      </c>
      <c r="Q91" s="50">
        <f t="shared" si="190"/>
        <v>1.3374734709480689</v>
      </c>
      <c r="R91" s="14" t="str">
        <f>+J91</f>
        <v>น้ำโสม,รพช.</v>
      </c>
      <c r="S91" s="15">
        <f>+K91/100</f>
        <v>-9.4086643970665823E-2</v>
      </c>
      <c r="T91" s="15">
        <f t="shared" si="186"/>
        <v>-0.24373063091904229</v>
      </c>
      <c r="U91" s="15">
        <f t="shared" si="186"/>
        <v>0.21078691048670617</v>
      </c>
      <c r="V91" s="15">
        <f t="shared" si="186"/>
        <v>-7.294034908302055E-2</v>
      </c>
      <c r="W91" s="15">
        <f t="shared" si="186"/>
        <v>-0.13203817306539661</v>
      </c>
      <c r="X91" s="15">
        <f t="shared" si="186"/>
        <v>0.23264099912381758</v>
      </c>
      <c r="Y91" s="15">
        <f t="shared" si="186"/>
        <v>1.3374734709480689E-2</v>
      </c>
      <c r="Z91" s="14" t="str">
        <f>+R91</f>
        <v>น้ำโสม,รพช.</v>
      </c>
      <c r="AA91" s="16" t="str">
        <f>+IF(AND(C91&gt;C95),"OK","Not OK")</f>
        <v>OK</v>
      </c>
      <c r="AB91" s="16" t="str">
        <f t="shared" ref="AB91:AG91" si="191">+IF(AND(D91&gt;D95),"OK","Not OK")</f>
        <v>OK</v>
      </c>
      <c r="AC91" s="16" t="str">
        <f t="shared" si="191"/>
        <v>OK</v>
      </c>
      <c r="AD91" s="16" t="str">
        <f t="shared" si="191"/>
        <v>OK</v>
      </c>
      <c r="AE91" s="16" t="str">
        <f t="shared" si="191"/>
        <v>OK</v>
      </c>
      <c r="AF91" s="16" t="str">
        <f t="shared" si="191"/>
        <v>OK</v>
      </c>
      <c r="AG91" s="16" t="str">
        <f t="shared" si="191"/>
        <v>OK</v>
      </c>
    </row>
    <row r="92" spans="1:33" ht="13.5" customHeight="1">
      <c r="A92" s="253" t="s">
        <v>53</v>
      </c>
      <c r="B92" s="14" t="str">
        <f>+'8.คำนวณ'!G61</f>
        <v>ผาขาว,รพช.</v>
      </c>
      <c r="C92" s="264">
        <f>+'8.คำนวณ'!M61</f>
        <v>1896.4363798773163</v>
      </c>
      <c r="D92" s="264">
        <f>+'8.คำนวณ'!N61</f>
        <v>371.8362767975716</v>
      </c>
      <c r="E92" s="264">
        <f>+'8.คำนวณ'!O61</f>
        <v>1475.5275453677173</v>
      </c>
      <c r="F92" s="264">
        <f>+'8.คำนวณ'!P61</f>
        <v>2443.097765006386</v>
      </c>
      <c r="G92" s="264">
        <f>+'8.คำนวณ'!Q61</f>
        <v>12.917765432393123</v>
      </c>
      <c r="H92" s="264">
        <f>+'8.คำนวณ'!R61</f>
        <v>50.24457523664195</v>
      </c>
      <c r="I92" s="264">
        <f>+'8.คำนวณ'!S61</f>
        <v>1158.8088945804086</v>
      </c>
      <c r="J92" s="14" t="str">
        <f>+B92</f>
        <v>ผาขาว,รพช.</v>
      </c>
      <c r="K92" s="50">
        <f>+(C92-C93)*100/C93</f>
        <v>37.705537963809014</v>
      </c>
      <c r="L92" s="50">
        <f t="shared" ref="L92:Q92" si="192">+(D92-D93)*100/D93</f>
        <v>-22.238570065773885</v>
      </c>
      <c r="M92" s="50">
        <f t="shared" si="192"/>
        <v>4.8108763283764375</v>
      </c>
      <c r="N92" s="50">
        <f t="shared" si="192"/>
        <v>-16.91466530428702</v>
      </c>
      <c r="O92" s="50">
        <f t="shared" si="192"/>
        <v>2.9458373411506868</v>
      </c>
      <c r="P92" s="50">
        <f t="shared" si="192"/>
        <v>-5.6712449277826797</v>
      </c>
      <c r="Q92" s="50">
        <f t="shared" si="192"/>
        <v>6.4551303908149835</v>
      </c>
      <c r="R92" s="14" t="str">
        <f>+J92</f>
        <v>ผาขาว,รพช.</v>
      </c>
      <c r="S92" s="15">
        <f>+K92/100</f>
        <v>0.37705537963809016</v>
      </c>
      <c r="T92" s="15">
        <f t="shared" si="186"/>
        <v>-0.22238570065773886</v>
      </c>
      <c r="U92" s="15">
        <f t="shared" si="186"/>
        <v>4.8108763283764372E-2</v>
      </c>
      <c r="V92" s="15">
        <f t="shared" si="186"/>
        <v>-0.16914665304287019</v>
      </c>
      <c r="W92" s="15">
        <f t="shared" si="186"/>
        <v>2.945837341150687E-2</v>
      </c>
      <c r="X92" s="15">
        <f t="shared" si="186"/>
        <v>-5.6712449277826794E-2</v>
      </c>
      <c r="Y92" s="15">
        <f t="shared" si="186"/>
        <v>6.4551303908149837E-2</v>
      </c>
      <c r="Z92" s="14" t="str">
        <f>+R92</f>
        <v>ผาขาว,รพช.</v>
      </c>
      <c r="AA92" s="16" t="str">
        <f>+IF(AND(C92&gt;C95),"OK","Not OK")</f>
        <v>OK</v>
      </c>
      <c r="AB92" s="16" t="str">
        <f t="shared" ref="AB92:AG92" si="193">+IF(AND(D92&gt;D95),"OK","Not OK")</f>
        <v>OK</v>
      </c>
      <c r="AC92" s="16" t="str">
        <f t="shared" si="193"/>
        <v>OK</v>
      </c>
      <c r="AD92" s="16" t="str">
        <f t="shared" si="193"/>
        <v>OK</v>
      </c>
      <c r="AE92" s="16" t="str">
        <f t="shared" si="193"/>
        <v>OK</v>
      </c>
      <c r="AF92" s="16" t="str">
        <f t="shared" si="193"/>
        <v>OK</v>
      </c>
      <c r="AG92" s="16" t="str">
        <f t="shared" si="193"/>
        <v>OK</v>
      </c>
    </row>
    <row r="93" spans="1:33" ht="13.5" customHeight="1">
      <c r="B93" s="18" t="s">
        <v>144</v>
      </c>
      <c r="C93" s="19">
        <f t="shared" ref="C93:I93" si="194">AVERAGE(C88:C92)</f>
        <v>1377.1678379236475</v>
      </c>
      <c r="D93" s="19">
        <f t="shared" si="194"/>
        <v>478.17571913490576</v>
      </c>
      <c r="E93" s="19">
        <f t="shared" si="194"/>
        <v>1407.8000271124856</v>
      </c>
      <c r="F93" s="19">
        <f t="shared" si="194"/>
        <v>2940.4681030098136</v>
      </c>
      <c r="G93" s="19">
        <f t="shared" si="194"/>
        <v>12.548118278532362</v>
      </c>
      <c r="H93" s="19">
        <f t="shared" si="194"/>
        <v>53.265385722704721</v>
      </c>
      <c r="I93" s="19">
        <f t="shared" si="194"/>
        <v>1088.5420837175466</v>
      </c>
      <c r="J93" s="23"/>
      <c r="R93" s="23"/>
      <c r="Z93" s="23"/>
    </row>
    <row r="94" spans="1:33" ht="13.5" customHeight="1">
      <c r="B94" s="20" t="s">
        <v>268</v>
      </c>
      <c r="C94" s="21">
        <f t="shared" ref="C94:I94" si="195">STDEV(C88:C92)</f>
        <v>350.14118852217217</v>
      </c>
      <c r="D94" s="21">
        <f t="shared" si="195"/>
        <v>226.36719485069705</v>
      </c>
      <c r="E94" s="21">
        <f t="shared" si="195"/>
        <v>200.90568004276599</v>
      </c>
      <c r="F94" s="21">
        <f t="shared" si="195"/>
        <v>943.17757460656753</v>
      </c>
      <c r="G94" s="21">
        <f t="shared" si="195"/>
        <v>5.0949260514719992</v>
      </c>
      <c r="H94" s="21">
        <f t="shared" si="195"/>
        <v>12.370679951546613</v>
      </c>
      <c r="I94" s="21">
        <f t="shared" si="195"/>
        <v>73.198546503577049</v>
      </c>
      <c r="J94" s="23"/>
      <c r="K94" s="51"/>
      <c r="L94" s="51"/>
      <c r="M94" s="51"/>
      <c r="N94" s="51"/>
      <c r="O94" s="51"/>
      <c r="P94" s="51"/>
      <c r="Q94" s="51"/>
      <c r="R94" s="23"/>
      <c r="S94" s="61"/>
      <c r="T94" s="61"/>
      <c r="U94" s="61"/>
      <c r="V94" s="61"/>
      <c r="W94" s="61"/>
      <c r="X94" s="61"/>
      <c r="Y94" s="61"/>
      <c r="Z94" s="23"/>
      <c r="AA94" s="26"/>
      <c r="AB94" s="26"/>
      <c r="AC94" s="26"/>
      <c r="AD94" s="26"/>
      <c r="AE94" s="26"/>
      <c r="AF94" s="26"/>
      <c r="AG94" s="26"/>
    </row>
    <row r="95" spans="1:33" ht="13.5" customHeight="1">
      <c r="B95" s="20" t="s">
        <v>145</v>
      </c>
      <c r="C95" s="21">
        <f>+C93-C94</f>
        <v>1027.0266494014754</v>
      </c>
      <c r="D95" s="21">
        <f t="shared" ref="D95:I95" si="196">+D93-D94</f>
        <v>251.80852428420872</v>
      </c>
      <c r="E95" s="21">
        <f t="shared" si="196"/>
        <v>1206.8943470697195</v>
      </c>
      <c r="F95" s="21">
        <f t="shared" si="196"/>
        <v>1997.2905284032461</v>
      </c>
      <c r="G95" s="21">
        <f t="shared" si="196"/>
        <v>7.453192227060363</v>
      </c>
      <c r="H95" s="21">
        <f t="shared" si="196"/>
        <v>40.894705771158108</v>
      </c>
      <c r="I95" s="21">
        <f t="shared" si="196"/>
        <v>1015.3435372139695</v>
      </c>
      <c r="J95" s="23"/>
      <c r="K95" s="51"/>
      <c r="L95" s="51"/>
      <c r="M95" s="51"/>
      <c r="N95" s="51"/>
      <c r="O95" s="51"/>
      <c r="P95" s="51"/>
      <c r="Q95" s="51"/>
      <c r="R95" s="23"/>
      <c r="S95" s="61"/>
      <c r="T95" s="61"/>
      <c r="U95" s="61"/>
      <c r="V95" s="61"/>
      <c r="W95" s="61"/>
      <c r="X95" s="61"/>
      <c r="Y95" s="61"/>
      <c r="Z95" s="23"/>
      <c r="AA95" s="26"/>
      <c r="AB95" s="26"/>
      <c r="AC95" s="26"/>
      <c r="AD95" s="26"/>
      <c r="AE95" s="26"/>
      <c r="AF95" s="26"/>
      <c r="AG95" s="26"/>
    </row>
    <row r="96" spans="1:33" ht="13.5" customHeight="1">
      <c r="B96" s="420" t="s">
        <v>152</v>
      </c>
      <c r="C96" s="421" t="s">
        <v>135</v>
      </c>
      <c r="D96" s="422"/>
      <c r="E96" s="422"/>
      <c r="F96" s="422"/>
      <c r="G96" s="422"/>
      <c r="H96" s="422"/>
      <c r="I96" s="423"/>
      <c r="J96" s="420" t="s">
        <v>152</v>
      </c>
      <c r="K96" s="417" t="s">
        <v>4</v>
      </c>
      <c r="L96" s="418"/>
      <c r="M96" s="418"/>
      <c r="N96" s="418"/>
      <c r="O96" s="418"/>
      <c r="P96" s="418"/>
      <c r="Q96" s="419"/>
      <c r="R96" s="420" t="s">
        <v>152</v>
      </c>
      <c r="S96" s="424" t="s">
        <v>4</v>
      </c>
      <c r="T96" s="425"/>
      <c r="U96" s="425"/>
      <c r="V96" s="425"/>
      <c r="W96" s="425"/>
      <c r="X96" s="425"/>
      <c r="Y96" s="426"/>
      <c r="Z96" s="420" t="s">
        <v>152</v>
      </c>
      <c r="AA96" s="421" t="s">
        <v>136</v>
      </c>
      <c r="AB96" s="422"/>
      <c r="AC96" s="422"/>
      <c r="AD96" s="422"/>
      <c r="AE96" s="422"/>
      <c r="AF96" s="422"/>
      <c r="AG96" s="423"/>
    </row>
    <row r="97" spans="1:33" ht="13.5" customHeight="1">
      <c r="B97" s="420"/>
      <c r="C97" s="12" t="s">
        <v>137</v>
      </c>
      <c r="D97" s="13" t="s">
        <v>253</v>
      </c>
      <c r="E97" s="12" t="s">
        <v>139</v>
      </c>
      <c r="F97" s="12" t="s">
        <v>140</v>
      </c>
      <c r="G97" s="12" t="s">
        <v>141</v>
      </c>
      <c r="H97" s="12" t="s">
        <v>142</v>
      </c>
      <c r="I97" s="12" t="s">
        <v>143</v>
      </c>
      <c r="J97" s="420"/>
      <c r="K97" s="45" t="s">
        <v>137</v>
      </c>
      <c r="L97" s="46" t="s">
        <v>253</v>
      </c>
      <c r="M97" s="45" t="s">
        <v>139</v>
      </c>
      <c r="N97" s="45" t="s">
        <v>140</v>
      </c>
      <c r="O97" s="45" t="s">
        <v>141</v>
      </c>
      <c r="P97" s="45" t="s">
        <v>142</v>
      </c>
      <c r="Q97" s="45" t="s">
        <v>143</v>
      </c>
      <c r="R97" s="420"/>
      <c r="S97" s="57" t="s">
        <v>137</v>
      </c>
      <c r="T97" s="58" t="s">
        <v>253</v>
      </c>
      <c r="U97" s="57" t="s">
        <v>139</v>
      </c>
      <c r="V97" s="57" t="s">
        <v>140</v>
      </c>
      <c r="W97" s="57" t="s">
        <v>141</v>
      </c>
      <c r="X97" s="57" t="s">
        <v>142</v>
      </c>
      <c r="Y97" s="57" t="s">
        <v>143</v>
      </c>
      <c r="Z97" s="420"/>
      <c r="AA97" s="12" t="s">
        <v>137</v>
      </c>
      <c r="AB97" s="13" t="s">
        <v>253</v>
      </c>
      <c r="AC97" s="12" t="s">
        <v>139</v>
      </c>
      <c r="AD97" s="12" t="s">
        <v>140</v>
      </c>
      <c r="AE97" s="12" t="s">
        <v>141</v>
      </c>
      <c r="AF97" s="12" t="s">
        <v>142</v>
      </c>
      <c r="AG97" s="12" t="s">
        <v>143</v>
      </c>
    </row>
    <row r="98" spans="1:33" ht="13.5" customHeight="1">
      <c r="A98" s="253" t="s">
        <v>88</v>
      </c>
      <c r="B98" s="14" t="str">
        <f>+'8.คำนวณ'!G62</f>
        <v>นากลาง,รพช.</v>
      </c>
      <c r="C98" s="268">
        <f>+'8.คำนวณ'!M62</f>
        <v>1109.0931908405814</v>
      </c>
      <c r="D98" s="268">
        <f>+'8.คำนวณ'!N62</f>
        <v>230.06043793288708</v>
      </c>
      <c r="E98" s="268">
        <f>+'8.คำนวณ'!O62</f>
        <v>879.51597337770397</v>
      </c>
      <c r="F98" s="268">
        <f>+'8.คำนวณ'!P62</f>
        <v>2206.3982367518111</v>
      </c>
      <c r="G98" s="268">
        <f>+'8.คำนวณ'!Q62</f>
        <v>4.499713595284021</v>
      </c>
      <c r="H98" s="268">
        <f>+'8.คำนวณ'!R62</f>
        <v>61.263220346329732</v>
      </c>
      <c r="I98" s="268">
        <f>+'8.คำนวณ'!S62</f>
        <v>890.6391552077132</v>
      </c>
      <c r="J98" s="14" t="str">
        <f t="shared" ref="J98:J103" si="197">+B98</f>
        <v>นากลาง,รพช.</v>
      </c>
      <c r="K98" s="50">
        <f>+(C98-C104)*100/C104</f>
        <v>-14.575573525561893</v>
      </c>
      <c r="L98" s="50">
        <f t="shared" ref="L98:Q98" si="198">+(D98-D104)*100/D104</f>
        <v>-56.722632782918595</v>
      </c>
      <c r="M98" s="50">
        <f t="shared" si="198"/>
        <v>-50.905502181219155</v>
      </c>
      <c r="N98" s="50">
        <f t="shared" si="198"/>
        <v>-48.230246641098269</v>
      </c>
      <c r="O98" s="50">
        <f t="shared" si="198"/>
        <v>-76.10130001623719</v>
      </c>
      <c r="P98" s="50">
        <f t="shared" si="198"/>
        <v>-40.7258605877647</v>
      </c>
      <c r="Q98" s="50">
        <f t="shared" si="198"/>
        <v>-18.54990223730892</v>
      </c>
      <c r="R98" s="14" t="str">
        <f t="shared" ref="R98:R103" si="199">+J98</f>
        <v>นากลาง,รพช.</v>
      </c>
      <c r="S98" s="15">
        <f t="shared" ref="S98:S103" si="200">+K98/100</f>
        <v>-0.14575573525561894</v>
      </c>
      <c r="T98" s="15">
        <f t="shared" ref="T98:Y103" si="201">+L98/100</f>
        <v>-0.56722632782918592</v>
      </c>
      <c r="U98" s="15">
        <f t="shared" si="201"/>
        <v>-0.50905502181219153</v>
      </c>
      <c r="V98" s="15">
        <f t="shared" si="201"/>
        <v>-0.48230246641098268</v>
      </c>
      <c r="W98" s="15">
        <f t="shared" si="201"/>
        <v>-0.76101300016237194</v>
      </c>
      <c r="X98" s="15">
        <f t="shared" si="201"/>
        <v>-0.40725860587764701</v>
      </c>
      <c r="Y98" s="15">
        <f t="shared" si="201"/>
        <v>-0.18549902237308921</v>
      </c>
      <c r="Z98" s="14" t="str">
        <f t="shared" ref="Z98:Z103" si="202">+R98</f>
        <v>นากลาง,รพช.</v>
      </c>
      <c r="AA98" s="16" t="str">
        <f>+IF(AND(C98&gt;C106),"OK","Not OK")</f>
        <v>OK</v>
      </c>
      <c r="AB98" s="16" t="str">
        <f t="shared" ref="AB98:AF98" si="203">+IF(AND(D98&gt;D106),"OK","Not OK")</f>
        <v>OK</v>
      </c>
      <c r="AC98" s="16" t="str">
        <f t="shared" si="203"/>
        <v>OK</v>
      </c>
      <c r="AD98" s="16" t="str">
        <f t="shared" si="203"/>
        <v>Not OK</v>
      </c>
      <c r="AE98" s="16" t="str">
        <f t="shared" si="203"/>
        <v>Not OK</v>
      </c>
      <c r="AF98" s="16" t="str">
        <f t="shared" si="203"/>
        <v>OK</v>
      </c>
      <c r="AG98" s="16" t="str">
        <f>+IF(AND(I98&gt;I106),"OK","Not OK")</f>
        <v>OK</v>
      </c>
    </row>
    <row r="99" spans="1:33" ht="13.5" customHeight="1">
      <c r="A99" s="253" t="s">
        <v>53</v>
      </c>
      <c r="B99" s="14" t="str">
        <f>+'8.คำนวณ'!G63</f>
        <v>เชียงคาน,รพช.</v>
      </c>
      <c r="C99" s="268">
        <f>+'8.คำนวณ'!M63</f>
        <v>1418.9688979307141</v>
      </c>
      <c r="D99" s="268">
        <f>+'8.คำนวณ'!N63</f>
        <v>216.42985648157938</v>
      </c>
      <c r="E99" s="268">
        <f>+'8.คำนวณ'!O63</f>
        <v>1001.027908121411</v>
      </c>
      <c r="F99" s="268">
        <f>+'8.คำนวณ'!P63</f>
        <v>2311.6079788994625</v>
      </c>
      <c r="G99" s="268">
        <f>+'8.คำนวณ'!Q63</f>
        <v>30.172831411747243</v>
      </c>
      <c r="H99" s="268">
        <f>+'8.คำนวณ'!R63</f>
        <v>167.3235522127105</v>
      </c>
      <c r="I99" s="268">
        <f>+'8.คำนวณ'!S63</f>
        <v>918.74051552493086</v>
      </c>
      <c r="J99" s="14" t="str">
        <f t="shared" si="197"/>
        <v>เชียงคาน,รพช.</v>
      </c>
      <c r="K99" s="50">
        <f>+(C99-C104)*100/C104</f>
        <v>9.2916314804243267</v>
      </c>
      <c r="L99" s="50">
        <f t="shared" ref="L99:Q99" si="204">+(D99-D104)*100/D104</f>
        <v>-59.286722828781535</v>
      </c>
      <c r="M99" s="50">
        <f t="shared" si="204"/>
        <v>-44.122717563538451</v>
      </c>
      <c r="N99" s="50">
        <f t="shared" si="204"/>
        <v>-45.761661273682464</v>
      </c>
      <c r="O99" s="50">
        <f t="shared" si="204"/>
        <v>60.252742824732323</v>
      </c>
      <c r="P99" s="50">
        <f t="shared" si="204"/>
        <v>61.890927455967748</v>
      </c>
      <c r="Q99" s="50">
        <f t="shared" si="204"/>
        <v>-15.979996645668745</v>
      </c>
      <c r="R99" s="14" t="str">
        <f t="shared" si="199"/>
        <v>เชียงคาน,รพช.</v>
      </c>
      <c r="S99" s="15">
        <f t="shared" si="200"/>
        <v>9.2916314804243269E-2</v>
      </c>
      <c r="T99" s="15">
        <f t="shared" si="201"/>
        <v>-0.59286722828781535</v>
      </c>
      <c r="U99" s="15">
        <f t="shared" si="201"/>
        <v>-0.44122717563538449</v>
      </c>
      <c r="V99" s="15">
        <f t="shared" si="201"/>
        <v>-0.45761661273682464</v>
      </c>
      <c r="W99" s="15">
        <f t="shared" si="201"/>
        <v>0.60252742824732319</v>
      </c>
      <c r="X99" s="15">
        <f t="shared" si="201"/>
        <v>0.61890927455967748</v>
      </c>
      <c r="Y99" s="15">
        <f t="shared" si="201"/>
        <v>-0.15979996645668745</v>
      </c>
      <c r="Z99" s="14" t="str">
        <f t="shared" si="202"/>
        <v>เชียงคาน,รพช.</v>
      </c>
      <c r="AA99" s="16" t="str">
        <f>+IF(AND(C99&gt;C106),"OK","Not OK")</f>
        <v>OK</v>
      </c>
      <c r="AB99" s="16" t="str">
        <f t="shared" ref="AB99:AG99" si="205">+IF(AND(D99&gt;D106),"OK","Not OK")</f>
        <v>OK</v>
      </c>
      <c r="AC99" s="16" t="str">
        <f t="shared" si="205"/>
        <v>OK</v>
      </c>
      <c r="AD99" s="16" t="str">
        <f t="shared" si="205"/>
        <v>Not OK</v>
      </c>
      <c r="AE99" s="16" t="str">
        <f t="shared" si="205"/>
        <v>OK</v>
      </c>
      <c r="AF99" s="16" t="str">
        <f t="shared" si="205"/>
        <v>OK</v>
      </c>
      <c r="AG99" s="16" t="str">
        <f t="shared" si="205"/>
        <v>OK</v>
      </c>
    </row>
    <row r="100" spans="1:33" ht="13.5" customHeight="1">
      <c r="A100" s="253" t="s">
        <v>55</v>
      </c>
      <c r="B100" s="14" t="str">
        <f>+'8.คำนวณ'!G64</f>
        <v>โซ่พิสัย,รพช.</v>
      </c>
      <c r="C100" s="268">
        <f>+'8.คำนวณ'!M64</f>
        <v>1729.7703151147934</v>
      </c>
      <c r="D100" s="268">
        <f>+'8.คำนวณ'!N64</f>
        <v>488.53058324059191</v>
      </c>
      <c r="E100" s="268">
        <f>+'8.คำนวณ'!O64</f>
        <v>2769.7812182741113</v>
      </c>
      <c r="F100" s="268">
        <f>+'8.คำนวณ'!P64</f>
        <v>6215.1404460028043</v>
      </c>
      <c r="G100" s="268">
        <f>+'8.คำนวณ'!Q64</f>
        <v>20.521713770798698</v>
      </c>
      <c r="H100" s="268">
        <f>+'8.คำนวณ'!R64</f>
        <v>45.683355034297769</v>
      </c>
      <c r="I100" s="268">
        <f>+'8.คำนวณ'!S64</f>
        <v>846.29889534644076</v>
      </c>
      <c r="J100" s="14" t="str">
        <f t="shared" si="197"/>
        <v>โซ่พิสัย,รพช.</v>
      </c>
      <c r="K100" s="50">
        <f>+(C100-C104)*100/C104</f>
        <v>33.230136404677168</v>
      </c>
      <c r="L100" s="50">
        <f t="shared" ref="L100:Q100" si="206">+(D100-D104)*100/D104</f>
        <v>-8.1010292875924392</v>
      </c>
      <c r="M100" s="50">
        <f t="shared" si="206"/>
        <v>54.608923652444126</v>
      </c>
      <c r="N100" s="50">
        <f t="shared" si="206"/>
        <v>45.828745972068475</v>
      </c>
      <c r="O100" s="50">
        <f t="shared" si="206"/>
        <v>8.9941104418258568</v>
      </c>
      <c r="P100" s="50">
        <f t="shared" si="206"/>
        <v>-55.799882216217298</v>
      </c>
      <c r="Q100" s="50">
        <f t="shared" si="206"/>
        <v>-22.604876105689428</v>
      </c>
      <c r="R100" s="14" t="str">
        <f t="shared" si="199"/>
        <v>โซ่พิสัย,รพช.</v>
      </c>
      <c r="S100" s="15">
        <f t="shared" si="200"/>
        <v>0.33230136404677169</v>
      </c>
      <c r="T100" s="15">
        <f t="shared" si="201"/>
        <v>-8.1010292875924386E-2</v>
      </c>
      <c r="U100" s="15">
        <f t="shared" si="201"/>
        <v>0.5460892365244413</v>
      </c>
      <c r="V100" s="15">
        <f t="shared" si="201"/>
        <v>0.45828745972068474</v>
      </c>
      <c r="W100" s="15">
        <f t="shared" si="201"/>
        <v>8.9941104418258574E-2</v>
      </c>
      <c r="X100" s="15">
        <f t="shared" si="201"/>
        <v>-0.557998822162173</v>
      </c>
      <c r="Y100" s="15">
        <f t="shared" si="201"/>
        <v>-0.22604876105689428</v>
      </c>
      <c r="Z100" s="14" t="str">
        <f t="shared" si="202"/>
        <v>โซ่พิสัย,รพช.</v>
      </c>
      <c r="AA100" s="16" t="str">
        <f>+IF(AND(C100&gt;C106),"OK","Not OK")</f>
        <v>OK</v>
      </c>
      <c r="AB100" s="16" t="str">
        <f t="shared" ref="AB100:AG100" si="207">+IF(AND(D100&gt;D106),"OK","Not OK")</f>
        <v>OK</v>
      </c>
      <c r="AC100" s="16" t="str">
        <f t="shared" si="207"/>
        <v>OK</v>
      </c>
      <c r="AD100" s="16" t="str">
        <f t="shared" si="207"/>
        <v>OK</v>
      </c>
      <c r="AE100" s="16" t="str">
        <f t="shared" si="207"/>
        <v>OK</v>
      </c>
      <c r="AF100" s="16" t="str">
        <f t="shared" si="207"/>
        <v>OK</v>
      </c>
      <c r="AG100" s="16" t="str">
        <f t="shared" si="207"/>
        <v>OK</v>
      </c>
    </row>
    <row r="101" spans="1:33" ht="13.5" customHeight="1">
      <c r="A101" s="253" t="s">
        <v>49</v>
      </c>
      <c r="B101" s="14" t="str">
        <f>+'8.คำนวณ'!G65</f>
        <v>พระอาจารย์ฝั้นอาจาโร,รพช.</v>
      </c>
      <c r="C101" s="268">
        <f>+'8.คำนวณ'!M65</f>
        <v>832.44909635648548</v>
      </c>
      <c r="D101" s="268">
        <f>+'8.คำนวณ'!N65</f>
        <v>1086.0599738423866</v>
      </c>
      <c r="E101" s="268">
        <f>+'8.คำนวณ'!O65</f>
        <v>579.64422114402441</v>
      </c>
      <c r="F101" s="268">
        <f>+'8.คำนวณ'!P65</f>
        <v>5116.0884025746036</v>
      </c>
      <c r="G101" s="268">
        <f>+'8.คำนวณ'!Q65</f>
        <v>14.055088668844933</v>
      </c>
      <c r="H101" s="268">
        <f>+'8.คำนวณ'!R65</f>
        <v>53.480460928341607</v>
      </c>
      <c r="I101" s="268">
        <f>+'8.คำนวณ'!S65</f>
        <v>1283.6931205476403</v>
      </c>
      <c r="J101" s="14" t="str">
        <f t="shared" si="197"/>
        <v>พระอาจารย์ฝั้นอาจาโร,รพช.</v>
      </c>
      <c r="K101" s="50">
        <f>+(C101-C104)*100/C104</f>
        <v>-35.883217737977766</v>
      </c>
      <c r="L101" s="50">
        <f t="shared" ref="L101:Q101" si="208">+(D101-D104)*100/D104</f>
        <v>104.30203789085236</v>
      </c>
      <c r="M101" s="50">
        <f t="shared" si="208"/>
        <v>-67.644314814049025</v>
      </c>
      <c r="N101" s="50">
        <f t="shared" si="208"/>
        <v>20.041174050946115</v>
      </c>
      <c r="O101" s="50">
        <f t="shared" si="208"/>
        <v>-25.351171751475125</v>
      </c>
      <c r="P101" s="50">
        <f t="shared" si="208"/>
        <v>-48.255931063097663</v>
      </c>
      <c r="Q101" s="50">
        <f t="shared" si="208"/>
        <v>17.395389091685193</v>
      </c>
      <c r="R101" s="14" t="str">
        <f t="shared" si="199"/>
        <v>พระอาจารย์ฝั้นอาจาโร,รพช.</v>
      </c>
      <c r="S101" s="15">
        <f t="shared" si="200"/>
        <v>-0.35883217737977768</v>
      </c>
      <c r="T101" s="15">
        <f t="shared" si="201"/>
        <v>1.0430203789085235</v>
      </c>
      <c r="U101" s="15">
        <f t="shared" si="201"/>
        <v>-0.67644314814049022</v>
      </c>
      <c r="V101" s="15">
        <f t="shared" si="201"/>
        <v>0.20041174050946114</v>
      </c>
      <c r="W101" s="15">
        <f t="shared" si="201"/>
        <v>-0.25351171751475127</v>
      </c>
      <c r="X101" s="15">
        <f t="shared" si="201"/>
        <v>-0.48255931063097662</v>
      </c>
      <c r="Y101" s="15">
        <f t="shared" si="201"/>
        <v>0.17395389091685193</v>
      </c>
      <c r="Z101" s="14" t="str">
        <f t="shared" si="202"/>
        <v>พระอาจารย์ฝั้นอาจาโร,รพช.</v>
      </c>
      <c r="AA101" s="16" t="str">
        <f>+IF(AND(C101&gt;C106),"OK","Not OK")</f>
        <v>Not OK</v>
      </c>
      <c r="AB101" s="16" t="str">
        <f t="shared" ref="AB101:AG101" si="209">+IF(AND(D101&gt;D106),"OK","Not OK")</f>
        <v>OK</v>
      </c>
      <c r="AC101" s="16" t="str">
        <f t="shared" si="209"/>
        <v>Not OK</v>
      </c>
      <c r="AD101" s="16" t="str">
        <f t="shared" si="209"/>
        <v>OK</v>
      </c>
      <c r="AE101" s="16" t="str">
        <f t="shared" si="209"/>
        <v>OK</v>
      </c>
      <c r="AF101" s="16" t="str">
        <f t="shared" si="209"/>
        <v>OK</v>
      </c>
      <c r="AG101" s="16" t="str">
        <f t="shared" si="209"/>
        <v>OK</v>
      </c>
    </row>
    <row r="102" spans="1:33" ht="13.5" customHeight="1">
      <c r="A102" s="253" t="s">
        <v>49</v>
      </c>
      <c r="B102" s="14" t="str">
        <f>+'8.คำนวณ'!G66</f>
        <v>บ้านม่วง,รพช.</v>
      </c>
      <c r="C102" s="268">
        <f>+'8.คำนวณ'!M66</f>
        <v>1560.9463112690937</v>
      </c>
      <c r="D102" s="268">
        <f>+'8.คำนวณ'!N66</f>
        <v>576.71911960803152</v>
      </c>
      <c r="E102" s="268">
        <f>+'8.คำนวณ'!O66</f>
        <v>3067.7260090702948</v>
      </c>
      <c r="F102" s="268">
        <f>+'8.คำนวณ'!P66</f>
        <v>5678.9871950000015</v>
      </c>
      <c r="G102" s="268">
        <f>+'8.คำนวณ'!Q66</f>
        <v>25.048654142024361</v>
      </c>
      <c r="H102" s="268">
        <f>+'8.คำนวณ'!R66</f>
        <v>66.032630316033135</v>
      </c>
      <c r="I102" s="268">
        <f>+'8.คำนวณ'!S66</f>
        <v>1078.5661323854356</v>
      </c>
      <c r="J102" s="14" t="str">
        <f t="shared" si="197"/>
        <v>บ้านม่วง,รพช.</v>
      </c>
      <c r="K102" s="50">
        <f>+(C102-C104)*100/C104</f>
        <v>20.226996702135999</v>
      </c>
      <c r="L102" s="50">
        <f t="shared" ref="L102:Q102" si="210">+(D102-D104)*100/D104</f>
        <v>8.4883839422649494</v>
      </c>
      <c r="M102" s="50">
        <f t="shared" si="210"/>
        <v>71.240173481466456</v>
      </c>
      <c r="N102" s="50">
        <f t="shared" si="210"/>
        <v>33.248731582712054</v>
      </c>
      <c r="O102" s="50">
        <f t="shared" si="210"/>
        <v>33.037416195706214</v>
      </c>
      <c r="P102" s="50">
        <f t="shared" si="210"/>
        <v>-36.111302785217823</v>
      </c>
      <c r="Q102" s="50">
        <f t="shared" si="210"/>
        <v>-1.3637381506842867</v>
      </c>
      <c r="R102" s="14" t="str">
        <f t="shared" si="199"/>
        <v>บ้านม่วง,รพช.</v>
      </c>
      <c r="S102" s="15">
        <f t="shared" si="200"/>
        <v>0.20226996702135999</v>
      </c>
      <c r="T102" s="15">
        <f t="shared" si="201"/>
        <v>8.4883839422649487E-2</v>
      </c>
      <c r="U102" s="15">
        <f t="shared" si="201"/>
        <v>0.71240173481466451</v>
      </c>
      <c r="V102" s="15">
        <f t="shared" si="201"/>
        <v>0.33248731582712054</v>
      </c>
      <c r="W102" s="15">
        <f t="shared" si="201"/>
        <v>0.33037416195706215</v>
      </c>
      <c r="X102" s="15">
        <f t="shared" si="201"/>
        <v>-0.36111302785217825</v>
      </c>
      <c r="Y102" s="15">
        <f t="shared" si="201"/>
        <v>-1.3637381506842867E-2</v>
      </c>
      <c r="Z102" s="14" t="str">
        <f t="shared" si="202"/>
        <v>บ้านม่วง,รพช.</v>
      </c>
      <c r="AA102" s="16" t="str">
        <f>+IF(AND(C102&gt;C106),"OK","Not OK")</f>
        <v>OK</v>
      </c>
      <c r="AB102" s="16" t="str">
        <f t="shared" ref="AB102:AG102" si="211">+IF(AND(D102&gt;D106),"OK","Not OK")</f>
        <v>OK</v>
      </c>
      <c r="AC102" s="16" t="str">
        <f t="shared" si="211"/>
        <v>OK</v>
      </c>
      <c r="AD102" s="16" t="str">
        <f t="shared" si="211"/>
        <v>OK</v>
      </c>
      <c r="AE102" s="16" t="str">
        <f t="shared" si="211"/>
        <v>OK</v>
      </c>
      <c r="AF102" s="16" t="str">
        <f t="shared" si="211"/>
        <v>OK</v>
      </c>
      <c r="AG102" s="16" t="str">
        <f t="shared" si="211"/>
        <v>OK</v>
      </c>
    </row>
    <row r="103" spans="1:33" ht="13.5" customHeight="1">
      <c r="A103" s="253" t="s">
        <v>53</v>
      </c>
      <c r="B103" s="14" t="str">
        <f>+'8.คำนวณ'!G67</f>
        <v>สมเด็จพระยุพราชด่านซ้าย,รพช.</v>
      </c>
      <c r="C103" s="268">
        <f>+'8.คำนวณ'!M67</f>
        <v>1138.7678837298547</v>
      </c>
      <c r="D103" s="268">
        <f>+'8.คำนวณ'!N67</f>
        <v>591.77166035111281</v>
      </c>
      <c r="E103" s="268">
        <f>+'8.คำนวณ'!O67</f>
        <v>2451.1585634674916</v>
      </c>
      <c r="F103" s="268">
        <f>+'8.คำนวณ'!P67</f>
        <v>4043.4456773243583</v>
      </c>
      <c r="G103" s="268">
        <f>+'8.คำนวณ'!Q67</f>
        <v>18.671664502122546</v>
      </c>
      <c r="H103" s="268">
        <f>+'8.คำนวณ'!R67</f>
        <v>226.35116982302429</v>
      </c>
      <c r="I103" s="268">
        <f>+'8.คำนวณ'!S67</f>
        <v>1542.9320608691482</v>
      </c>
      <c r="J103" s="14" t="str">
        <f t="shared" si="197"/>
        <v>สมเด็จพระยุพราชด่านซ้าย,รพช.</v>
      </c>
      <c r="K103" s="50">
        <f>+(C103-C104)*100/C104</f>
        <v>-12.289973323697863</v>
      </c>
      <c r="L103" s="50">
        <f t="shared" ref="L103:Q103" si="212">+(D103-D104)*100/D104</f>
        <v>11.31996306617518</v>
      </c>
      <c r="M103" s="50">
        <f t="shared" si="212"/>
        <v>36.823437424895985</v>
      </c>
      <c r="N103" s="50">
        <f t="shared" si="212"/>
        <v>-5.1267436909460056</v>
      </c>
      <c r="O103" s="50">
        <f t="shared" si="212"/>
        <v>-0.83179769455196284</v>
      </c>
      <c r="P103" s="50">
        <f t="shared" si="212"/>
        <v>119.00204919632969</v>
      </c>
      <c r="Q103" s="50">
        <f t="shared" si="212"/>
        <v>41.103124047666157</v>
      </c>
      <c r="R103" s="14" t="str">
        <f t="shared" si="199"/>
        <v>สมเด็จพระยุพราชด่านซ้าย,รพช.</v>
      </c>
      <c r="S103" s="15">
        <f t="shared" si="200"/>
        <v>-0.12289973323697863</v>
      </c>
      <c r="T103" s="15">
        <f t="shared" si="201"/>
        <v>0.1131996306617518</v>
      </c>
      <c r="U103" s="15">
        <f t="shared" si="201"/>
        <v>0.36823437424895983</v>
      </c>
      <c r="V103" s="15">
        <f t="shared" si="201"/>
        <v>-5.1267436909460055E-2</v>
      </c>
      <c r="W103" s="15">
        <f t="shared" si="201"/>
        <v>-8.3179769455196291E-3</v>
      </c>
      <c r="X103" s="15">
        <f t="shared" si="201"/>
        <v>1.1900204919632968</v>
      </c>
      <c r="Y103" s="15">
        <f t="shared" si="201"/>
        <v>0.41103124047666156</v>
      </c>
      <c r="Z103" s="14" t="str">
        <f t="shared" si="202"/>
        <v>สมเด็จพระยุพราชด่านซ้าย,รพช.</v>
      </c>
      <c r="AA103" s="16" t="str">
        <f>+IF(AND(C103&gt;C106),"OK","Not OK")</f>
        <v>OK</v>
      </c>
      <c r="AB103" s="16" t="str">
        <f t="shared" ref="AB103:AG103" si="213">+IF(AND(D103&gt;D106),"OK","Not OK")</f>
        <v>OK</v>
      </c>
      <c r="AC103" s="16" t="str">
        <f t="shared" si="213"/>
        <v>OK</v>
      </c>
      <c r="AD103" s="16" t="str">
        <f t="shared" si="213"/>
        <v>OK</v>
      </c>
      <c r="AE103" s="16" t="str">
        <f t="shared" si="213"/>
        <v>OK</v>
      </c>
      <c r="AF103" s="16" t="str">
        <f t="shared" si="213"/>
        <v>OK</v>
      </c>
      <c r="AG103" s="16" t="str">
        <f t="shared" si="213"/>
        <v>OK</v>
      </c>
    </row>
    <row r="104" spans="1:33" ht="13.5" customHeight="1">
      <c r="B104" s="18" t="s">
        <v>144</v>
      </c>
      <c r="C104" s="19">
        <f>AVERAGE(C98:C103)</f>
        <v>1298.3326158735872</v>
      </c>
      <c r="D104" s="19">
        <f t="shared" ref="D104:I104" si="214">AVERAGE(D98:D103)</f>
        <v>531.59527190943163</v>
      </c>
      <c r="E104" s="19">
        <f t="shared" si="214"/>
        <v>1791.4756489091731</v>
      </c>
      <c r="F104" s="19">
        <f t="shared" si="214"/>
        <v>4261.9446560921742</v>
      </c>
      <c r="G104" s="19">
        <f t="shared" si="214"/>
        <v>18.82827768180363</v>
      </c>
      <c r="H104" s="19">
        <f t="shared" si="214"/>
        <v>103.35573144345618</v>
      </c>
      <c r="I104" s="19">
        <f t="shared" si="214"/>
        <v>1093.4783133135516</v>
      </c>
    </row>
    <row r="105" spans="1:33" ht="13.5" customHeight="1">
      <c r="B105" s="20" t="s">
        <v>268</v>
      </c>
      <c r="C105" s="257">
        <f>STDEV(C98:C103)</f>
        <v>331.05210205433167</v>
      </c>
      <c r="D105" s="257">
        <f t="shared" ref="D105:I105" si="215">STDEV(D98:D103)</f>
        <v>317.86649009916977</v>
      </c>
      <c r="E105" s="257">
        <f t="shared" si="215"/>
        <v>1090.5128891171589</v>
      </c>
      <c r="F105" s="257">
        <f t="shared" si="215"/>
        <v>1710.5186892076129</v>
      </c>
      <c r="G105" s="257">
        <f t="shared" si="215"/>
        <v>8.9260889335580327</v>
      </c>
      <c r="H105" s="257">
        <f t="shared" si="215"/>
        <v>75.097535157972587</v>
      </c>
      <c r="I105" s="257">
        <f t="shared" si="215"/>
        <v>272.46555889747469</v>
      </c>
    </row>
    <row r="106" spans="1:33" ht="13.5" customHeight="1">
      <c r="B106" s="20" t="s">
        <v>145</v>
      </c>
      <c r="C106" s="257">
        <f>+C104-C105</f>
        <v>967.28051381925548</v>
      </c>
      <c r="D106" s="257">
        <f t="shared" ref="D106:I106" si="216">+D104-D105</f>
        <v>213.72878181026186</v>
      </c>
      <c r="E106" s="257">
        <f t="shared" si="216"/>
        <v>700.96275979201414</v>
      </c>
      <c r="F106" s="257">
        <f t="shared" si="216"/>
        <v>2551.4259668845616</v>
      </c>
      <c r="G106" s="257">
        <f t="shared" si="216"/>
        <v>9.9021887482455977</v>
      </c>
      <c r="H106" s="257">
        <f t="shared" si="216"/>
        <v>28.258196285483592</v>
      </c>
      <c r="I106" s="257">
        <f t="shared" si="216"/>
        <v>821.01275441607686</v>
      </c>
    </row>
    <row r="107" spans="1:33" ht="13.5" customHeight="1">
      <c r="B107" s="420" t="s">
        <v>153</v>
      </c>
      <c r="C107" s="421" t="s">
        <v>135</v>
      </c>
      <c r="D107" s="422"/>
      <c r="E107" s="422"/>
      <c r="F107" s="422"/>
      <c r="G107" s="422"/>
      <c r="H107" s="422"/>
      <c r="I107" s="423"/>
      <c r="J107" s="420" t="s">
        <v>153</v>
      </c>
      <c r="K107" s="417" t="s">
        <v>4</v>
      </c>
      <c r="L107" s="418"/>
      <c r="M107" s="418"/>
      <c r="N107" s="418"/>
      <c r="O107" s="418"/>
      <c r="P107" s="418"/>
      <c r="Q107" s="419"/>
      <c r="R107" s="420" t="s">
        <v>153</v>
      </c>
      <c r="S107" s="424" t="s">
        <v>4</v>
      </c>
      <c r="T107" s="425"/>
      <c r="U107" s="425"/>
      <c r="V107" s="425"/>
      <c r="W107" s="425"/>
      <c r="X107" s="425"/>
      <c r="Y107" s="426"/>
      <c r="Z107" s="420" t="s">
        <v>153</v>
      </c>
      <c r="AA107" s="421" t="s">
        <v>136</v>
      </c>
      <c r="AB107" s="422"/>
      <c r="AC107" s="422"/>
      <c r="AD107" s="422"/>
      <c r="AE107" s="422"/>
      <c r="AF107" s="422"/>
      <c r="AG107" s="423"/>
    </row>
    <row r="108" spans="1:33" ht="13.5" customHeight="1">
      <c r="B108" s="420"/>
      <c r="C108" s="12" t="s">
        <v>137</v>
      </c>
      <c r="D108" s="13" t="s">
        <v>253</v>
      </c>
      <c r="E108" s="12" t="s">
        <v>139</v>
      </c>
      <c r="F108" s="12" t="s">
        <v>140</v>
      </c>
      <c r="G108" s="12" t="s">
        <v>141</v>
      </c>
      <c r="H108" s="12" t="s">
        <v>142</v>
      </c>
      <c r="I108" s="12" t="s">
        <v>143</v>
      </c>
      <c r="J108" s="420"/>
      <c r="K108" s="45" t="s">
        <v>137</v>
      </c>
      <c r="L108" s="46" t="s">
        <v>253</v>
      </c>
      <c r="M108" s="45" t="s">
        <v>139</v>
      </c>
      <c r="N108" s="45" t="s">
        <v>140</v>
      </c>
      <c r="O108" s="45" t="s">
        <v>141</v>
      </c>
      <c r="P108" s="45" t="s">
        <v>142</v>
      </c>
      <c r="Q108" s="45" t="s">
        <v>143</v>
      </c>
      <c r="R108" s="420"/>
      <c r="S108" s="57" t="s">
        <v>137</v>
      </c>
      <c r="T108" s="58" t="s">
        <v>253</v>
      </c>
      <c r="U108" s="57" t="s">
        <v>139</v>
      </c>
      <c r="V108" s="57" t="s">
        <v>140</v>
      </c>
      <c r="W108" s="57" t="s">
        <v>141</v>
      </c>
      <c r="X108" s="57" t="s">
        <v>142</v>
      </c>
      <c r="Y108" s="57" t="s">
        <v>143</v>
      </c>
      <c r="Z108" s="420"/>
      <c r="AA108" s="12" t="s">
        <v>137</v>
      </c>
      <c r="AB108" s="13" t="s">
        <v>253</v>
      </c>
      <c r="AC108" s="12" t="s">
        <v>139</v>
      </c>
      <c r="AD108" s="12" t="s">
        <v>140</v>
      </c>
      <c r="AE108" s="12" t="s">
        <v>141</v>
      </c>
      <c r="AF108" s="12" t="s">
        <v>142</v>
      </c>
      <c r="AG108" s="12" t="s">
        <v>143</v>
      </c>
    </row>
    <row r="109" spans="1:33" ht="13.5" customHeight="1">
      <c r="A109" s="253" t="s">
        <v>88</v>
      </c>
      <c r="B109" s="14" t="str">
        <f>+'8.คำนวณ'!G68</f>
        <v>ศรีบุญเรือง,รพช.</v>
      </c>
      <c r="C109" s="264">
        <f>+'8.คำนวณ'!M68</f>
        <v>1199.1989256977074</v>
      </c>
      <c r="D109" s="264">
        <f>+'8.คำนวณ'!N68</f>
        <v>166.06014481074178</v>
      </c>
      <c r="E109" s="264">
        <f>+'8.คำนวณ'!O68</f>
        <v>997.03446238406059</v>
      </c>
      <c r="F109" s="264">
        <f>+'8.คำนวณ'!P68</f>
        <v>2292.6084214667926</v>
      </c>
      <c r="G109" s="264">
        <f>+'8.คำนวณ'!Q68</f>
        <v>10.001710730948679</v>
      </c>
      <c r="H109" s="264">
        <f>+'8.คำนวณ'!R68</f>
        <v>58.779329430061296</v>
      </c>
      <c r="I109" s="264">
        <f>+'8.คำนวณ'!S68</f>
        <v>842.36669861264375</v>
      </c>
      <c r="J109" s="14" t="str">
        <f>+B109</f>
        <v>ศรีบุญเรือง,รพช.</v>
      </c>
      <c r="K109" s="50">
        <f>+(C109-C114)*100/C114</f>
        <v>-13.052545401244066</v>
      </c>
      <c r="L109" s="50">
        <f t="shared" ref="L109:Q109" si="217">+(D109-D114)*100/D114</f>
        <v>-67.919097539300793</v>
      </c>
      <c r="M109" s="50">
        <f t="shared" si="217"/>
        <v>-55.885421635462968</v>
      </c>
      <c r="N109" s="50">
        <f t="shared" si="217"/>
        <v>-51.351944940037086</v>
      </c>
      <c r="O109" s="50">
        <f t="shared" si="217"/>
        <v>-47.022321025574399</v>
      </c>
      <c r="P109" s="50">
        <f t="shared" si="217"/>
        <v>-44.545711100583716</v>
      </c>
      <c r="Q109" s="50">
        <f t="shared" si="217"/>
        <v>-35.529059851193487</v>
      </c>
      <c r="R109" s="14" t="str">
        <f>+J109</f>
        <v>ศรีบุญเรือง,รพช.</v>
      </c>
      <c r="S109" s="15">
        <f>+K109/100</f>
        <v>-0.13052545401244064</v>
      </c>
      <c r="T109" s="15">
        <f t="shared" ref="T109:Y113" si="218">+L109/100</f>
        <v>-0.67919097539300788</v>
      </c>
      <c r="U109" s="15">
        <f t="shared" si="218"/>
        <v>-0.55885421635462973</v>
      </c>
      <c r="V109" s="15">
        <f t="shared" si="218"/>
        <v>-0.51351944940037086</v>
      </c>
      <c r="W109" s="15">
        <f t="shared" si="218"/>
        <v>-0.47022321025574398</v>
      </c>
      <c r="X109" s="15">
        <f t="shared" si="218"/>
        <v>-0.44545711100583718</v>
      </c>
      <c r="Y109" s="15">
        <f t="shared" si="218"/>
        <v>-0.3552905985119349</v>
      </c>
      <c r="Z109" s="14" t="str">
        <f>+R109</f>
        <v>ศรีบุญเรือง,รพช.</v>
      </c>
      <c r="AA109" s="16" t="str">
        <f>+IF(AND(C109&gt;C116),"OK","Not OK")</f>
        <v>OK</v>
      </c>
      <c r="AB109" s="16" t="str">
        <f t="shared" ref="AB109:AF109" si="219">+IF(AND(D109&gt;D116),"OK","Not OK")</f>
        <v>Not OK</v>
      </c>
      <c r="AC109" s="16" t="str">
        <f t="shared" si="219"/>
        <v>Not OK</v>
      </c>
      <c r="AD109" s="16" t="str">
        <f t="shared" si="219"/>
        <v>Not OK</v>
      </c>
      <c r="AE109" s="16" t="str">
        <f t="shared" si="219"/>
        <v>OK</v>
      </c>
      <c r="AF109" s="16" t="str">
        <f t="shared" si="219"/>
        <v>OK</v>
      </c>
      <c r="AG109" s="16" t="str">
        <f>+IF(AND(I109&gt;I116),"OK","Not OK")</f>
        <v>Not OK</v>
      </c>
    </row>
    <row r="110" spans="1:33" ht="13.5" customHeight="1">
      <c r="A110" s="253" t="s">
        <v>55</v>
      </c>
      <c r="B110" s="14" t="str">
        <f>+'8.คำนวณ'!G69</f>
        <v>เซกา,รพช.</v>
      </c>
      <c r="C110" s="264">
        <f>+'8.คำนวณ'!M69</f>
        <v>1486.7244699162088</v>
      </c>
      <c r="D110" s="264">
        <f>+'8.คำนวณ'!N69</f>
        <v>428.58682990031963</v>
      </c>
      <c r="E110" s="264">
        <f>+'8.คำนวณ'!O69</f>
        <v>2178.2367111111112</v>
      </c>
      <c r="F110" s="264">
        <f>+'8.คำนวณ'!P69</f>
        <v>5513.1574757617727</v>
      </c>
      <c r="G110" s="264">
        <f>+'8.คำนวณ'!Q69</f>
        <v>18.116399999999999</v>
      </c>
      <c r="H110" s="264">
        <f>+'8.คำนวณ'!R69</f>
        <v>113.08925755395684</v>
      </c>
      <c r="I110" s="264">
        <f>+'8.คำนวณ'!S69</f>
        <v>1284.9382577692031</v>
      </c>
      <c r="J110" s="14" t="str">
        <f>+B110</f>
        <v>เซกา,รพช.</v>
      </c>
      <c r="K110" s="50">
        <f>+(C110-C114)*100/C114</f>
        <v>7.7943830492427333</v>
      </c>
      <c r="L110" s="50">
        <f t="shared" ref="L110:Q110" si="220">+(D110-D114)*100/D114</f>
        <v>-17.201973407631041</v>
      </c>
      <c r="M110" s="50">
        <f t="shared" si="220"/>
        <v>-3.6221939018517086</v>
      </c>
      <c r="N110" s="50">
        <f t="shared" si="220"/>
        <v>16.986566883283899</v>
      </c>
      <c r="O110" s="50">
        <f t="shared" si="220"/>
        <v>-4.0399338482719154</v>
      </c>
      <c r="P110" s="50">
        <f t="shared" si="220"/>
        <v>6.692002454358013</v>
      </c>
      <c r="Q110" s="50">
        <f t="shared" si="220"/>
        <v>-1.6566328559909909</v>
      </c>
      <c r="R110" s="14" t="str">
        <f>+J110</f>
        <v>เซกา,รพช.</v>
      </c>
      <c r="S110" s="15">
        <f>+K110/100</f>
        <v>7.7943830492427327E-2</v>
      </c>
      <c r="T110" s="15">
        <f t="shared" si="218"/>
        <v>-0.17201973407631041</v>
      </c>
      <c r="U110" s="15">
        <f t="shared" si="218"/>
        <v>-3.6221939018517085E-2</v>
      </c>
      <c r="V110" s="15">
        <f t="shared" si="218"/>
        <v>0.16986566883283899</v>
      </c>
      <c r="W110" s="15">
        <f t="shared" si="218"/>
        <v>-4.0399338482719156E-2</v>
      </c>
      <c r="X110" s="15">
        <f t="shared" si="218"/>
        <v>6.6920024543580134E-2</v>
      </c>
      <c r="Y110" s="15">
        <f t="shared" si="218"/>
        <v>-1.6566328559909908E-2</v>
      </c>
      <c r="Z110" s="14" t="str">
        <f>+R110</f>
        <v>เซกา,รพช.</v>
      </c>
      <c r="AA110" s="16" t="str">
        <f>+IF(AND(C110&gt;C116),"OK","Not OK")</f>
        <v>OK</v>
      </c>
      <c r="AB110" s="16" t="str">
        <f t="shared" ref="AB110:AG110" si="221">+IF(AND(D110&gt;D116),"OK","Not OK")</f>
        <v>OK</v>
      </c>
      <c r="AC110" s="16" t="str">
        <f t="shared" si="221"/>
        <v>OK</v>
      </c>
      <c r="AD110" s="16" t="str">
        <f t="shared" si="221"/>
        <v>OK</v>
      </c>
      <c r="AE110" s="16" t="str">
        <f t="shared" si="221"/>
        <v>OK</v>
      </c>
      <c r="AF110" s="16" t="str">
        <f t="shared" si="221"/>
        <v>OK</v>
      </c>
      <c r="AG110" s="16" t="str">
        <f t="shared" si="221"/>
        <v>OK</v>
      </c>
    </row>
    <row r="111" spans="1:33" ht="13.5" customHeight="1">
      <c r="A111" s="253" t="s">
        <v>49</v>
      </c>
      <c r="B111" s="14" t="str">
        <f>+'8.คำนวณ'!G70</f>
        <v>พังโคน,รพช.</v>
      </c>
      <c r="C111" s="264">
        <f>+'8.คำนวณ'!M70</f>
        <v>1866.6542088198855</v>
      </c>
      <c r="D111" s="264">
        <f>+'8.คำนวณ'!N70</f>
        <v>478.43572739014684</v>
      </c>
      <c r="E111" s="264">
        <f>+'8.คำนวณ'!O70</f>
        <v>2633.397556859868</v>
      </c>
      <c r="F111" s="264">
        <f>+'8.คำนวณ'!P70</f>
        <v>5517.8921090259164</v>
      </c>
      <c r="G111" s="264">
        <f>+'8.คำนวณ'!Q70</f>
        <v>43.90286855482934</v>
      </c>
      <c r="H111" s="264">
        <f>+'8.คำนวณ'!R70</f>
        <v>194.4088598402324</v>
      </c>
      <c r="I111" s="264">
        <f>+'8.คำนวณ'!S70</f>
        <v>1732.9536919102723</v>
      </c>
      <c r="J111" s="14" t="str">
        <f>+B111</f>
        <v>พังโคน,รพช.</v>
      </c>
      <c r="K111" s="50">
        <f>+(C111-C114)*100/C114</f>
        <v>35.341041919725889</v>
      </c>
      <c r="L111" s="50">
        <f t="shared" ref="L111:Q111" si="222">+(D111-D114)*100/D114</f>
        <v>-7.5717420238926918</v>
      </c>
      <c r="M111" s="50">
        <f t="shared" si="222"/>
        <v>16.516757714966033</v>
      </c>
      <c r="N111" s="50">
        <f t="shared" si="222"/>
        <v>17.087033538455405</v>
      </c>
      <c r="O111" s="50">
        <f t="shared" si="222"/>
        <v>132.54742502771225</v>
      </c>
      <c r="P111" s="50">
        <f t="shared" si="222"/>
        <v>83.411501674477904</v>
      </c>
      <c r="Q111" s="50">
        <f t="shared" si="222"/>
        <v>32.632443727665034</v>
      </c>
      <c r="R111" s="14" t="str">
        <f>+J111</f>
        <v>พังโคน,รพช.</v>
      </c>
      <c r="S111" s="15">
        <f>+K111/100</f>
        <v>0.35341041919725891</v>
      </c>
      <c r="T111" s="15">
        <f t="shared" si="218"/>
        <v>-7.5717420238926914E-2</v>
      </c>
      <c r="U111" s="15">
        <f t="shared" si="218"/>
        <v>0.16516757714966032</v>
      </c>
      <c r="V111" s="15">
        <f t="shared" si="218"/>
        <v>0.17087033538455404</v>
      </c>
      <c r="W111" s="15">
        <f t="shared" si="218"/>
        <v>1.3254742502771224</v>
      </c>
      <c r="X111" s="15">
        <f t="shared" si="218"/>
        <v>0.83411501674477906</v>
      </c>
      <c r="Y111" s="15">
        <f t="shared" si="218"/>
        <v>0.32632443727665034</v>
      </c>
      <c r="Z111" s="14" t="str">
        <f>+R111</f>
        <v>พังโคน,รพช.</v>
      </c>
      <c r="AA111" s="16" t="str">
        <f>+IF(AND(C111&gt;C116),"OK","Not OK")</f>
        <v>OK</v>
      </c>
      <c r="AB111" s="16" t="str">
        <f t="shared" ref="AB111:AG111" si="223">+IF(AND(D111&gt;D116),"OK","Not OK")</f>
        <v>OK</v>
      </c>
      <c r="AC111" s="16" t="str">
        <f t="shared" si="223"/>
        <v>OK</v>
      </c>
      <c r="AD111" s="16" t="str">
        <f t="shared" si="223"/>
        <v>OK</v>
      </c>
      <c r="AE111" s="16" t="str">
        <f t="shared" si="223"/>
        <v>OK</v>
      </c>
      <c r="AF111" s="16" t="str">
        <f t="shared" si="223"/>
        <v>OK</v>
      </c>
      <c r="AG111" s="16" t="str">
        <f t="shared" si="223"/>
        <v>OK</v>
      </c>
    </row>
    <row r="112" spans="1:33" ht="13.5" customHeight="1">
      <c r="A112" s="253" t="s">
        <v>49</v>
      </c>
      <c r="B112" s="14" t="str">
        <f>+'8.คำนวณ'!G71</f>
        <v>อากาศอำนวย,รพช.</v>
      </c>
      <c r="C112" s="264">
        <f>+'8.คำนวณ'!M71</f>
        <v>1210.7118448661356</v>
      </c>
      <c r="D112" s="264">
        <f>+'8.คำนวณ'!N71</f>
        <v>443.11006803111087</v>
      </c>
      <c r="E112" s="264">
        <f>+'8.คำนวณ'!O71</f>
        <v>1585.0560481804202</v>
      </c>
      <c r="F112" s="264">
        <f>+'8.คำนวณ'!P71</f>
        <v>4523.4709070215367</v>
      </c>
      <c r="G112" s="264">
        <f>+'8.คำนวณ'!Q71</f>
        <v>13.519892905695974</v>
      </c>
      <c r="H112" s="264">
        <f>+'8.คำนวณ'!R71</f>
        <v>52.992993646477821</v>
      </c>
      <c r="I112" s="264">
        <f>+'8.คำนวณ'!S71</f>
        <v>1426.984774981368</v>
      </c>
      <c r="J112" s="14" t="str">
        <f>+B112</f>
        <v>อากาศอำนวย,รพช.</v>
      </c>
      <c r="K112" s="50">
        <f>+(C112-C114)*100/C114</f>
        <v>-12.217805646858734</v>
      </c>
      <c r="L112" s="50">
        <f t="shared" ref="L112:Q112" si="224">+(D112-D114)*100/D114</f>
        <v>-14.396251502363359</v>
      </c>
      <c r="M112" s="50">
        <f t="shared" si="224"/>
        <v>-29.867941492775035</v>
      </c>
      <c r="N112" s="50">
        <f t="shared" si="224"/>
        <v>-4.0141091315835373</v>
      </c>
      <c r="O112" s="50">
        <f t="shared" si="224"/>
        <v>-28.38699644549331</v>
      </c>
      <c r="P112" s="50">
        <f t="shared" si="224"/>
        <v>-50.004724317018322</v>
      </c>
      <c r="Q112" s="50">
        <f t="shared" si="224"/>
        <v>9.2149656112972771</v>
      </c>
      <c r="R112" s="14" t="str">
        <f>+J112</f>
        <v>อากาศอำนวย,รพช.</v>
      </c>
      <c r="S112" s="15">
        <f>+K112/100</f>
        <v>-0.12217805646858734</v>
      </c>
      <c r="T112" s="15">
        <f t="shared" si="218"/>
        <v>-0.14396251502363358</v>
      </c>
      <c r="U112" s="15">
        <f t="shared" si="218"/>
        <v>-0.29867941492775035</v>
      </c>
      <c r="V112" s="15">
        <f t="shared" si="218"/>
        <v>-4.0141091315835375E-2</v>
      </c>
      <c r="W112" s="15">
        <f t="shared" si="218"/>
        <v>-0.28386996445493312</v>
      </c>
      <c r="X112" s="15">
        <f t="shared" si="218"/>
        <v>-0.50004724317018323</v>
      </c>
      <c r="Y112" s="15">
        <f t="shared" si="218"/>
        <v>9.2149656112972766E-2</v>
      </c>
      <c r="Z112" s="14" t="str">
        <f>+R112</f>
        <v>อากาศอำนวย,รพช.</v>
      </c>
      <c r="AA112" s="16" t="str">
        <f>+IF(AND(C112&gt;C116),"OK","Not OK")</f>
        <v>OK</v>
      </c>
      <c r="AB112" s="16" t="str">
        <f t="shared" ref="AB112:AG112" si="225">+IF(AND(D112&gt;D116),"OK","Not OK")</f>
        <v>OK</v>
      </c>
      <c r="AC112" s="16" t="str">
        <f t="shared" si="225"/>
        <v>OK</v>
      </c>
      <c r="AD112" s="16" t="str">
        <f t="shared" si="225"/>
        <v>OK</v>
      </c>
      <c r="AE112" s="16" t="str">
        <f t="shared" si="225"/>
        <v>OK</v>
      </c>
      <c r="AF112" s="16" t="str">
        <f t="shared" si="225"/>
        <v>OK</v>
      </c>
      <c r="AG112" s="16" t="str">
        <f t="shared" si="225"/>
        <v>OK</v>
      </c>
    </row>
    <row r="113" spans="1:33" ht="13.5" customHeight="1">
      <c r="A113" s="253" t="s">
        <v>51</v>
      </c>
      <c r="B113" s="14" t="str">
        <f>+'8.คำนวณ'!G72</f>
        <v>ศรีสงคราม,รพช.</v>
      </c>
      <c r="C113" s="264">
        <f>+'8.คำนวณ'!M72</f>
        <v>1132.8234457339431</v>
      </c>
      <c r="D113" s="264">
        <f>+'8.คำนวณ'!N72</f>
        <v>1071.9536358825085</v>
      </c>
      <c r="E113" s="264">
        <f>+'8.คำนวณ'!O72</f>
        <v>3906.7851588502267</v>
      </c>
      <c r="F113" s="264">
        <f>+'8.คำนวณ'!P72</f>
        <v>5716.0784815618226</v>
      </c>
      <c r="G113" s="264">
        <f>+'8.คำนวณ'!Q72</f>
        <v>8.8546442275908657</v>
      </c>
      <c r="H113" s="264">
        <f>+'8.คำนวณ'!R72</f>
        <v>110.70957186588294</v>
      </c>
      <c r="I113" s="264">
        <f>+'8.คำนวณ'!S72</f>
        <v>1245.6743274864855</v>
      </c>
      <c r="J113" s="14" t="str">
        <f>+B113</f>
        <v>ศรีสงคราม,รพช.</v>
      </c>
      <c r="K113" s="50">
        <f>+(C113-C114)*100/C114</f>
        <v>-17.865073920865857</v>
      </c>
      <c r="L113" s="50">
        <f t="shared" ref="L113:Q113" si="226">+(D113-D114)*100/D114</f>
        <v>107.08906447318795</v>
      </c>
      <c r="M113" s="50">
        <f t="shared" si="226"/>
        <v>72.85879931512369</v>
      </c>
      <c r="N113" s="50">
        <f t="shared" si="226"/>
        <v>21.292453649881416</v>
      </c>
      <c r="O113" s="50">
        <f t="shared" si="226"/>
        <v>-53.098173708372705</v>
      </c>
      <c r="P113" s="50">
        <f t="shared" si="226"/>
        <v>4.4469312887661365</v>
      </c>
      <c r="Q113" s="50">
        <f t="shared" si="226"/>
        <v>-4.6617166317778569</v>
      </c>
      <c r="R113" s="14" t="str">
        <f>+J113</f>
        <v>ศรีสงคราม,รพช.</v>
      </c>
      <c r="S113" s="15">
        <f>+K113/100</f>
        <v>-0.17865073920865857</v>
      </c>
      <c r="T113" s="15">
        <f t="shared" si="218"/>
        <v>1.0708906447318796</v>
      </c>
      <c r="U113" s="15">
        <f t="shared" si="218"/>
        <v>0.7285879931512369</v>
      </c>
      <c r="V113" s="15">
        <f t="shared" si="218"/>
        <v>0.21292453649881415</v>
      </c>
      <c r="W113" s="15">
        <f t="shared" si="218"/>
        <v>-0.53098173708372709</v>
      </c>
      <c r="X113" s="15">
        <f t="shared" si="218"/>
        <v>4.4469312887661365E-2</v>
      </c>
      <c r="Y113" s="15">
        <f t="shared" si="218"/>
        <v>-4.6617166317778569E-2</v>
      </c>
      <c r="Z113" s="14" t="str">
        <f>+R113</f>
        <v>ศรีสงคราม,รพช.</v>
      </c>
      <c r="AA113" s="16" t="str">
        <f>+IF(AND(C113&gt;C116),"OK","Not OK")</f>
        <v>OK</v>
      </c>
      <c r="AB113" s="16" t="str">
        <f t="shared" ref="AB113:AG113" si="227">+IF(AND(D113&gt;D116),"OK","Not OK")</f>
        <v>OK</v>
      </c>
      <c r="AC113" s="16" t="str">
        <f t="shared" si="227"/>
        <v>OK</v>
      </c>
      <c r="AD113" s="16" t="str">
        <f t="shared" si="227"/>
        <v>OK</v>
      </c>
      <c r="AE113" s="16" t="str">
        <f t="shared" si="227"/>
        <v>OK</v>
      </c>
      <c r="AF113" s="16" t="str">
        <f t="shared" si="227"/>
        <v>OK</v>
      </c>
      <c r="AG113" s="16" t="str">
        <f t="shared" si="227"/>
        <v>OK</v>
      </c>
    </row>
    <row r="114" spans="1:33" ht="13.5" customHeight="1">
      <c r="B114" s="18" t="s">
        <v>144</v>
      </c>
      <c r="C114" s="19">
        <f t="shared" ref="C114:I114" si="228">AVERAGE(C109:C113)</f>
        <v>1379.2225790067762</v>
      </c>
      <c r="D114" s="19">
        <f t="shared" si="228"/>
        <v>517.62928120296544</v>
      </c>
      <c r="E114" s="19">
        <f t="shared" si="228"/>
        <v>2260.1019874771373</v>
      </c>
      <c r="F114" s="19">
        <f t="shared" si="228"/>
        <v>4712.6414789675673</v>
      </c>
      <c r="G114" s="19">
        <f t="shared" si="228"/>
        <v>18.879103283812974</v>
      </c>
      <c r="H114" s="19">
        <f t="shared" si="228"/>
        <v>105.99600246732226</v>
      </c>
      <c r="I114" s="19">
        <f t="shared" si="228"/>
        <v>1306.5835501519946</v>
      </c>
    </row>
    <row r="115" spans="1:33" ht="13.5" customHeight="1">
      <c r="B115" s="20" t="s">
        <v>268</v>
      </c>
      <c r="C115" s="21">
        <f t="shared" ref="C115:I115" si="229">STDEV(C109:C113)</f>
        <v>304.41056422220811</v>
      </c>
      <c r="D115" s="21">
        <f t="shared" si="229"/>
        <v>333.87653173766222</v>
      </c>
      <c r="E115" s="21">
        <f t="shared" si="229"/>
        <v>1107.7729421664369</v>
      </c>
      <c r="F115" s="21">
        <f t="shared" si="229"/>
        <v>1430.7765165457438</v>
      </c>
      <c r="G115" s="21">
        <f t="shared" si="229"/>
        <v>14.446362504299344</v>
      </c>
      <c r="H115" s="21">
        <f t="shared" si="229"/>
        <v>56.850898211487788</v>
      </c>
      <c r="I115" s="21">
        <f t="shared" si="229"/>
        <v>322.47623558354945</v>
      </c>
    </row>
    <row r="116" spans="1:33" ht="13.5" customHeight="1">
      <c r="B116" s="20" t="s">
        <v>145</v>
      </c>
      <c r="C116" s="21">
        <f>+C114-C115</f>
        <v>1074.812014784568</v>
      </c>
      <c r="D116" s="21">
        <f t="shared" ref="D116:I116" si="230">+D114-D115</f>
        <v>183.75274946530322</v>
      </c>
      <c r="E116" s="21">
        <f t="shared" si="230"/>
        <v>1152.3290453107004</v>
      </c>
      <c r="F116" s="21">
        <f t="shared" si="230"/>
        <v>3281.8649624218233</v>
      </c>
      <c r="G116" s="21">
        <f t="shared" si="230"/>
        <v>4.4327407795136295</v>
      </c>
      <c r="H116" s="21">
        <f t="shared" si="230"/>
        <v>49.145104255834468</v>
      </c>
      <c r="I116" s="21">
        <f t="shared" si="230"/>
        <v>984.10731456844519</v>
      </c>
    </row>
    <row r="117" spans="1:33" ht="13.5" customHeight="1">
      <c r="B117" s="420" t="s">
        <v>154</v>
      </c>
      <c r="C117" s="421" t="s">
        <v>135</v>
      </c>
      <c r="D117" s="422"/>
      <c r="E117" s="422"/>
      <c r="F117" s="422"/>
      <c r="G117" s="422"/>
      <c r="H117" s="422"/>
      <c r="I117" s="423"/>
      <c r="J117" s="420" t="s">
        <v>154</v>
      </c>
      <c r="K117" s="417" t="s">
        <v>4</v>
      </c>
      <c r="L117" s="418"/>
      <c r="M117" s="418"/>
      <c r="N117" s="418"/>
      <c r="O117" s="418"/>
      <c r="P117" s="418"/>
      <c r="Q117" s="419"/>
      <c r="R117" s="420" t="s">
        <v>154</v>
      </c>
      <c r="S117" s="424" t="s">
        <v>4</v>
      </c>
      <c r="T117" s="425"/>
      <c r="U117" s="425"/>
      <c r="V117" s="425"/>
      <c r="W117" s="425"/>
      <c r="X117" s="425"/>
      <c r="Y117" s="426"/>
      <c r="Z117" s="420" t="s">
        <v>154</v>
      </c>
      <c r="AA117" s="421" t="s">
        <v>136</v>
      </c>
      <c r="AB117" s="422"/>
      <c r="AC117" s="422"/>
      <c r="AD117" s="422"/>
      <c r="AE117" s="422"/>
      <c r="AF117" s="422"/>
      <c r="AG117" s="423"/>
    </row>
    <row r="118" spans="1:33" ht="13.5" customHeight="1">
      <c r="B118" s="420"/>
      <c r="C118" s="12" t="s">
        <v>137</v>
      </c>
      <c r="D118" s="13" t="s">
        <v>253</v>
      </c>
      <c r="E118" s="12" t="s">
        <v>139</v>
      </c>
      <c r="F118" s="12" t="s">
        <v>140</v>
      </c>
      <c r="G118" s="12" t="s">
        <v>141</v>
      </c>
      <c r="H118" s="12" t="s">
        <v>142</v>
      </c>
      <c r="I118" s="12" t="s">
        <v>143</v>
      </c>
      <c r="J118" s="420"/>
      <c r="K118" s="45" t="s">
        <v>137</v>
      </c>
      <c r="L118" s="46" t="s">
        <v>253</v>
      </c>
      <c r="M118" s="45" t="s">
        <v>139</v>
      </c>
      <c r="N118" s="45" t="s">
        <v>140</v>
      </c>
      <c r="O118" s="45" t="s">
        <v>141</v>
      </c>
      <c r="P118" s="45" t="s">
        <v>142</v>
      </c>
      <c r="Q118" s="45" t="s">
        <v>143</v>
      </c>
      <c r="R118" s="420"/>
      <c r="S118" s="57" t="s">
        <v>137</v>
      </c>
      <c r="T118" s="58" t="s">
        <v>253</v>
      </c>
      <c r="U118" s="57" t="s">
        <v>139</v>
      </c>
      <c r="V118" s="57" t="s">
        <v>140</v>
      </c>
      <c r="W118" s="57" t="s">
        <v>141</v>
      </c>
      <c r="X118" s="57" t="s">
        <v>142</v>
      </c>
      <c r="Y118" s="57" t="s">
        <v>143</v>
      </c>
      <c r="Z118" s="420"/>
      <c r="AA118" s="12" t="s">
        <v>137</v>
      </c>
      <c r="AB118" s="13" t="s">
        <v>253</v>
      </c>
      <c r="AC118" s="12" t="s">
        <v>139</v>
      </c>
      <c r="AD118" s="12" t="s">
        <v>140</v>
      </c>
      <c r="AE118" s="12" t="s">
        <v>141</v>
      </c>
      <c r="AF118" s="12" t="s">
        <v>142</v>
      </c>
      <c r="AG118" s="12" t="s">
        <v>143</v>
      </c>
    </row>
    <row r="119" spans="1:33" ht="13.5" customHeight="1">
      <c r="A119" s="253" t="s">
        <v>45</v>
      </c>
      <c r="B119" s="14" t="str">
        <f>+'8.คำนวณ'!G73</f>
        <v>หนองหาน,รพช.</v>
      </c>
      <c r="C119" s="267">
        <f>+'8.คำนวณ'!M73</f>
        <v>1681.4533162238101</v>
      </c>
      <c r="D119" s="267">
        <f>+'8.คำนวณ'!N73</f>
        <v>583.17928217438441</v>
      </c>
      <c r="E119" s="267">
        <f>+'8.คำนวณ'!O73</f>
        <v>1533.4700190920657</v>
      </c>
      <c r="F119" s="267">
        <f>+'8.คำนวณ'!P73</f>
        <v>6411.2009554777378</v>
      </c>
      <c r="G119" s="267">
        <f>+'8.คำนวณ'!Q73</f>
        <v>38.123045359529975</v>
      </c>
      <c r="H119" s="267">
        <f>+'8.คำนวณ'!R73</f>
        <v>159.99824789890667</v>
      </c>
      <c r="I119" s="267">
        <f>+'8.คำนวณ'!S73</f>
        <v>1046.3063613133033</v>
      </c>
      <c r="J119" s="14" t="str">
        <f>+B119</f>
        <v>หนองหาน,รพช.</v>
      </c>
      <c r="K119" s="50">
        <f>+(C119-C126)*100/C126</f>
        <v>14.254719818933879</v>
      </c>
      <c r="L119" s="50">
        <f>+(D119-$D126)*100/$D126</f>
        <v>23.228493909094102</v>
      </c>
      <c r="M119" s="50">
        <f t="shared" ref="M119:Q119" si="231">+(E119-E126)*100/E126</f>
        <v>-12.325529521117492</v>
      </c>
      <c r="N119" s="50">
        <f t="shared" si="231"/>
        <v>12.10580880889777</v>
      </c>
      <c r="O119" s="50">
        <f t="shared" si="231"/>
        <v>27.061366328387347</v>
      </c>
      <c r="P119" s="50">
        <f t="shared" si="231"/>
        <v>9.2826216949546332</v>
      </c>
      <c r="Q119" s="50">
        <f t="shared" si="231"/>
        <v>-9.0489492664770204</v>
      </c>
      <c r="R119" s="14" t="str">
        <f>+J119</f>
        <v>หนองหาน,รพช.</v>
      </c>
      <c r="S119" s="15">
        <f>+K119/100</f>
        <v>0.14254719818933878</v>
      </c>
      <c r="T119" s="15">
        <f t="shared" ref="T119:Y119" si="232">+L119/100</f>
        <v>0.23228493909094103</v>
      </c>
      <c r="U119" s="15">
        <f t="shared" si="232"/>
        <v>-0.12325529521117491</v>
      </c>
      <c r="V119" s="15">
        <f t="shared" si="232"/>
        <v>0.12105808808897769</v>
      </c>
      <c r="W119" s="15">
        <f t="shared" si="232"/>
        <v>0.27061366328387348</v>
      </c>
      <c r="X119" s="15">
        <f t="shared" si="232"/>
        <v>9.2826216949546334E-2</v>
      </c>
      <c r="Y119" s="15">
        <f t="shared" si="232"/>
        <v>-9.0489492664770202E-2</v>
      </c>
      <c r="Z119" s="14" t="str">
        <f>+R119</f>
        <v>หนองหาน,รพช.</v>
      </c>
      <c r="AA119" s="16" t="str">
        <f>+IF(AND(C119&gt;C128),"OK","Not OK")</f>
        <v>OK</v>
      </c>
      <c r="AB119" s="16" t="str">
        <f>+IF(AND(D119&gt;D128),"OK","Not OK")</f>
        <v>OK</v>
      </c>
      <c r="AC119" s="16" t="str">
        <f t="shared" ref="AC119:AF119" si="233">+IF(AND(E119&gt;E128),"OK","Not OK")</f>
        <v>OK</v>
      </c>
      <c r="AD119" s="16" t="str">
        <f t="shared" si="233"/>
        <v>OK</v>
      </c>
      <c r="AE119" s="16" t="str">
        <f t="shared" si="233"/>
        <v>OK</v>
      </c>
      <c r="AF119" s="16" t="str">
        <f t="shared" si="233"/>
        <v>OK</v>
      </c>
      <c r="AG119" s="16" t="str">
        <f>+IF(AND(I119&gt;I128),"OK","Not OK")</f>
        <v>OK</v>
      </c>
    </row>
    <row r="120" spans="1:33" ht="13.5" customHeight="1">
      <c r="A120" s="253" t="s">
        <v>45</v>
      </c>
      <c r="B120" s="14" t="str">
        <f>+'8.คำนวณ'!G74</f>
        <v>บ้านผือ,รพช.</v>
      </c>
      <c r="C120" s="267">
        <f>+'8.คำนวณ'!M74</f>
        <v>1329.5755445938514</v>
      </c>
      <c r="D120" s="267">
        <f>+'8.คำนวณ'!N74</f>
        <v>430.88970274666764</v>
      </c>
      <c r="E120" s="267">
        <f>+'8.คำนวณ'!O74</f>
        <v>2865.6028390129263</v>
      </c>
      <c r="F120" s="267">
        <f>+'8.คำนวณ'!P74</f>
        <v>5990.7884146946881</v>
      </c>
      <c r="G120" s="267">
        <f>+'8.คำนวณ'!Q74</f>
        <v>52.604343858368317</v>
      </c>
      <c r="H120" s="267">
        <f>+'8.คำนวณ'!R74</f>
        <v>112.99890034677861</v>
      </c>
      <c r="I120" s="267">
        <f>+'8.คำนวณ'!S74</f>
        <v>1076.3450806914066</v>
      </c>
      <c r="J120" s="14" t="str">
        <f t="shared" ref="J120:J125" si="234">+B120</f>
        <v>บ้านผือ,รพช.</v>
      </c>
      <c r="K120" s="50">
        <f t="shared" ref="K120:Q120" si="235">+(C120-C126)*100/C126</f>
        <v>-9.6553678535450498</v>
      </c>
      <c r="L120" s="50">
        <f t="shared" si="235"/>
        <v>-8.9510023188176699</v>
      </c>
      <c r="M120" s="50">
        <f t="shared" si="235"/>
        <v>63.837706890412228</v>
      </c>
      <c r="N120" s="50">
        <f t="shared" si="235"/>
        <v>4.7545047014170976</v>
      </c>
      <c r="O120" s="50">
        <f t="shared" si="235"/>
        <v>75.326491953028949</v>
      </c>
      <c r="P120" s="50">
        <f t="shared" si="235"/>
        <v>-22.819054328986379</v>
      </c>
      <c r="Q120" s="50">
        <f t="shared" si="235"/>
        <v>-6.4378085995133727</v>
      </c>
      <c r="R120" s="14" t="str">
        <f t="shared" ref="R120:R125" si="236">+J120</f>
        <v>บ้านผือ,รพช.</v>
      </c>
      <c r="S120" s="15">
        <f t="shared" ref="S120:S125" si="237">+K120/100</f>
        <v>-9.6553678535450493E-2</v>
      </c>
      <c r="T120" s="15">
        <f t="shared" ref="T120:T125" si="238">+L120/100</f>
        <v>-8.9510023188176704E-2</v>
      </c>
      <c r="U120" s="15">
        <f t="shared" ref="U120:U125" si="239">+M120/100</f>
        <v>0.63837706890412227</v>
      </c>
      <c r="V120" s="15">
        <f t="shared" ref="V120:V125" si="240">+N120/100</f>
        <v>4.7545047014170977E-2</v>
      </c>
      <c r="W120" s="15">
        <f t="shared" ref="W120:W125" si="241">+O120/100</f>
        <v>0.75326491953028951</v>
      </c>
      <c r="X120" s="15">
        <f t="shared" ref="X120:X125" si="242">+P120/100</f>
        <v>-0.2281905432898638</v>
      </c>
      <c r="Y120" s="15">
        <f t="shared" ref="Y120:Y125" si="243">+Q120/100</f>
        <v>-6.4378085995133727E-2</v>
      </c>
      <c r="Z120" s="14" t="str">
        <f t="shared" ref="Z120:Z125" si="244">+R120</f>
        <v>บ้านผือ,รพช.</v>
      </c>
      <c r="AA120" s="16" t="str">
        <f>+IF(AND(C120&gt;C128),"OK","Not OK")</f>
        <v>OK</v>
      </c>
      <c r="AB120" s="16" t="str">
        <f t="shared" ref="AB120:AG120" si="245">+IF(AND(D120&gt;D128),"OK","Not OK")</f>
        <v>OK</v>
      </c>
      <c r="AC120" s="16" t="str">
        <f t="shared" si="245"/>
        <v>OK</v>
      </c>
      <c r="AD120" s="16" t="str">
        <f t="shared" si="245"/>
        <v>OK</v>
      </c>
      <c r="AE120" s="16" t="str">
        <f t="shared" si="245"/>
        <v>OK</v>
      </c>
      <c r="AF120" s="16" t="str">
        <f t="shared" si="245"/>
        <v>OK</v>
      </c>
      <c r="AG120" s="16" t="str">
        <f t="shared" si="245"/>
        <v>OK</v>
      </c>
    </row>
    <row r="121" spans="1:33" ht="13.5" customHeight="1">
      <c r="A121" s="253" t="s">
        <v>45</v>
      </c>
      <c r="B121" s="14" t="str">
        <f>+'8.คำนวณ'!G75</f>
        <v>เพ็ญ,รพช.</v>
      </c>
      <c r="C121" s="267">
        <f>+'8.คำนวณ'!M75</f>
        <v>1242.3797790162291</v>
      </c>
      <c r="D121" s="267">
        <f>+'8.คำนวณ'!N75</f>
        <v>274.56567286652074</v>
      </c>
      <c r="E121" s="267">
        <f>+'8.คำนวณ'!O75</f>
        <v>1704.8014460370996</v>
      </c>
      <c r="F121" s="267">
        <f>+'8.คำนวณ'!P75</f>
        <v>4671.3495361747846</v>
      </c>
      <c r="G121" s="267">
        <f>+'8.คำนวณ'!Q75</f>
        <v>15.175282185506298</v>
      </c>
      <c r="H121" s="267">
        <f>+'8.คำนวณ'!R75</f>
        <v>84.670921332449396</v>
      </c>
      <c r="I121" s="267">
        <f>+'8.คำนวณ'!S75</f>
        <v>832.20447438001463</v>
      </c>
      <c r="J121" s="14" t="str">
        <f t="shared" si="234"/>
        <v>เพ็ญ,รพช.</v>
      </c>
      <c r="K121" s="50">
        <f t="shared" ref="K121:Q121" si="246">+(C121-C126)*100/C126</f>
        <v>-15.58031841229289</v>
      </c>
      <c r="L121" s="50">
        <f t="shared" si="246"/>
        <v>-41.982996686152653</v>
      </c>
      <c r="M121" s="50">
        <f t="shared" si="246"/>
        <v>-2.5298426496578035</v>
      </c>
      <c r="N121" s="50">
        <f t="shared" si="246"/>
        <v>-18.317110691327461</v>
      </c>
      <c r="O121" s="50">
        <f t="shared" si="246"/>
        <v>-49.421876696236758</v>
      </c>
      <c r="P121" s="50">
        <f t="shared" si="246"/>
        <v>-42.167740046854846</v>
      </c>
      <c r="Q121" s="50">
        <f t="shared" si="246"/>
        <v>-27.659933869658325</v>
      </c>
      <c r="R121" s="14" t="str">
        <f t="shared" si="236"/>
        <v>เพ็ญ,รพช.</v>
      </c>
      <c r="S121" s="15">
        <f t="shared" si="237"/>
        <v>-0.1558031841229289</v>
      </c>
      <c r="T121" s="15">
        <f t="shared" si="238"/>
        <v>-0.41982996686152652</v>
      </c>
      <c r="U121" s="15">
        <f t="shared" si="239"/>
        <v>-2.5298426496578034E-2</v>
      </c>
      <c r="V121" s="15">
        <f t="shared" si="240"/>
        <v>-0.1831711069132746</v>
      </c>
      <c r="W121" s="15">
        <f t="shared" si="241"/>
        <v>-0.49421876696236761</v>
      </c>
      <c r="X121" s="15">
        <f t="shared" si="242"/>
        <v>-0.42167740046854846</v>
      </c>
      <c r="Y121" s="15">
        <f t="shared" si="243"/>
        <v>-0.27659933869658326</v>
      </c>
      <c r="Z121" s="14" t="str">
        <f t="shared" si="244"/>
        <v>เพ็ญ,รพช.</v>
      </c>
      <c r="AA121" s="16" t="str">
        <f>+IF(AND(C121&gt;C128),"OK","Not OK")</f>
        <v>Not OK</v>
      </c>
      <c r="AB121" s="16" t="str">
        <f t="shared" ref="AB121:AG121" si="247">+IF(AND(D121&gt;D128),"OK","Not OK")</f>
        <v>Not OK</v>
      </c>
      <c r="AC121" s="16" t="str">
        <f t="shared" si="247"/>
        <v>OK</v>
      </c>
      <c r="AD121" s="16" t="str">
        <f t="shared" si="247"/>
        <v>OK</v>
      </c>
      <c r="AE121" s="16" t="str">
        <f t="shared" si="247"/>
        <v>Not OK</v>
      </c>
      <c r="AF121" s="16" t="str">
        <f t="shared" si="247"/>
        <v>OK</v>
      </c>
      <c r="AG121" s="16" t="str">
        <f t="shared" si="247"/>
        <v>Not OK</v>
      </c>
    </row>
    <row r="122" spans="1:33" ht="13.5" customHeight="1">
      <c r="A122" s="253" t="s">
        <v>53</v>
      </c>
      <c r="B122" s="14" t="str">
        <f>+'8.คำนวณ'!G76</f>
        <v>วังสะพุง,รพช.</v>
      </c>
      <c r="C122" s="267">
        <f>+'8.คำนวณ'!M76</f>
        <v>1323.5482431080939</v>
      </c>
      <c r="D122" s="267">
        <f>+'8.คำนวณ'!N76</f>
        <v>301.63762657222532</v>
      </c>
      <c r="E122" s="267">
        <f>+'8.คำนวณ'!O76</f>
        <v>1052.1993956486704</v>
      </c>
      <c r="F122" s="267">
        <f>+'8.คำนวณ'!P76</f>
        <v>3805.708629365377</v>
      </c>
      <c r="G122" s="267">
        <f>+'8.คำนวณ'!Q76</f>
        <v>19.200741812918402</v>
      </c>
      <c r="H122" s="267">
        <f>+'8.คำนวณ'!R76</f>
        <v>100.15662203727157</v>
      </c>
      <c r="I122" s="267">
        <f>+'8.คำนวณ'!S76</f>
        <v>1178.328425480345</v>
      </c>
      <c r="J122" s="14" t="str">
        <f t="shared" si="234"/>
        <v>วังสะพุง,รพช.</v>
      </c>
      <c r="K122" s="50">
        <f t="shared" ref="K122:Q122" si="248">+(C122-C126)*100/C126</f>
        <v>-10.064922871144962</v>
      </c>
      <c r="L122" s="50">
        <f t="shared" si="248"/>
        <v>-36.262566992744688</v>
      </c>
      <c r="M122" s="50">
        <f t="shared" si="248"/>
        <v>-39.841650829067277</v>
      </c>
      <c r="N122" s="50">
        <f t="shared" si="248"/>
        <v>-33.453646680426722</v>
      </c>
      <c r="O122" s="50">
        <f t="shared" si="248"/>
        <v>-36.005309485115895</v>
      </c>
      <c r="P122" s="50">
        <f t="shared" si="248"/>
        <v>-31.590636897102545</v>
      </c>
      <c r="Q122" s="50">
        <f t="shared" si="248"/>
        <v>2.4271784719889831</v>
      </c>
      <c r="R122" s="14" t="str">
        <f t="shared" si="236"/>
        <v>วังสะพุง,รพช.</v>
      </c>
      <c r="S122" s="15">
        <f t="shared" si="237"/>
        <v>-0.10064922871144961</v>
      </c>
      <c r="T122" s="15">
        <f t="shared" si="238"/>
        <v>-0.36262566992744688</v>
      </c>
      <c r="U122" s="15">
        <f t="shared" si="239"/>
        <v>-0.39841650829067277</v>
      </c>
      <c r="V122" s="15">
        <f t="shared" si="240"/>
        <v>-0.33453646680426724</v>
      </c>
      <c r="W122" s="15">
        <f t="shared" si="241"/>
        <v>-0.36005309485115894</v>
      </c>
      <c r="X122" s="15">
        <f t="shared" si="242"/>
        <v>-0.31590636897102548</v>
      </c>
      <c r="Y122" s="15">
        <f t="shared" si="243"/>
        <v>2.4271784719889829E-2</v>
      </c>
      <c r="Z122" s="14" t="str">
        <f t="shared" si="244"/>
        <v>วังสะพุง,รพช.</v>
      </c>
      <c r="AA122" s="16" t="str">
        <f>+IF(AND(C122&gt;C128),"OK","Not OK")</f>
        <v>OK</v>
      </c>
      <c r="AB122" s="16" t="str">
        <f t="shared" ref="AB122:AG122" si="249">+IF(AND(D122&gt;D128),"OK","Not OK")</f>
        <v>Not OK</v>
      </c>
      <c r="AC122" s="16" t="str">
        <f t="shared" si="249"/>
        <v>OK</v>
      </c>
      <c r="AD122" s="16" t="str">
        <f t="shared" si="249"/>
        <v>Not OK</v>
      </c>
      <c r="AE122" s="16" t="str">
        <f t="shared" si="249"/>
        <v>OK</v>
      </c>
      <c r="AF122" s="16" t="str">
        <f t="shared" si="249"/>
        <v>OK</v>
      </c>
      <c r="AG122" s="16" t="str">
        <f t="shared" si="249"/>
        <v>OK</v>
      </c>
    </row>
    <row r="123" spans="1:33" ht="13.5" customHeight="1">
      <c r="A123" s="253" t="s">
        <v>47</v>
      </c>
      <c r="B123" s="14" t="str">
        <f>+'8.คำนวณ'!G77</f>
        <v>โพนพิสัย,รพช.</v>
      </c>
      <c r="C123" s="267">
        <f>+'8.คำนวณ'!M77</f>
        <v>1512.4763005917562</v>
      </c>
      <c r="D123" s="267">
        <f>+'8.คำนวณ'!N77</f>
        <v>645.74164487851203</v>
      </c>
      <c r="E123" s="267">
        <f>+'8.คำนวณ'!O77</f>
        <v>847.73468716094021</v>
      </c>
      <c r="F123" s="267">
        <f>+'8.คำนวณ'!P77</f>
        <v>4821.9462613636369</v>
      </c>
      <c r="G123" s="267">
        <f>+'8.คำนวณ'!Q77</f>
        <v>18.786773322463954</v>
      </c>
      <c r="H123" s="267">
        <f>+'8.คำนวณ'!R77</f>
        <v>148.22865104193204</v>
      </c>
      <c r="I123" s="267">
        <f>+'8.คำนวณ'!S77</f>
        <v>1562.6440800651101</v>
      </c>
      <c r="J123" s="14" t="str">
        <f t="shared" si="234"/>
        <v>โพนพิสัย,รพช.</v>
      </c>
      <c r="K123" s="50">
        <f>+(C123-C12)*100/C126</f>
        <v>80.509012225656278</v>
      </c>
      <c r="L123" s="50">
        <f t="shared" ref="L123:Q123" si="250">+(D123-D126)*100/D126</f>
        <v>36.448212042220128</v>
      </c>
      <c r="M123" s="50">
        <f t="shared" si="250"/>
        <v>-51.531696819594437</v>
      </c>
      <c r="N123" s="50">
        <f t="shared" si="250"/>
        <v>-15.683786950813143</v>
      </c>
      <c r="O123" s="50">
        <f t="shared" si="250"/>
        <v>-37.385036668975125</v>
      </c>
      <c r="P123" s="50">
        <f t="shared" si="250"/>
        <v>1.2437061586072216</v>
      </c>
      <c r="Q123" s="50">
        <f t="shared" si="250"/>
        <v>35.834136405373421</v>
      </c>
      <c r="R123" s="14" t="str">
        <f t="shared" si="236"/>
        <v>โพนพิสัย,รพช.</v>
      </c>
      <c r="S123" s="15">
        <f t="shared" si="237"/>
        <v>0.80509012225656273</v>
      </c>
      <c r="T123" s="15">
        <f t="shared" si="238"/>
        <v>0.36448212042220129</v>
      </c>
      <c r="U123" s="15">
        <f t="shared" si="239"/>
        <v>-0.51531696819594441</v>
      </c>
      <c r="V123" s="15">
        <f t="shared" si="240"/>
        <v>-0.15683786950813144</v>
      </c>
      <c r="W123" s="15">
        <f t="shared" si="241"/>
        <v>-0.37385036668975125</v>
      </c>
      <c r="X123" s="15">
        <f t="shared" si="242"/>
        <v>1.2437061586072216E-2</v>
      </c>
      <c r="Y123" s="15">
        <f t="shared" si="243"/>
        <v>0.35834136405373423</v>
      </c>
      <c r="Z123" s="14" t="str">
        <f t="shared" si="244"/>
        <v>โพนพิสัย,รพช.</v>
      </c>
      <c r="AA123" s="16" t="str">
        <f>+IF(AND(C123&gt;C128),"OK","Not OK")</f>
        <v>OK</v>
      </c>
      <c r="AB123" s="16" t="str">
        <f>+IF(AND(D123&gt;D128),"OK","Not OK")</f>
        <v>OK</v>
      </c>
      <c r="AC123" s="16" t="str">
        <f t="shared" ref="AC123:AG123" si="251">+IF(AND(E123&gt;E128),"OK","Not OK")</f>
        <v>Not OK</v>
      </c>
      <c r="AD123" s="16" t="str">
        <f t="shared" si="251"/>
        <v>OK</v>
      </c>
      <c r="AE123" s="16" t="str">
        <f t="shared" si="251"/>
        <v>OK</v>
      </c>
      <c r="AF123" s="16" t="str">
        <f t="shared" si="251"/>
        <v>OK</v>
      </c>
      <c r="AG123" s="16" t="str">
        <f t="shared" si="251"/>
        <v>OK</v>
      </c>
    </row>
    <row r="124" spans="1:33" ht="13.5" customHeight="1">
      <c r="A124" s="253" t="s">
        <v>45</v>
      </c>
      <c r="B124" s="14" t="str">
        <f>+'8.คำนวณ'!G78</f>
        <v>สมเด็จพระยุพราชบ้านดุง,รพช.</v>
      </c>
      <c r="C124" s="267">
        <f>+'8.คำนวณ'!M78</f>
        <v>1518.6351661992746</v>
      </c>
      <c r="D124" s="267">
        <f>+'8.คำนวณ'!N78</f>
        <v>613.27062128835371</v>
      </c>
      <c r="E124" s="267">
        <f>+'8.คำนวณ'!O78</f>
        <v>2412.3819572088496</v>
      </c>
      <c r="F124" s="267">
        <f>+'8.คำนวณ'!P78</f>
        <v>5427.3154884024834</v>
      </c>
      <c r="G124" s="267">
        <f>+'8.คำนวณ'!Q78</f>
        <v>40.814430634973142</v>
      </c>
      <c r="H124" s="267">
        <f>+'8.คำนวณ'!R78</f>
        <v>140.86828717924485</v>
      </c>
      <c r="I124" s="267">
        <f>+'8.คำนวณ'!S78</f>
        <v>873.37987535054447</v>
      </c>
      <c r="J124" s="14" t="str">
        <f t="shared" si="234"/>
        <v>สมเด็จพระยุพราชบ้านดุง,รพช.</v>
      </c>
      <c r="K124" s="50">
        <f t="shared" ref="K124:Q124" si="252">+(C124-C126)*100/C126</f>
        <v>3.1912297220049393</v>
      </c>
      <c r="L124" s="50">
        <f t="shared" si="252"/>
        <v>29.58693377838534</v>
      </c>
      <c r="M124" s="50">
        <f t="shared" si="252"/>
        <v>37.925298869764141</v>
      </c>
      <c r="N124" s="50">
        <f t="shared" si="252"/>
        <v>-5.0983432412031879</v>
      </c>
      <c r="O124" s="50">
        <f t="shared" si="252"/>
        <v>36.031559742603307</v>
      </c>
      <c r="P124" s="50">
        <f t="shared" si="252"/>
        <v>-3.783598015695278</v>
      </c>
      <c r="Q124" s="50">
        <f t="shared" si="252"/>
        <v>-24.080727892220484</v>
      </c>
      <c r="R124" s="14" t="str">
        <f t="shared" si="236"/>
        <v>สมเด็จพระยุพราชบ้านดุง,รพช.</v>
      </c>
      <c r="S124" s="15">
        <f t="shared" si="237"/>
        <v>3.1912297220049395E-2</v>
      </c>
      <c r="T124" s="15">
        <f t="shared" si="238"/>
        <v>0.29586933778385338</v>
      </c>
      <c r="U124" s="15">
        <f t="shared" si="239"/>
        <v>0.3792529886976414</v>
      </c>
      <c r="V124" s="15">
        <f t="shared" si="240"/>
        <v>-5.0983432412031876E-2</v>
      </c>
      <c r="W124" s="15">
        <f t="shared" si="241"/>
        <v>0.36031559742603309</v>
      </c>
      <c r="X124" s="15">
        <f t="shared" si="242"/>
        <v>-3.7835980156952782E-2</v>
      </c>
      <c r="Y124" s="15">
        <f t="shared" si="243"/>
        <v>-0.24080727892220483</v>
      </c>
      <c r="Z124" s="14" t="str">
        <f t="shared" si="244"/>
        <v>สมเด็จพระยุพราชบ้านดุง,รพช.</v>
      </c>
      <c r="AA124" s="16" t="str">
        <f>+IF(AND(C124&gt;C128),"OK","Not OK")</f>
        <v>OK</v>
      </c>
      <c r="AB124" s="16" t="str">
        <f t="shared" ref="AB124:AG124" si="253">+IF(AND(D124&gt;D128),"OK","Not OK")</f>
        <v>OK</v>
      </c>
      <c r="AC124" s="16" t="str">
        <f t="shared" si="253"/>
        <v>OK</v>
      </c>
      <c r="AD124" s="16" t="str">
        <f t="shared" si="253"/>
        <v>OK</v>
      </c>
      <c r="AE124" s="16" t="str">
        <f t="shared" si="253"/>
        <v>OK</v>
      </c>
      <c r="AF124" s="16" t="str">
        <f t="shared" si="253"/>
        <v>OK</v>
      </c>
      <c r="AG124" s="16" t="str">
        <f t="shared" si="253"/>
        <v>OK</v>
      </c>
    </row>
    <row r="125" spans="1:33" ht="13.5" customHeight="1">
      <c r="A125" s="253" t="s">
        <v>51</v>
      </c>
      <c r="B125" s="14" t="str">
        <f>+'8.คำนวณ'!G79</f>
        <v>สมเด็จพระยุพราชธาตุพนม,รพช.</v>
      </c>
      <c r="C125" s="267">
        <f>+'8.คำนวณ'!M79</f>
        <v>1693.6270482510254</v>
      </c>
      <c r="D125" s="267">
        <f>+'8.คำนวณ'!N79</f>
        <v>463.46791907032576</v>
      </c>
      <c r="E125" s="267">
        <f>+'8.คำนวณ'!O79</f>
        <v>1827.1572061733279</v>
      </c>
      <c r="F125" s="267">
        <f>+'8.คำนวณ'!P79</f>
        <v>8903.8774184650338</v>
      </c>
      <c r="G125" s="267">
        <f>+'8.คำนวณ'!Q79</f>
        <v>25.320920271675948</v>
      </c>
      <c r="H125" s="267">
        <f>+'8.คำนวณ'!R79</f>
        <v>277.93275041302087</v>
      </c>
      <c r="I125" s="267">
        <f>+'8.คำนวณ'!S79</f>
        <v>1483.6338305712095</v>
      </c>
      <c r="J125" s="14" t="str">
        <f t="shared" si="234"/>
        <v>สมเด็จพระยุพราชธาตุพนม,รพช.</v>
      </c>
      <c r="K125" s="50">
        <f t="shared" ref="K125:Q125" si="254">+(C125-C126)*100/C126</f>
        <v>15.081924671129205</v>
      </c>
      <c r="L125" s="50">
        <f t="shared" si="254"/>
        <v>-2.0670737319845647</v>
      </c>
      <c r="M125" s="50">
        <f t="shared" si="254"/>
        <v>4.4657140592607627</v>
      </c>
      <c r="N125" s="50">
        <f t="shared" si="254"/>
        <v>55.692574053455651</v>
      </c>
      <c r="O125" s="50">
        <f t="shared" si="254"/>
        <v>-15.607195173691819</v>
      </c>
      <c r="P125" s="50">
        <f t="shared" si="254"/>
        <v>89.834701435077136</v>
      </c>
      <c r="Q125" s="50">
        <f t="shared" si="254"/>
        <v>28.966104750506819</v>
      </c>
      <c r="R125" s="14" t="str">
        <f t="shared" si="236"/>
        <v>สมเด็จพระยุพราชธาตุพนม,รพช.</v>
      </c>
      <c r="S125" s="15">
        <f t="shared" si="237"/>
        <v>0.15081924671129204</v>
      </c>
      <c r="T125" s="15">
        <f t="shared" si="238"/>
        <v>-2.0670737319845648E-2</v>
      </c>
      <c r="U125" s="15">
        <f t="shared" si="239"/>
        <v>4.4657140592607628E-2</v>
      </c>
      <c r="V125" s="15">
        <f t="shared" si="240"/>
        <v>0.55692574053455646</v>
      </c>
      <c r="W125" s="15">
        <f t="shared" si="241"/>
        <v>-0.15607195173691818</v>
      </c>
      <c r="X125" s="15">
        <f t="shared" si="242"/>
        <v>0.89834701435077136</v>
      </c>
      <c r="Y125" s="15">
        <f t="shared" si="243"/>
        <v>0.28966104750506821</v>
      </c>
      <c r="Z125" s="14" t="str">
        <f t="shared" si="244"/>
        <v>สมเด็จพระยุพราชธาตุพนม,รพช.</v>
      </c>
      <c r="AA125" s="16" t="str">
        <f>+IF(AND(C125&gt;C128),"OK","Not OK")</f>
        <v>OK</v>
      </c>
      <c r="AB125" s="16" t="str">
        <f t="shared" ref="AB125:AG125" si="255">+IF(AND(D125&gt;D128),"OK","Not OK")</f>
        <v>OK</v>
      </c>
      <c r="AC125" s="16" t="str">
        <f t="shared" si="255"/>
        <v>OK</v>
      </c>
      <c r="AD125" s="16" t="str">
        <f t="shared" si="255"/>
        <v>OK</v>
      </c>
      <c r="AE125" s="16" t="str">
        <f t="shared" si="255"/>
        <v>OK</v>
      </c>
      <c r="AF125" s="16" t="str">
        <f t="shared" si="255"/>
        <v>OK</v>
      </c>
      <c r="AG125" s="16" t="str">
        <f t="shared" si="255"/>
        <v>OK</v>
      </c>
    </row>
    <row r="126" spans="1:33" ht="13.5" customHeight="1">
      <c r="B126" s="18" t="s">
        <v>144</v>
      </c>
      <c r="C126" s="19">
        <f>AVERAGE(C119:C125)</f>
        <v>1471.6707711405772</v>
      </c>
      <c r="D126" s="19">
        <f t="shared" ref="D126:I126" si="256">AVERAGE(D119:D125)</f>
        <v>473.25035279956995</v>
      </c>
      <c r="E126" s="19">
        <f t="shared" si="256"/>
        <v>1749.0496500476968</v>
      </c>
      <c r="F126" s="19">
        <f t="shared" si="256"/>
        <v>5718.8838148491059</v>
      </c>
      <c r="G126" s="19">
        <f t="shared" si="256"/>
        <v>30.003648206490862</v>
      </c>
      <c r="H126" s="19">
        <f t="shared" si="256"/>
        <v>146.4077686070863</v>
      </c>
      <c r="I126" s="19">
        <f t="shared" si="256"/>
        <v>1150.4060182645619</v>
      </c>
    </row>
    <row r="127" spans="1:33" ht="13.5" customHeight="1">
      <c r="B127" s="20" t="s">
        <v>268</v>
      </c>
      <c r="C127" s="257">
        <f>STDEV(C119:C125)</f>
        <v>178.81542932812886</v>
      </c>
      <c r="D127" s="257">
        <f t="shared" ref="D127:I127" si="257">STDEV(D119:D125)</f>
        <v>148.4699416661378</v>
      </c>
      <c r="E127" s="257">
        <f t="shared" si="257"/>
        <v>711.71190145741321</v>
      </c>
      <c r="F127" s="257">
        <f t="shared" si="257"/>
        <v>1650.4795166298172</v>
      </c>
      <c r="G127" s="257">
        <f t="shared" si="257"/>
        <v>14.011415103821243</v>
      </c>
      <c r="H127" s="257">
        <f t="shared" si="257"/>
        <v>64.010783964673593</v>
      </c>
      <c r="I127" s="257">
        <f t="shared" si="257"/>
        <v>281.6848483549137</v>
      </c>
    </row>
    <row r="128" spans="1:33" ht="13.5" customHeight="1">
      <c r="B128" s="20" t="s">
        <v>145</v>
      </c>
      <c r="C128" s="257">
        <f>+C126-C127</f>
        <v>1292.8553418124484</v>
      </c>
      <c r="D128" s="257">
        <f t="shared" ref="D128:I128" si="258">+D126-D127</f>
        <v>324.78041113343215</v>
      </c>
      <c r="E128" s="257">
        <f t="shared" si="258"/>
        <v>1037.3377485902836</v>
      </c>
      <c r="F128" s="257">
        <f t="shared" si="258"/>
        <v>4068.4042982192886</v>
      </c>
      <c r="G128" s="257">
        <f t="shared" si="258"/>
        <v>15.992233102669619</v>
      </c>
      <c r="H128" s="257">
        <f t="shared" si="258"/>
        <v>82.396984642412704</v>
      </c>
      <c r="I128" s="257">
        <f t="shared" si="258"/>
        <v>868.72116990964821</v>
      </c>
    </row>
    <row r="129" spans="1:33" ht="13.5" customHeight="1">
      <c r="B129" s="420" t="s">
        <v>155</v>
      </c>
      <c r="C129" s="421" t="s">
        <v>135</v>
      </c>
      <c r="D129" s="422"/>
      <c r="E129" s="422"/>
      <c r="F129" s="422"/>
      <c r="G129" s="422"/>
      <c r="H129" s="422"/>
      <c r="I129" s="423"/>
      <c r="J129" s="420" t="s">
        <v>155</v>
      </c>
      <c r="K129" s="417" t="s">
        <v>4</v>
      </c>
      <c r="L129" s="418"/>
      <c r="M129" s="418"/>
      <c r="N129" s="418"/>
      <c r="O129" s="418"/>
      <c r="P129" s="418"/>
      <c r="Q129" s="419"/>
      <c r="R129" s="420" t="s">
        <v>155</v>
      </c>
      <c r="S129" s="424" t="s">
        <v>4</v>
      </c>
      <c r="T129" s="425"/>
      <c r="U129" s="425"/>
      <c r="V129" s="425"/>
      <c r="W129" s="425"/>
      <c r="X129" s="425"/>
      <c r="Y129" s="426"/>
      <c r="Z129" s="420" t="s">
        <v>155</v>
      </c>
      <c r="AA129" s="421" t="s">
        <v>136</v>
      </c>
      <c r="AB129" s="422"/>
      <c r="AC129" s="422"/>
      <c r="AD129" s="422"/>
      <c r="AE129" s="422"/>
      <c r="AF129" s="422"/>
      <c r="AG129" s="423"/>
    </row>
    <row r="130" spans="1:33" ht="13.5" customHeight="1">
      <c r="B130" s="420"/>
      <c r="C130" s="12" t="s">
        <v>137</v>
      </c>
      <c r="D130" s="13" t="s">
        <v>253</v>
      </c>
      <c r="E130" s="12" t="s">
        <v>139</v>
      </c>
      <c r="F130" s="12" t="s">
        <v>140</v>
      </c>
      <c r="G130" s="12" t="s">
        <v>141</v>
      </c>
      <c r="H130" s="12" t="s">
        <v>142</v>
      </c>
      <c r="I130" s="12" t="s">
        <v>143</v>
      </c>
      <c r="J130" s="420"/>
      <c r="K130" s="45" t="s">
        <v>137</v>
      </c>
      <c r="L130" s="46" t="s">
        <v>253</v>
      </c>
      <c r="M130" s="45" t="s">
        <v>139</v>
      </c>
      <c r="N130" s="45" t="s">
        <v>140</v>
      </c>
      <c r="O130" s="45" t="s">
        <v>141</v>
      </c>
      <c r="P130" s="45" t="s">
        <v>142</v>
      </c>
      <c r="Q130" s="45" t="s">
        <v>143</v>
      </c>
      <c r="R130" s="420"/>
      <c r="S130" s="57" t="s">
        <v>137</v>
      </c>
      <c r="T130" s="58" t="s">
        <v>253</v>
      </c>
      <c r="U130" s="57" t="s">
        <v>139</v>
      </c>
      <c r="V130" s="57" t="s">
        <v>140</v>
      </c>
      <c r="W130" s="57" t="s">
        <v>141</v>
      </c>
      <c r="X130" s="57" t="s">
        <v>142</v>
      </c>
      <c r="Y130" s="57" t="s">
        <v>143</v>
      </c>
      <c r="Z130" s="420"/>
      <c r="AA130" s="12" t="s">
        <v>137</v>
      </c>
      <c r="AB130" s="13" t="s">
        <v>253</v>
      </c>
      <c r="AC130" s="12" t="s">
        <v>139</v>
      </c>
      <c r="AD130" s="12" t="s">
        <v>140</v>
      </c>
      <c r="AE130" s="12" t="s">
        <v>141</v>
      </c>
      <c r="AF130" s="12" t="s">
        <v>142</v>
      </c>
      <c r="AG130" s="12" t="s">
        <v>143</v>
      </c>
    </row>
    <row r="131" spans="1:33" ht="13.5" customHeight="1">
      <c r="A131" s="253" t="s">
        <v>45</v>
      </c>
      <c r="B131" s="14" t="str">
        <f>+'8.คำนวณ'!G80</f>
        <v>กุมภวาปี,รพท.</v>
      </c>
      <c r="C131" s="264">
        <f>+'8.คำนวณ'!M80</f>
        <v>2156.0093195963505</v>
      </c>
      <c r="D131" s="264">
        <f>+'8.คำนวณ'!N80</f>
        <v>1277.2066889842285</v>
      </c>
      <c r="E131" s="264">
        <f>+'8.คำนวณ'!O80</f>
        <v>5060.0281506090805</v>
      </c>
      <c r="F131" s="264">
        <f>+'8.คำนวณ'!P80</f>
        <v>9134.0369261139313</v>
      </c>
      <c r="G131" s="264">
        <f>+'8.คำนวณ'!Q80</f>
        <v>73.190431820851117</v>
      </c>
      <c r="H131" s="264">
        <f>+'8.คำนวณ'!R80</f>
        <v>232.6236723172689</v>
      </c>
      <c r="I131" s="264">
        <f>+'8.คำนวณ'!S80</f>
        <v>1975.4433073901746</v>
      </c>
      <c r="J131" s="14" t="str">
        <f>+B131</f>
        <v>กุมภวาปี,รพท.</v>
      </c>
      <c r="K131" s="50">
        <f>+(C131-C136)*100/C136</f>
        <v>7.5831032023525298</v>
      </c>
      <c r="L131" s="50">
        <f t="shared" ref="L131:Q131" si="259">+(D131-D136)*100/D136</f>
        <v>-4.0571328614867683</v>
      </c>
      <c r="M131" s="50">
        <f t="shared" si="259"/>
        <v>11.704844310194423</v>
      </c>
      <c r="N131" s="50">
        <f t="shared" si="259"/>
        <v>-19.711251933803823</v>
      </c>
      <c r="O131" s="50">
        <f t="shared" si="259"/>
        <v>12.202795650799475</v>
      </c>
      <c r="P131" s="50">
        <f t="shared" si="259"/>
        <v>-48.808957143377761</v>
      </c>
      <c r="Q131" s="50">
        <f t="shared" si="259"/>
        <v>1.3345213829326787</v>
      </c>
      <c r="R131" s="14" t="str">
        <f>+J131</f>
        <v>กุมภวาปี,รพท.</v>
      </c>
      <c r="S131" s="15">
        <f>+K131/100</f>
        <v>7.5831032023525299E-2</v>
      </c>
      <c r="T131" s="15">
        <f t="shared" ref="T131:Y135" si="260">+L131/100</f>
        <v>-4.0571328614867681E-2</v>
      </c>
      <c r="U131" s="15">
        <f t="shared" si="260"/>
        <v>0.11704844310194423</v>
      </c>
      <c r="V131" s="15">
        <f t="shared" si="260"/>
        <v>-0.19711251933803822</v>
      </c>
      <c r="W131" s="15">
        <f t="shared" si="260"/>
        <v>0.12202795650799475</v>
      </c>
      <c r="X131" s="15">
        <f t="shared" si="260"/>
        <v>-0.48808957143377762</v>
      </c>
      <c r="Y131" s="15">
        <f t="shared" si="260"/>
        <v>1.3345213829326788E-2</v>
      </c>
      <c r="Z131" s="14" t="str">
        <f>+R131</f>
        <v>กุมภวาปี,รพท.</v>
      </c>
      <c r="AA131" s="16" t="str">
        <f>+IF(AND(C131&gt;C138),"OK","Not OK")</f>
        <v>OK</v>
      </c>
      <c r="AB131" s="16" t="str">
        <f>+IF(AND(D131&gt;D138),"OK","Not OK")</f>
        <v>OK</v>
      </c>
      <c r="AC131" s="16" t="str">
        <f>+IF(AND(E131&gt;E138),"OK","Not OK")</f>
        <v>OK</v>
      </c>
      <c r="AD131" s="16" t="str">
        <f t="shared" ref="AD131:AE131" si="261">+IF(AND(F131&gt;F138),"OK","Not OK")</f>
        <v>OK</v>
      </c>
      <c r="AE131" s="16" t="str">
        <f t="shared" si="261"/>
        <v>OK</v>
      </c>
      <c r="AF131" s="16" t="str">
        <f>+IF(AND(H131&gt;H138),"OK","Not OK")</f>
        <v>OK</v>
      </c>
      <c r="AG131" s="16" t="str">
        <f>+IF(AND(I131&gt;I138),"OK","Not OK")</f>
        <v>OK</v>
      </c>
    </row>
    <row r="132" spans="1:33" ht="13.5" customHeight="1">
      <c r="A132" s="253" t="s">
        <v>55</v>
      </c>
      <c r="B132" s="14" t="str">
        <f>+'8.คำนวณ'!G81</f>
        <v>บึงกาฬ,รพท.</v>
      </c>
      <c r="C132" s="264">
        <f>+'8.คำนวณ'!M81</f>
        <v>2095.7421850011951</v>
      </c>
      <c r="D132" s="264">
        <f>+'8.คำนวณ'!N81</f>
        <v>1911.1642051643071</v>
      </c>
      <c r="E132" s="264">
        <f>+'8.คำนวณ'!O81</f>
        <v>2126.2124632139953</v>
      </c>
      <c r="F132" s="264">
        <f>+'8.คำนวณ'!P81</f>
        <v>11160.650574697866</v>
      </c>
      <c r="G132" s="264">
        <f>+'8.คำนวณ'!Q81</f>
        <v>93.896582824793072</v>
      </c>
      <c r="H132" s="264">
        <f>+'8.คำนวณ'!R81</f>
        <v>419.39407779320442</v>
      </c>
      <c r="I132" s="264">
        <f>+'8.คำนวณ'!S81</f>
        <v>2137.0838911617034</v>
      </c>
      <c r="J132" s="14" t="str">
        <f>+B132</f>
        <v>บึงกาฬ,รพท.</v>
      </c>
      <c r="K132" s="50">
        <f>+(C132-C136)*100/C136</f>
        <v>4.5758224350900987</v>
      </c>
      <c r="L132" s="50">
        <f t="shared" ref="L132:Q132" si="262">+(D132-D136)*100/D136</f>
        <v>43.565309356303871</v>
      </c>
      <c r="M132" s="50">
        <f t="shared" si="262"/>
        <v>-53.061875328672777</v>
      </c>
      <c r="N132" s="50">
        <f t="shared" si="262"/>
        <v>-1.8971929394204066</v>
      </c>
      <c r="O132" s="50">
        <f t="shared" si="262"/>
        <v>43.945852386639324</v>
      </c>
      <c r="P132" s="50">
        <f t="shared" si="262"/>
        <v>-7.708360046675633</v>
      </c>
      <c r="Q132" s="50">
        <f t="shared" si="262"/>
        <v>9.6262152681829605</v>
      </c>
      <c r="R132" s="14" t="str">
        <f>+J132</f>
        <v>บึงกาฬ,รพท.</v>
      </c>
      <c r="S132" s="15">
        <f>+K132/100</f>
        <v>4.5758224350900989E-2</v>
      </c>
      <c r="T132" s="15">
        <f t="shared" si="260"/>
        <v>0.43565309356303872</v>
      </c>
      <c r="U132" s="15">
        <f t="shared" si="260"/>
        <v>-0.53061875328672781</v>
      </c>
      <c r="V132" s="15">
        <f t="shared" si="260"/>
        <v>-1.8971929394204067E-2</v>
      </c>
      <c r="W132" s="15">
        <f t="shared" si="260"/>
        <v>0.43945852386639322</v>
      </c>
      <c r="X132" s="15">
        <f t="shared" si="260"/>
        <v>-7.708360046675633E-2</v>
      </c>
      <c r="Y132" s="15">
        <f t="shared" si="260"/>
        <v>9.626215268182961E-2</v>
      </c>
      <c r="Z132" s="14" t="str">
        <f>+R132</f>
        <v>บึงกาฬ,รพท.</v>
      </c>
      <c r="AA132" s="16" t="str">
        <f t="shared" ref="AA132:AG132" si="263">+IF(AND(C132&gt;C138),"OK","Not OK")</f>
        <v>OK</v>
      </c>
      <c r="AB132" s="16" t="str">
        <f t="shared" si="263"/>
        <v>OK</v>
      </c>
      <c r="AC132" s="16" t="str">
        <f t="shared" si="263"/>
        <v>Not OK</v>
      </c>
      <c r="AD132" s="16" t="str">
        <f t="shared" si="263"/>
        <v>OK</v>
      </c>
      <c r="AE132" s="16" t="str">
        <f t="shared" si="263"/>
        <v>OK</v>
      </c>
      <c r="AF132" s="16" t="str">
        <f t="shared" si="263"/>
        <v>OK</v>
      </c>
      <c r="AG132" s="16" t="str">
        <f t="shared" si="263"/>
        <v>OK</v>
      </c>
    </row>
    <row r="133" spans="1:33" ht="13.5" customHeight="1">
      <c r="A133" s="253" t="s">
        <v>49</v>
      </c>
      <c r="B133" s="14" t="str">
        <f>+'8.คำนวณ'!G82</f>
        <v>วานรนิวาส,รพท.</v>
      </c>
      <c r="C133" s="264">
        <f>+'8.คำนวณ'!M82</f>
        <v>2172.9523976576306</v>
      </c>
      <c r="D133" s="264">
        <f>+'8.คำนวณ'!N82</f>
        <v>1113.4571745436306</v>
      </c>
      <c r="E133" s="264">
        <f>+'8.คำนวณ'!O82</f>
        <v>7156.0702427610404</v>
      </c>
      <c r="F133" s="264">
        <f>+'8.คำนวณ'!P82</f>
        <v>11073.602764876632</v>
      </c>
      <c r="G133" s="264">
        <f>+'8.คำนวณ'!Q82</f>
        <v>71.523145287647395</v>
      </c>
      <c r="H133" s="264">
        <f>+'8.คำนวณ'!R82</f>
        <v>293.34005760860964</v>
      </c>
      <c r="I133" s="264">
        <f>+'8.คำนวณ'!S82</f>
        <v>1319.3891849687031</v>
      </c>
      <c r="J133" s="14" t="str">
        <f>+B133</f>
        <v>วานรนิวาส,รพท.</v>
      </c>
      <c r="K133" s="50">
        <f>+(C133-C136)*100/C136</f>
        <v>8.4285489520830943</v>
      </c>
      <c r="L133" s="50">
        <f t="shared" ref="L133:Q133" si="264">+(D133-D136)*100/D136</f>
        <v>-16.35788108295521</v>
      </c>
      <c r="M133" s="50">
        <f t="shared" si="264"/>
        <v>57.97692988016609</v>
      </c>
      <c r="N133" s="50">
        <f t="shared" si="264"/>
        <v>-2.6623485577943531</v>
      </c>
      <c r="O133" s="50">
        <f t="shared" si="264"/>
        <v>9.646802940792103</v>
      </c>
      <c r="P133" s="50">
        <f t="shared" si="264"/>
        <v>-35.447741362598947</v>
      </c>
      <c r="Q133" s="50">
        <f t="shared" si="264"/>
        <v>-32.319155363027676</v>
      </c>
      <c r="R133" s="14" t="str">
        <f>+J133</f>
        <v>วานรนิวาส,รพท.</v>
      </c>
      <c r="S133" s="15">
        <f>+K133/100</f>
        <v>8.4285489520830939E-2</v>
      </c>
      <c r="T133" s="15">
        <f t="shared" si="260"/>
        <v>-0.16357881082955208</v>
      </c>
      <c r="U133" s="15">
        <f t="shared" si="260"/>
        <v>0.57976929880166095</v>
      </c>
      <c r="V133" s="15">
        <f t="shared" si="260"/>
        <v>-2.6623485577943532E-2</v>
      </c>
      <c r="W133" s="15">
        <f t="shared" si="260"/>
        <v>9.6468029407921027E-2</v>
      </c>
      <c r="X133" s="15">
        <f t="shared" si="260"/>
        <v>-0.35447741362598945</v>
      </c>
      <c r="Y133" s="15">
        <f t="shared" si="260"/>
        <v>-0.32319155363027674</v>
      </c>
      <c r="Z133" s="14" t="str">
        <f>+R133</f>
        <v>วานรนิวาส,รพท.</v>
      </c>
      <c r="AA133" s="16" t="str">
        <f t="shared" ref="AA133:AG133" si="265">+IF(AND(C133&gt;C138),"OK","Not OK")</f>
        <v>OK</v>
      </c>
      <c r="AB133" s="16" t="str">
        <f t="shared" si="265"/>
        <v>OK</v>
      </c>
      <c r="AC133" s="16" t="str">
        <f t="shared" si="265"/>
        <v>OK</v>
      </c>
      <c r="AD133" s="16" t="str">
        <f t="shared" si="265"/>
        <v>OK</v>
      </c>
      <c r="AE133" s="16" t="str">
        <f t="shared" si="265"/>
        <v>OK</v>
      </c>
      <c r="AF133" s="16" t="str">
        <f t="shared" si="265"/>
        <v>OK</v>
      </c>
      <c r="AG133" s="16" t="str">
        <f t="shared" si="265"/>
        <v>Not OK</v>
      </c>
    </row>
    <row r="134" spans="1:33" ht="13.5" customHeight="1">
      <c r="A134" s="253" t="s">
        <v>47</v>
      </c>
      <c r="B134" s="14" t="str">
        <f>+'8.คำนวณ'!G83</f>
        <v>สมเด็จพระยุพราชท่าบ่อ,รพท.</v>
      </c>
      <c r="C134" s="264">
        <f>+'8.คำนวณ'!M83</f>
        <v>2204.2749966307269</v>
      </c>
      <c r="D134" s="264">
        <f>+'8.คำนวณ'!N83</f>
        <v>1589.639005743807</v>
      </c>
      <c r="E134" s="264">
        <f>+'8.คำนวณ'!O83</f>
        <v>4167.2248180708175</v>
      </c>
      <c r="F134" s="264">
        <f>+'8.คำนวณ'!P83</f>
        <v>16326.356244674374</v>
      </c>
      <c r="G134" s="264">
        <f>+'8.คำนวณ'!Q83</f>
        <v>37.472550200558395</v>
      </c>
      <c r="H134" s="264">
        <f>+'8.คำนวณ'!R83</f>
        <v>1130.9155897879812</v>
      </c>
      <c r="I134" s="264">
        <f>+'8.คำนวณ'!S83</f>
        <v>2818.4433424785011</v>
      </c>
      <c r="J134" s="14" t="str">
        <f>+B134</f>
        <v>สมเด็จพระยุพราชท่าบ่อ,รพท.</v>
      </c>
      <c r="K134" s="50">
        <f>+(C134-C136)*100/C136</f>
        <v>9.9915210446709946</v>
      </c>
      <c r="L134" s="50">
        <f t="shared" ref="L134:Q134" si="266">+(D134-D136)*100/D136</f>
        <v>19.412562776015701</v>
      </c>
      <c r="M134" s="50">
        <f t="shared" si="266"/>
        <v>-8.0046225726735631</v>
      </c>
      <c r="N134" s="50">
        <f t="shared" si="266"/>
        <v>43.509678575967619</v>
      </c>
      <c r="O134" s="50">
        <f t="shared" si="266"/>
        <v>-42.553626368006249</v>
      </c>
      <c r="P134" s="50">
        <f t="shared" si="266"/>
        <v>148.86868927552854</v>
      </c>
      <c r="Q134" s="50">
        <f t="shared" si="266"/>
        <v>44.577982109896745</v>
      </c>
      <c r="R134" s="14" t="str">
        <f>+J134</f>
        <v>สมเด็จพระยุพราชท่าบ่อ,รพท.</v>
      </c>
      <c r="S134" s="15">
        <f>+K134/100</f>
        <v>9.9915210446709951E-2</v>
      </c>
      <c r="T134" s="15">
        <f t="shared" si="260"/>
        <v>0.19412562776015702</v>
      </c>
      <c r="U134" s="15">
        <f t="shared" si="260"/>
        <v>-8.0046225726735629E-2</v>
      </c>
      <c r="V134" s="15">
        <f t="shared" si="260"/>
        <v>0.4350967857596762</v>
      </c>
      <c r="W134" s="15">
        <f t="shared" si="260"/>
        <v>-0.42553626368006248</v>
      </c>
      <c r="X134" s="15">
        <f t="shared" si="260"/>
        <v>1.4886868927552854</v>
      </c>
      <c r="Y134" s="15">
        <f t="shared" si="260"/>
        <v>0.44577982109896747</v>
      </c>
      <c r="Z134" s="14" t="str">
        <f>+R134</f>
        <v>สมเด็จพระยุพราชท่าบ่อ,รพท.</v>
      </c>
      <c r="AA134" s="16" t="str">
        <f t="shared" ref="AA134:AG134" si="267">+IF(AND(C134&gt;C138),"OK","Not OK")</f>
        <v>OK</v>
      </c>
      <c r="AB134" s="16" t="str">
        <f t="shared" si="267"/>
        <v>OK</v>
      </c>
      <c r="AC134" s="16" t="str">
        <f t="shared" si="267"/>
        <v>OK</v>
      </c>
      <c r="AD134" s="16" t="str">
        <f t="shared" si="267"/>
        <v>OK</v>
      </c>
      <c r="AE134" s="16" t="str">
        <f t="shared" si="267"/>
        <v>Not OK</v>
      </c>
      <c r="AF134" s="16" t="str">
        <f t="shared" si="267"/>
        <v>OK</v>
      </c>
      <c r="AG134" s="16" t="str">
        <f t="shared" si="267"/>
        <v>OK</v>
      </c>
    </row>
    <row r="135" spans="1:33" ht="13.5" customHeight="1">
      <c r="A135" s="253" t="s">
        <v>49</v>
      </c>
      <c r="B135" s="14" t="str">
        <f>+'8.คำนวณ'!G84</f>
        <v>สมเด็จพระยุพราชสว่างแดนดิน,รพท.</v>
      </c>
      <c r="C135" s="264">
        <f>+'8.คำนวณ'!M84</f>
        <v>1391.2252754681447</v>
      </c>
      <c r="D135" s="264">
        <f>+'8.คำนวณ'!N84</f>
        <v>764.61235635859714</v>
      </c>
      <c r="E135" s="264">
        <f>+'8.คำนวณ'!O84</f>
        <v>4139.5633051432524</v>
      </c>
      <c r="F135" s="264">
        <f>+'8.คำนวณ'!P84</f>
        <v>9187.7756603200323</v>
      </c>
      <c r="G135" s="264">
        <f>+'8.คำนวณ'!Q84</f>
        <v>50.069732843757912</v>
      </c>
      <c r="H135" s="264">
        <f>+'8.คำนวณ'!R84</f>
        <v>195.83964547986832</v>
      </c>
      <c r="I135" s="264">
        <f>+'8.คำนวณ'!S84</f>
        <v>1496.7791583164553</v>
      </c>
      <c r="J135" s="14" t="str">
        <f>+B135</f>
        <v>สมเด็จพระยุพราชสว่างแดนดิน,รพท.</v>
      </c>
      <c r="K135" s="50">
        <f>+(C135-C136)*100/C136</f>
        <v>-30.578995634196751</v>
      </c>
      <c r="L135" s="50">
        <f t="shared" ref="L135:Q135" si="268">+(D135-D136)*100/D136</f>
        <v>-42.562858187877616</v>
      </c>
      <c r="M135" s="50">
        <f t="shared" si="268"/>
        <v>-8.6152762890142824</v>
      </c>
      <c r="N135" s="50">
        <f t="shared" si="268"/>
        <v>-19.238885144948988</v>
      </c>
      <c r="O135" s="50">
        <f t="shared" si="268"/>
        <v>-23.241824610224555</v>
      </c>
      <c r="P135" s="50">
        <f t="shared" si="268"/>
        <v>-56.903630722876279</v>
      </c>
      <c r="Q135" s="50">
        <f t="shared" si="268"/>
        <v>-23.219563397984654</v>
      </c>
      <c r="R135" s="14" t="str">
        <f>+J135</f>
        <v>สมเด็จพระยุพราชสว่างแดนดิน,รพท.</v>
      </c>
      <c r="S135" s="15">
        <f>+K135/100</f>
        <v>-0.30578995634196748</v>
      </c>
      <c r="T135" s="15">
        <f t="shared" si="260"/>
        <v>-0.42562858187877617</v>
      </c>
      <c r="U135" s="15">
        <f t="shared" si="260"/>
        <v>-8.6152762890142828E-2</v>
      </c>
      <c r="V135" s="15">
        <f t="shared" si="260"/>
        <v>-0.19238885144948989</v>
      </c>
      <c r="W135" s="15">
        <f t="shared" si="260"/>
        <v>-0.23241824610224554</v>
      </c>
      <c r="X135" s="15">
        <f t="shared" si="260"/>
        <v>-0.56903630722876275</v>
      </c>
      <c r="Y135" s="15">
        <f t="shared" si="260"/>
        <v>-0.23219563397984655</v>
      </c>
      <c r="Z135" s="14" t="str">
        <f>+R135</f>
        <v>สมเด็จพระยุพราชสว่างแดนดิน,รพท.</v>
      </c>
      <c r="AA135" s="16" t="str">
        <f t="shared" ref="AA135:AG135" si="269">+IF(AND(C135&gt;C138),"OK","Not OK")</f>
        <v>Not OK</v>
      </c>
      <c r="AB135" s="16" t="str">
        <f t="shared" si="269"/>
        <v>Not OK</v>
      </c>
      <c r="AC135" s="16" t="str">
        <f t="shared" si="269"/>
        <v>OK</v>
      </c>
      <c r="AD135" s="16" t="str">
        <f t="shared" si="269"/>
        <v>OK</v>
      </c>
      <c r="AE135" s="16" t="str">
        <f t="shared" si="269"/>
        <v>OK</v>
      </c>
      <c r="AF135" s="16" t="str">
        <f t="shared" si="269"/>
        <v>OK</v>
      </c>
      <c r="AG135" s="16" t="str">
        <f t="shared" si="269"/>
        <v>OK</v>
      </c>
    </row>
    <row r="136" spans="1:33" ht="13.5" customHeight="1">
      <c r="B136" s="18" t="s">
        <v>144</v>
      </c>
      <c r="C136" s="19">
        <f>AVERAGE(C131:C135)</f>
        <v>2004.0408348708097</v>
      </c>
      <c r="D136" s="19">
        <f t="shared" ref="D136:I136" si="270">AVERAGE(D131:D135)</f>
        <v>1331.2158861589141</v>
      </c>
      <c r="E136" s="19">
        <f t="shared" si="270"/>
        <v>4529.8197959596382</v>
      </c>
      <c r="F136" s="19">
        <f t="shared" si="270"/>
        <v>11376.484434136566</v>
      </c>
      <c r="G136" s="19">
        <f t="shared" si="270"/>
        <v>65.230488595521564</v>
      </c>
      <c r="H136" s="19">
        <f t="shared" si="270"/>
        <v>454.42260859738656</v>
      </c>
      <c r="I136" s="19">
        <f t="shared" si="270"/>
        <v>1949.4277768631073</v>
      </c>
      <c r="J136" s="23"/>
      <c r="K136" s="51"/>
      <c r="L136" s="51"/>
      <c r="M136" s="51"/>
      <c r="N136" s="51"/>
      <c r="O136" s="51"/>
      <c r="P136" s="51"/>
      <c r="Q136" s="51"/>
      <c r="R136" s="23"/>
      <c r="S136" s="61"/>
      <c r="T136" s="61"/>
      <c r="U136" s="61"/>
      <c r="V136" s="61"/>
      <c r="W136" s="61"/>
      <c r="X136" s="61"/>
      <c r="Y136" s="61"/>
      <c r="Z136" s="23"/>
      <c r="AA136" s="26"/>
      <c r="AB136" s="26"/>
      <c r="AC136" s="26"/>
      <c r="AD136" s="26"/>
      <c r="AE136" s="26"/>
      <c r="AF136" s="26"/>
      <c r="AG136" s="26"/>
    </row>
    <row r="137" spans="1:33" ht="13.5" customHeight="1">
      <c r="B137" s="20" t="s">
        <v>268</v>
      </c>
      <c r="C137" s="21">
        <f>STDEV(C131:C135)</f>
        <v>344.84464016071581</v>
      </c>
      <c r="D137" s="21">
        <f t="shared" ref="D137:I137" si="271">STDEV(D131:D135)</f>
        <v>440.02783187519719</v>
      </c>
      <c r="E137" s="21">
        <f t="shared" si="271"/>
        <v>1819.3003988695596</v>
      </c>
      <c r="F137" s="21">
        <f t="shared" si="271"/>
        <v>2935.0710989697127</v>
      </c>
      <c r="G137" s="21">
        <f t="shared" si="271"/>
        <v>21.937723455614695</v>
      </c>
      <c r="H137" s="21">
        <f t="shared" si="271"/>
        <v>387.58136460397469</v>
      </c>
      <c r="I137" s="21">
        <f t="shared" si="271"/>
        <v>590.10996379754852</v>
      </c>
      <c r="J137" s="23"/>
      <c r="K137" s="51"/>
      <c r="L137" s="51"/>
      <c r="M137" s="51"/>
      <c r="N137" s="51"/>
      <c r="O137" s="51"/>
      <c r="P137" s="51"/>
      <c r="Q137" s="51"/>
      <c r="R137" s="23"/>
      <c r="S137" s="61"/>
      <c r="T137" s="61"/>
      <c r="U137" s="61"/>
      <c r="V137" s="61"/>
      <c r="W137" s="61"/>
      <c r="X137" s="61"/>
      <c r="Y137" s="61"/>
      <c r="Z137" s="23"/>
      <c r="AA137" s="26"/>
      <c r="AB137" s="26"/>
      <c r="AC137" s="26"/>
      <c r="AD137" s="26"/>
      <c r="AE137" s="26"/>
      <c r="AF137" s="26"/>
      <c r="AG137" s="26"/>
    </row>
    <row r="138" spans="1:33" ht="13.5" customHeight="1">
      <c r="B138" s="20" t="s">
        <v>145</v>
      </c>
      <c r="C138" s="21">
        <f>+C136-C137</f>
        <v>1659.196194710094</v>
      </c>
      <c r="D138" s="21">
        <f t="shared" ref="D138:I138" si="272">+D136-D137</f>
        <v>891.18805428371695</v>
      </c>
      <c r="E138" s="21">
        <f t="shared" si="272"/>
        <v>2710.5193970900787</v>
      </c>
      <c r="F138" s="21">
        <f t="shared" si="272"/>
        <v>8441.4133351668534</v>
      </c>
      <c r="G138" s="21">
        <f t="shared" si="272"/>
        <v>43.292765139906869</v>
      </c>
      <c r="H138" s="21">
        <f t="shared" si="272"/>
        <v>66.841243993411865</v>
      </c>
      <c r="I138" s="21">
        <f t="shared" si="272"/>
        <v>1359.3178130655588</v>
      </c>
      <c r="J138" s="23"/>
      <c r="K138" s="51"/>
      <c r="L138" s="51"/>
      <c r="M138" s="51"/>
      <c r="N138" s="51"/>
      <c r="O138" s="51"/>
      <c r="P138" s="51"/>
      <c r="Q138" s="51"/>
      <c r="R138" s="23"/>
      <c r="S138" s="61"/>
      <c r="T138" s="61"/>
      <c r="U138" s="61"/>
      <c r="V138" s="61"/>
      <c r="W138" s="61"/>
      <c r="X138" s="61"/>
      <c r="Y138" s="61"/>
      <c r="Z138" s="23"/>
      <c r="AA138" s="26"/>
      <c r="AB138" s="26"/>
      <c r="AC138" s="26"/>
      <c r="AD138" s="26"/>
      <c r="AE138" s="26"/>
      <c r="AF138" s="26"/>
      <c r="AG138" s="26"/>
    </row>
    <row r="139" spans="1:33" ht="13.5" customHeight="1">
      <c r="B139" s="420" t="s">
        <v>156</v>
      </c>
      <c r="C139" s="421" t="s">
        <v>135</v>
      </c>
      <c r="D139" s="422"/>
      <c r="E139" s="422"/>
      <c r="F139" s="422"/>
      <c r="G139" s="422"/>
      <c r="H139" s="422"/>
      <c r="I139" s="423"/>
      <c r="J139" s="420" t="s">
        <v>156</v>
      </c>
      <c r="K139" s="417" t="s">
        <v>4</v>
      </c>
      <c r="L139" s="418"/>
      <c r="M139" s="418"/>
      <c r="N139" s="418"/>
      <c r="O139" s="418"/>
      <c r="P139" s="418"/>
      <c r="Q139" s="419"/>
      <c r="R139" s="420" t="s">
        <v>156</v>
      </c>
      <c r="S139" s="424" t="s">
        <v>4</v>
      </c>
      <c r="T139" s="425"/>
      <c r="U139" s="425"/>
      <c r="V139" s="425"/>
      <c r="W139" s="425"/>
      <c r="X139" s="425"/>
      <c r="Y139" s="426"/>
      <c r="Z139" s="420" t="s">
        <v>156</v>
      </c>
      <c r="AA139" s="421" t="s">
        <v>136</v>
      </c>
      <c r="AB139" s="422"/>
      <c r="AC139" s="422"/>
      <c r="AD139" s="422"/>
      <c r="AE139" s="422"/>
      <c r="AF139" s="422"/>
      <c r="AG139" s="423"/>
    </row>
    <row r="140" spans="1:33" ht="13.5" customHeight="1">
      <c r="B140" s="420"/>
      <c r="C140" s="12" t="s">
        <v>137</v>
      </c>
      <c r="D140" s="13" t="s">
        <v>253</v>
      </c>
      <c r="E140" s="12" t="s">
        <v>139</v>
      </c>
      <c r="F140" s="12" t="s">
        <v>140</v>
      </c>
      <c r="G140" s="12" t="s">
        <v>141</v>
      </c>
      <c r="H140" s="12" t="s">
        <v>142</v>
      </c>
      <c r="I140" s="12" t="s">
        <v>143</v>
      </c>
      <c r="J140" s="420"/>
      <c r="K140" s="45" t="s">
        <v>137</v>
      </c>
      <c r="L140" s="46" t="s">
        <v>253</v>
      </c>
      <c r="M140" s="45" t="s">
        <v>139</v>
      </c>
      <c r="N140" s="45" t="s">
        <v>140</v>
      </c>
      <c r="O140" s="45" t="s">
        <v>141</v>
      </c>
      <c r="P140" s="45" t="s">
        <v>142</v>
      </c>
      <c r="Q140" s="45" t="s">
        <v>143</v>
      </c>
      <c r="R140" s="420"/>
      <c r="S140" s="57" t="s">
        <v>137</v>
      </c>
      <c r="T140" s="58" t="s">
        <v>253</v>
      </c>
      <c r="U140" s="57" t="s">
        <v>139</v>
      </c>
      <c r="V140" s="57" t="s">
        <v>140</v>
      </c>
      <c r="W140" s="57" t="s">
        <v>141</v>
      </c>
      <c r="X140" s="57" t="s">
        <v>142</v>
      </c>
      <c r="Y140" s="57" t="s">
        <v>143</v>
      </c>
      <c r="Z140" s="420"/>
      <c r="AA140" s="12" t="s">
        <v>137</v>
      </c>
      <c r="AB140" s="13" t="s">
        <v>253</v>
      </c>
      <c r="AC140" s="12" t="s">
        <v>139</v>
      </c>
      <c r="AD140" s="12" t="s">
        <v>140</v>
      </c>
      <c r="AE140" s="12" t="s">
        <v>141</v>
      </c>
      <c r="AF140" s="12" t="s">
        <v>142</v>
      </c>
      <c r="AG140" s="12" t="s">
        <v>143</v>
      </c>
    </row>
    <row r="141" spans="1:33" ht="13.5" customHeight="1">
      <c r="A141" s="253" t="s">
        <v>88</v>
      </c>
      <c r="B141" s="14" t="str">
        <f>+'8.คำนวณ'!G85</f>
        <v>หนองบัวลำภู,รพท.</v>
      </c>
      <c r="C141" s="264">
        <f>+'8.คำนวณ'!M85</f>
        <v>1713.7537208288759</v>
      </c>
      <c r="D141" s="264">
        <f>+'8.คำนวณ'!N85</f>
        <v>1227.3731269067714</v>
      </c>
      <c r="E141" s="264">
        <f>+'8.คำนวณ'!O85</f>
        <v>4617.687917474871</v>
      </c>
      <c r="F141" s="264">
        <f>+'8.คำนวณ'!P85</f>
        <v>10182.693298978233</v>
      </c>
      <c r="G141" s="264">
        <f>+'8.คำนวณ'!Q85</f>
        <v>74.477297516850726</v>
      </c>
      <c r="H141" s="264">
        <f>+'8.คำนวณ'!R85</f>
        <v>366.97948163435575</v>
      </c>
      <c r="I141" s="264">
        <f>+'8.คำนวณ'!S85</f>
        <v>2491.6190975276359</v>
      </c>
      <c r="J141" s="14" t="str">
        <f>+B141</f>
        <v>หนองบัวลำภู,รพท.</v>
      </c>
      <c r="K141" s="54">
        <f>+(C141-C145)*100/C145</f>
        <v>-15.445343529524321</v>
      </c>
      <c r="L141" s="54">
        <f t="shared" ref="L141:Q141" si="273">+(D141-D145)*100/D145</f>
        <v>-23.419470673572263</v>
      </c>
      <c r="M141" s="54">
        <f t="shared" si="273"/>
        <v>-41.874073474449347</v>
      </c>
      <c r="N141" s="54">
        <f t="shared" si="273"/>
        <v>-38.533978124805216</v>
      </c>
      <c r="O141" s="54">
        <f t="shared" si="273"/>
        <v>-38.916161433809116</v>
      </c>
      <c r="P141" s="54">
        <f t="shared" si="273"/>
        <v>-47.630372706675388</v>
      </c>
      <c r="Q141" s="54">
        <f t="shared" si="273"/>
        <v>-19.715763915417089</v>
      </c>
      <c r="R141" s="14" t="str">
        <f>+J141</f>
        <v>หนองบัวลำภู,รพท.</v>
      </c>
      <c r="S141" s="15">
        <f>+K141/100</f>
        <v>-0.15445343529524322</v>
      </c>
      <c r="T141" s="15">
        <f t="shared" ref="T141:Y144" si="274">+L141/100</f>
        <v>-0.23419470673572262</v>
      </c>
      <c r="U141" s="15">
        <f t="shared" si="274"/>
        <v>-0.41874073474449347</v>
      </c>
      <c r="V141" s="15">
        <f t="shared" si="274"/>
        <v>-0.38533978124805218</v>
      </c>
      <c r="W141" s="15">
        <f t="shared" si="274"/>
        <v>-0.38916161433809116</v>
      </c>
      <c r="X141" s="15">
        <f t="shared" si="274"/>
        <v>-0.47630372706675389</v>
      </c>
      <c r="Y141" s="15">
        <f t="shared" si="274"/>
        <v>-0.19715763915417089</v>
      </c>
      <c r="Z141" s="14" t="str">
        <f>+R141</f>
        <v>หนองบัวลำภู,รพท.</v>
      </c>
      <c r="AA141" s="16" t="str">
        <f>+IF(AND(C141&gt;C147),"OK","Not OK")</f>
        <v>OK</v>
      </c>
      <c r="AB141" s="16" t="str">
        <f t="shared" ref="AB141:AG141" si="275">+IF(AND(D141&gt;D147),"OK","Not OK")</f>
        <v>OK</v>
      </c>
      <c r="AC141" s="16" t="str">
        <f t="shared" si="275"/>
        <v>OK</v>
      </c>
      <c r="AD141" s="16" t="str">
        <f t="shared" si="275"/>
        <v>Not OK</v>
      </c>
      <c r="AE141" s="16" t="str">
        <f t="shared" si="275"/>
        <v>OK</v>
      </c>
      <c r="AF141" s="16" t="str">
        <f t="shared" si="275"/>
        <v>Not OK</v>
      </c>
      <c r="AG141" s="16" t="str">
        <f t="shared" si="275"/>
        <v>OK</v>
      </c>
    </row>
    <row r="142" spans="1:33" ht="13.5" customHeight="1">
      <c r="A142" s="253" t="s">
        <v>53</v>
      </c>
      <c r="B142" s="14" t="str">
        <f>+'8.คำนวณ'!G86</f>
        <v>เลย,รพท.</v>
      </c>
      <c r="C142" s="264">
        <f>+'8.คำนวณ'!M86</f>
        <v>1742.9136725995668</v>
      </c>
      <c r="D142" s="264">
        <f>+'8.คำนวณ'!N86</f>
        <v>2295.185460080676</v>
      </c>
      <c r="E142" s="264">
        <f>+'8.คำนวณ'!O86</f>
        <v>13582.549172023259</v>
      </c>
      <c r="F142" s="264">
        <f>+'8.คำนวณ'!P86</f>
        <v>15719.055358191908</v>
      </c>
      <c r="G142" s="264">
        <f>+'8.คำนวณ'!Q86</f>
        <v>190.24341532838451</v>
      </c>
      <c r="H142" s="264">
        <f>+'8.คำนวณ'!R86</f>
        <v>800.57750877363208</v>
      </c>
      <c r="I142" s="264">
        <f>+'8.คำนวณ'!S86</f>
        <v>4009.900002500734</v>
      </c>
      <c r="J142" s="14" t="str">
        <f>+B142</f>
        <v>เลย,รพท.</v>
      </c>
      <c r="K142" s="50">
        <f>+(C142-C145)*100/C145</f>
        <v>-14.006624724891244</v>
      </c>
      <c r="L142" s="50">
        <f t="shared" ref="L142:Q142" si="276">+(D142-D145)*100/D145</f>
        <v>43.205447131033353</v>
      </c>
      <c r="M142" s="50">
        <f t="shared" si="276"/>
        <v>70.972631609636949</v>
      </c>
      <c r="N142" s="50">
        <f t="shared" si="276"/>
        <v>-5.114710604023367</v>
      </c>
      <c r="O142" s="50">
        <f t="shared" si="276"/>
        <v>56.031414372555631</v>
      </c>
      <c r="P142" s="50">
        <f t="shared" si="276"/>
        <v>14.246021513722756</v>
      </c>
      <c r="Q142" s="50">
        <f t="shared" si="276"/>
        <v>29.205848035031696</v>
      </c>
      <c r="R142" s="14" t="str">
        <f>+J142</f>
        <v>เลย,รพท.</v>
      </c>
      <c r="S142" s="15">
        <f>+K142/100</f>
        <v>-0.14006624724891245</v>
      </c>
      <c r="T142" s="15">
        <f t="shared" si="274"/>
        <v>0.43205447131033353</v>
      </c>
      <c r="U142" s="15">
        <f t="shared" si="274"/>
        <v>0.70972631609636949</v>
      </c>
      <c r="V142" s="15">
        <f t="shared" si="274"/>
        <v>-5.1147106040233668E-2</v>
      </c>
      <c r="W142" s="15">
        <f t="shared" si="274"/>
        <v>0.56031414372555632</v>
      </c>
      <c r="X142" s="15">
        <f t="shared" si="274"/>
        <v>0.14246021513722756</v>
      </c>
      <c r="Y142" s="15">
        <f t="shared" si="274"/>
        <v>0.29205848035031695</v>
      </c>
      <c r="Z142" s="14" t="str">
        <f>+R142</f>
        <v>เลย,รพท.</v>
      </c>
      <c r="AA142" s="16" t="str">
        <f>+IF(AND(C142&gt;C147),"OK","Not OK")</f>
        <v>OK</v>
      </c>
      <c r="AB142" s="16" t="str">
        <f t="shared" ref="AB142:AG142" si="277">+IF(AND(D142&gt;D147),"OK","Not OK")</f>
        <v>OK</v>
      </c>
      <c r="AC142" s="16" t="str">
        <f t="shared" si="277"/>
        <v>OK</v>
      </c>
      <c r="AD142" s="16" t="str">
        <f t="shared" si="277"/>
        <v>OK</v>
      </c>
      <c r="AE142" s="16" t="str">
        <f t="shared" si="277"/>
        <v>OK</v>
      </c>
      <c r="AF142" s="16" t="str">
        <f t="shared" si="277"/>
        <v>OK</v>
      </c>
      <c r="AG142" s="16" t="str">
        <f t="shared" si="277"/>
        <v>OK</v>
      </c>
    </row>
    <row r="143" spans="1:33" ht="13.5" customHeight="1">
      <c r="A143" s="253" t="s">
        <v>47</v>
      </c>
      <c r="B143" s="14" t="str">
        <f>+'8.คำนวณ'!G87</f>
        <v>หนองคาย,รพท.</v>
      </c>
      <c r="C143" s="264">
        <f>+'8.คำนวณ'!M87</f>
        <v>2366.5831413360015</v>
      </c>
      <c r="D143" s="264">
        <f>+'8.คำนวณ'!N87</f>
        <v>1673.543270058778</v>
      </c>
      <c r="E143" s="264">
        <f>+'8.คำนวณ'!O87</f>
        <v>3668.3730066369144</v>
      </c>
      <c r="F143" s="264">
        <f>+'8.คำนวณ'!P87</f>
        <v>18392.926305664645</v>
      </c>
      <c r="G143" s="264">
        <f>+'8.คำนวณ'!Q87</f>
        <v>132.78451721326812</v>
      </c>
      <c r="H143" s="264">
        <f>+'8.คำนวณ'!R87</f>
        <v>1040.7700511854168</v>
      </c>
      <c r="I143" s="264">
        <f>+'8.คำนวณ'!S87</f>
        <v>2949.7956122594824</v>
      </c>
      <c r="J143" s="14" t="str">
        <f>+B143</f>
        <v>หนองคาย,รพท.</v>
      </c>
      <c r="K143" s="50">
        <f>+(C143-C145)*100/C145</f>
        <v>16.76451644854869</v>
      </c>
      <c r="L143" s="50">
        <f t="shared" ref="L143:Q143" si="278">+(D143-D145)*100/D145</f>
        <v>4.4188003323595995</v>
      </c>
      <c r="M143" s="50">
        <f t="shared" si="278"/>
        <v>-53.82373524092732</v>
      </c>
      <c r="N143" s="50">
        <f t="shared" si="278"/>
        <v>11.025637074453673</v>
      </c>
      <c r="O143" s="50">
        <f t="shared" si="278"/>
        <v>8.9055092487711107</v>
      </c>
      <c r="P143" s="50">
        <f t="shared" si="278"/>
        <v>48.522580706408796</v>
      </c>
      <c r="Q143" s="50">
        <f t="shared" si="278"/>
        <v>-4.952531640611106</v>
      </c>
      <c r="R143" s="14" t="str">
        <f>+J143</f>
        <v>หนองคาย,รพท.</v>
      </c>
      <c r="S143" s="15">
        <f>+K143/100</f>
        <v>0.16764516448548691</v>
      </c>
      <c r="T143" s="15">
        <f t="shared" si="274"/>
        <v>4.4188003323595994E-2</v>
      </c>
      <c r="U143" s="15">
        <f t="shared" si="274"/>
        <v>-0.53823735240927317</v>
      </c>
      <c r="V143" s="15">
        <f t="shared" si="274"/>
        <v>0.11025637074453673</v>
      </c>
      <c r="W143" s="15">
        <f t="shared" si="274"/>
        <v>8.905509248771111E-2</v>
      </c>
      <c r="X143" s="15">
        <f t="shared" si="274"/>
        <v>0.48522580706408797</v>
      </c>
      <c r="Y143" s="15">
        <f t="shared" si="274"/>
        <v>-4.9525316406111061E-2</v>
      </c>
      <c r="Z143" s="14" t="str">
        <f>+R143</f>
        <v>หนองคาย,รพท.</v>
      </c>
      <c r="AA143" s="16" t="str">
        <f>+IF(AND(C143&gt;C147),"OK","Not OK")</f>
        <v>OK</v>
      </c>
      <c r="AB143" s="16" t="str">
        <f t="shared" ref="AB143:AG143" si="279">+IF(AND(D143&gt;D147),"OK","Not OK")</f>
        <v>OK</v>
      </c>
      <c r="AC143" s="16" t="str">
        <f t="shared" si="279"/>
        <v>OK</v>
      </c>
      <c r="AD143" s="16" t="str">
        <f t="shared" si="279"/>
        <v>OK</v>
      </c>
      <c r="AE143" s="16" t="str">
        <f t="shared" si="279"/>
        <v>OK</v>
      </c>
      <c r="AF143" s="16" t="str">
        <f t="shared" si="279"/>
        <v>OK</v>
      </c>
      <c r="AG143" s="16" t="str">
        <f t="shared" si="279"/>
        <v>OK</v>
      </c>
    </row>
    <row r="144" spans="1:33" ht="13.5" customHeight="1">
      <c r="A144" s="253" t="s">
        <v>51</v>
      </c>
      <c r="B144" s="14" t="str">
        <f>+'8.คำนวณ'!G88</f>
        <v>นครพนม,รพท.</v>
      </c>
      <c r="C144" s="264">
        <f>+'8.คำนวณ'!M88</f>
        <v>2283.9491978831588</v>
      </c>
      <c r="D144" s="264">
        <f>+'8.คำนวณ'!N88</f>
        <v>1214.786851623006</v>
      </c>
      <c r="E144" s="264">
        <f>+'8.คำนวณ'!O88</f>
        <v>9908.5206508135161</v>
      </c>
      <c r="F144" s="264">
        <f>+'8.คำนวณ'!P88</f>
        <v>21970.8355636407</v>
      </c>
      <c r="G144" s="264">
        <f>+'8.คำนวณ'!Q88</f>
        <v>90.200187708565068</v>
      </c>
      <c r="H144" s="264">
        <f>+'8.คำนวณ'!R88</f>
        <v>594.66775215517237</v>
      </c>
      <c r="I144" s="264">
        <f>+'8.คำนวณ'!S88</f>
        <v>2962.6744793268367</v>
      </c>
      <c r="J144" s="14" t="str">
        <f>+B144</f>
        <v>นครพนม,รพท.</v>
      </c>
      <c r="K144" s="50">
        <f>+(C144-C145)*100/C145</f>
        <v>12.687451805866869</v>
      </c>
      <c r="L144" s="50">
        <f t="shared" ref="L144:Q144" si="280">+(D144-D145)*100/D145</f>
        <v>-24.20477678982073</v>
      </c>
      <c r="M144" s="50">
        <f t="shared" si="280"/>
        <v>24.725177105739732</v>
      </c>
      <c r="N144" s="50">
        <f t="shared" si="280"/>
        <v>32.623051654374841</v>
      </c>
      <c r="O144" s="50">
        <f t="shared" si="280"/>
        <v>-26.020762187517612</v>
      </c>
      <c r="P144" s="50">
        <f t="shared" si="280"/>
        <v>-15.138229513456196</v>
      </c>
      <c r="Q144" s="50">
        <f t="shared" si="280"/>
        <v>-4.5375524790035326</v>
      </c>
      <c r="R144" s="14" t="str">
        <f>+J144</f>
        <v>นครพนม,รพท.</v>
      </c>
      <c r="S144" s="15">
        <f>+K144/100</f>
        <v>0.1268745180586687</v>
      </c>
      <c r="T144" s="15">
        <f t="shared" si="274"/>
        <v>-0.24204776789820731</v>
      </c>
      <c r="U144" s="15">
        <f t="shared" si="274"/>
        <v>0.24725177105739732</v>
      </c>
      <c r="V144" s="15">
        <f t="shared" si="274"/>
        <v>0.32623051654374841</v>
      </c>
      <c r="W144" s="15">
        <f t="shared" si="274"/>
        <v>-0.2602076218751761</v>
      </c>
      <c r="X144" s="15">
        <f t="shared" si="274"/>
        <v>-0.15138229513456194</v>
      </c>
      <c r="Y144" s="15">
        <f t="shared" si="274"/>
        <v>-4.5375524790035329E-2</v>
      </c>
      <c r="Z144" s="14" t="str">
        <f>+R144</f>
        <v>นครพนม,รพท.</v>
      </c>
      <c r="AA144" s="16" t="str">
        <f>+IF(AND(C144&gt;C147),"OK","Not OK")</f>
        <v>OK</v>
      </c>
      <c r="AB144" s="16" t="str">
        <f t="shared" ref="AB144:AG144" si="281">+IF(AND(D144&gt;D147),"OK","Not OK")</f>
        <v>OK</v>
      </c>
      <c r="AC144" s="16" t="str">
        <f t="shared" si="281"/>
        <v>OK</v>
      </c>
      <c r="AD144" s="16" t="str">
        <f t="shared" si="281"/>
        <v>OK</v>
      </c>
      <c r="AE144" s="16" t="str">
        <f t="shared" si="281"/>
        <v>OK</v>
      </c>
      <c r="AF144" s="16" t="str">
        <f t="shared" si="281"/>
        <v>OK</v>
      </c>
      <c r="AG144" s="16" t="str">
        <f t="shared" si="281"/>
        <v>OK</v>
      </c>
    </row>
    <row r="145" spans="1:33" ht="13.5" customHeight="1">
      <c r="B145" s="18" t="s">
        <v>144</v>
      </c>
      <c r="C145" s="19">
        <f>AVERAGE(C141:C144)</f>
        <v>2026.7999331619008</v>
      </c>
      <c r="D145" s="19">
        <f t="shared" ref="D145:I145" si="282">AVERAGE(D141:D144)</f>
        <v>1602.722177167308</v>
      </c>
      <c r="E145" s="19">
        <f t="shared" si="282"/>
        <v>7944.2826867371396</v>
      </c>
      <c r="F145" s="19">
        <f t="shared" si="282"/>
        <v>16566.377631618874</v>
      </c>
      <c r="G145" s="19">
        <f t="shared" si="282"/>
        <v>121.9263544417671</v>
      </c>
      <c r="H145" s="19">
        <f t="shared" si="282"/>
        <v>700.7486984371443</v>
      </c>
      <c r="I145" s="19">
        <f t="shared" si="282"/>
        <v>3103.4972979036725</v>
      </c>
      <c r="L145" s="48"/>
      <c r="Q145" s="48"/>
      <c r="T145" s="59"/>
      <c r="Y145" s="59"/>
      <c r="AB145" s="11"/>
      <c r="AG145" s="11"/>
    </row>
    <row r="146" spans="1:33" ht="13.5" customHeight="1">
      <c r="B146" s="20" t="s">
        <v>268</v>
      </c>
      <c r="C146" s="21">
        <f>STDEV(C141:C144)</f>
        <v>346.49084302276879</v>
      </c>
      <c r="D146" s="21">
        <f t="shared" ref="D146:I146" si="283">STDEV(D141:D144)</f>
        <v>508.56063280535477</v>
      </c>
      <c r="E146" s="21">
        <f t="shared" si="283"/>
        <v>4654.6720647065094</v>
      </c>
      <c r="F146" s="21">
        <f t="shared" si="283"/>
        <v>4967.0187668761182</v>
      </c>
      <c r="G146" s="21">
        <f t="shared" si="283"/>
        <v>51.778641560670238</v>
      </c>
      <c r="H146" s="21">
        <f t="shared" si="283"/>
        <v>287.65452018418949</v>
      </c>
      <c r="I146" s="21">
        <f t="shared" si="283"/>
        <v>642.75865595055075</v>
      </c>
      <c r="L146" s="48"/>
      <c r="Q146" s="48"/>
      <c r="T146" s="59"/>
      <c r="Y146" s="59"/>
      <c r="AB146" s="11"/>
      <c r="AG146" s="11"/>
    </row>
    <row r="147" spans="1:33" ht="13.5" customHeight="1">
      <c r="B147" s="20" t="s">
        <v>145</v>
      </c>
      <c r="C147" s="21">
        <f>+C145-C146</f>
        <v>1680.309090139132</v>
      </c>
      <c r="D147" s="21">
        <f t="shared" ref="D147:I147" si="284">+D145-D146</f>
        <v>1094.1615443619532</v>
      </c>
      <c r="E147" s="21">
        <f t="shared" si="284"/>
        <v>3289.6106220306301</v>
      </c>
      <c r="F147" s="21">
        <f t="shared" si="284"/>
        <v>11599.358864742757</v>
      </c>
      <c r="G147" s="21">
        <f t="shared" si="284"/>
        <v>70.147712881096865</v>
      </c>
      <c r="H147" s="21">
        <f t="shared" si="284"/>
        <v>413.0941782529548</v>
      </c>
      <c r="I147" s="21">
        <f t="shared" si="284"/>
        <v>2460.7386419531217</v>
      </c>
      <c r="L147" s="48"/>
      <c r="Q147" s="48"/>
      <c r="T147" s="59"/>
      <c r="Y147" s="59"/>
      <c r="AB147" s="11"/>
      <c r="AG147" s="11"/>
    </row>
    <row r="148" spans="1:33" ht="13.5" customHeight="1">
      <c r="B148" s="420" t="s">
        <v>157</v>
      </c>
      <c r="C148" s="421" t="s">
        <v>135</v>
      </c>
      <c r="D148" s="422"/>
      <c r="E148" s="422"/>
      <c r="F148" s="422"/>
      <c r="G148" s="422"/>
      <c r="H148" s="422"/>
      <c r="I148" s="423"/>
      <c r="J148" s="420" t="s">
        <v>157</v>
      </c>
      <c r="K148" s="417" t="s">
        <v>4</v>
      </c>
      <c r="L148" s="418"/>
      <c r="M148" s="418"/>
      <c r="N148" s="418"/>
      <c r="O148" s="418"/>
      <c r="P148" s="418"/>
      <c r="Q148" s="419"/>
      <c r="R148" s="420" t="s">
        <v>157</v>
      </c>
      <c r="S148" s="424" t="s">
        <v>4</v>
      </c>
      <c r="T148" s="425"/>
      <c r="U148" s="425"/>
      <c r="V148" s="425"/>
      <c r="W148" s="425"/>
      <c r="X148" s="425"/>
      <c r="Y148" s="426"/>
      <c r="Z148" s="420" t="s">
        <v>157</v>
      </c>
      <c r="AA148" s="421" t="s">
        <v>136</v>
      </c>
      <c r="AB148" s="422"/>
      <c r="AC148" s="422"/>
      <c r="AD148" s="422"/>
      <c r="AE148" s="422"/>
      <c r="AF148" s="422"/>
      <c r="AG148" s="423"/>
    </row>
    <row r="149" spans="1:33" ht="13.5" customHeight="1">
      <c r="B149" s="420"/>
      <c r="C149" s="12" t="s">
        <v>137</v>
      </c>
      <c r="D149" s="13" t="s">
        <v>253</v>
      </c>
      <c r="E149" s="12" t="s">
        <v>139</v>
      </c>
      <c r="F149" s="12" t="s">
        <v>140</v>
      </c>
      <c r="G149" s="12" t="s">
        <v>141</v>
      </c>
      <c r="H149" s="12" t="s">
        <v>142</v>
      </c>
      <c r="I149" s="12" t="s">
        <v>143</v>
      </c>
      <c r="J149" s="420"/>
      <c r="K149" s="45" t="s">
        <v>137</v>
      </c>
      <c r="L149" s="46" t="s">
        <v>253</v>
      </c>
      <c r="M149" s="45" t="s">
        <v>139</v>
      </c>
      <c r="N149" s="45" t="s">
        <v>140</v>
      </c>
      <c r="O149" s="45" t="s">
        <v>141</v>
      </c>
      <c r="P149" s="45" t="s">
        <v>142</v>
      </c>
      <c r="Q149" s="45" t="s">
        <v>143</v>
      </c>
      <c r="R149" s="420"/>
      <c r="S149" s="57" t="s">
        <v>137</v>
      </c>
      <c r="T149" s="58" t="s">
        <v>253</v>
      </c>
      <c r="U149" s="57" t="s">
        <v>139</v>
      </c>
      <c r="V149" s="57" t="s">
        <v>140</v>
      </c>
      <c r="W149" s="57" t="s">
        <v>141</v>
      </c>
      <c r="X149" s="57" t="s">
        <v>142</v>
      </c>
      <c r="Y149" s="57" t="s">
        <v>143</v>
      </c>
      <c r="Z149" s="420"/>
      <c r="AA149" s="12" t="s">
        <v>137</v>
      </c>
      <c r="AB149" s="13" t="s">
        <v>253</v>
      </c>
      <c r="AC149" s="12" t="s">
        <v>139</v>
      </c>
      <c r="AD149" s="12" t="s">
        <v>140</v>
      </c>
      <c r="AE149" s="12" t="s">
        <v>141</v>
      </c>
      <c r="AF149" s="12" t="s">
        <v>142</v>
      </c>
      <c r="AG149" s="12" t="s">
        <v>143</v>
      </c>
    </row>
    <row r="150" spans="1:33" ht="13.5" customHeight="1">
      <c r="A150" s="253" t="s">
        <v>45</v>
      </c>
      <c r="B150" s="14" t="str">
        <f>+'8.คำนวณ'!G89</f>
        <v>อุดรธานี,รพศ.</v>
      </c>
      <c r="C150" s="53">
        <f>+'8.คำนวณ'!M89</f>
        <v>3586.1225208155206</v>
      </c>
      <c r="D150" s="53">
        <f>+'8.คำนวณ'!N89</f>
        <v>2347.0503658602333</v>
      </c>
      <c r="E150" s="53">
        <f>+'8.คำนวณ'!O89</f>
        <v>4446.1823901428406</v>
      </c>
      <c r="F150" s="53">
        <f>+'8.คำนวณ'!P89</f>
        <v>15956.76488513902</v>
      </c>
      <c r="G150" s="53">
        <f>+'8.คำนวณ'!Q89</f>
        <v>139.48435865099265</v>
      </c>
      <c r="H150" s="53">
        <f>+'8.คำนวณ'!R89</f>
        <v>805.80752348351768</v>
      </c>
      <c r="I150" s="53">
        <f>+'8.คำนวณ'!S89</f>
        <v>3388.8864549298701</v>
      </c>
      <c r="J150" s="14" t="str">
        <f>+B150</f>
        <v>อุดรธานี,รพศ.</v>
      </c>
      <c r="K150" s="50">
        <f>+(C150-C152)*100/C152</f>
        <v>-11.834159093714522</v>
      </c>
      <c r="L150" s="50">
        <f t="shared" ref="L150:Q150" si="285">+(D150-D152)*100/D152</f>
        <v>-13.996144444145221</v>
      </c>
      <c r="M150" s="50">
        <f t="shared" si="285"/>
        <v>-28.336267322511148</v>
      </c>
      <c r="N150" s="50">
        <f t="shared" si="285"/>
        <v>-25.061023614273715</v>
      </c>
      <c r="O150" s="50">
        <f t="shared" si="285"/>
        <v>-17.115805376693391</v>
      </c>
      <c r="P150" s="50">
        <f t="shared" si="285"/>
        <v>11.286465606366621</v>
      </c>
      <c r="Q150" s="50">
        <f t="shared" si="285"/>
        <v>-8.5835529788146339</v>
      </c>
      <c r="R150" s="14" t="str">
        <f>+J150</f>
        <v>อุดรธานี,รพศ.</v>
      </c>
      <c r="S150" s="15">
        <f>+K150/100</f>
        <v>-0.11834159093714522</v>
      </c>
      <c r="T150" s="15">
        <f t="shared" ref="T150:Y151" si="286">+L150/100</f>
        <v>-0.1399614444414522</v>
      </c>
      <c r="U150" s="15">
        <f t="shared" si="286"/>
        <v>-0.28336267322511149</v>
      </c>
      <c r="V150" s="15">
        <f t="shared" si="286"/>
        <v>-0.25061023614273714</v>
      </c>
      <c r="W150" s="15">
        <f t="shared" si="286"/>
        <v>-0.17115805376693391</v>
      </c>
      <c r="X150" s="15">
        <f t="shared" si="286"/>
        <v>0.1128646560636662</v>
      </c>
      <c r="Y150" s="15">
        <f t="shared" si="286"/>
        <v>-8.5835529788146334E-2</v>
      </c>
      <c r="Z150" s="14" t="str">
        <f>+R150</f>
        <v>อุดรธานี,รพศ.</v>
      </c>
      <c r="AA150" s="16" t="str">
        <f>+IF(AND(C150&gt;C154),"OK","Not OK")</f>
        <v>OK</v>
      </c>
      <c r="AB150" s="16" t="str">
        <f t="shared" ref="AB150:AG150" si="287">+IF(AND(D150&gt;D154),"OK","Not OK")</f>
        <v>OK</v>
      </c>
      <c r="AC150" s="16" t="str">
        <f t="shared" si="287"/>
        <v>OK</v>
      </c>
      <c r="AD150" s="16" t="str">
        <f t="shared" si="287"/>
        <v>OK</v>
      </c>
      <c r="AE150" s="16" t="str">
        <f t="shared" si="287"/>
        <v>OK</v>
      </c>
      <c r="AF150" s="16" t="str">
        <f t="shared" si="287"/>
        <v>OK</v>
      </c>
      <c r="AG150" s="16" t="str">
        <f t="shared" si="287"/>
        <v>OK</v>
      </c>
    </row>
    <row r="151" spans="1:33" ht="13.5" customHeight="1">
      <c r="A151" s="253" t="s">
        <v>49</v>
      </c>
      <c r="B151" s="14" t="str">
        <f>+'8.คำนวณ'!G90</f>
        <v>สกลนคร,รพศ.</v>
      </c>
      <c r="C151" s="53">
        <f>+'8.คำนวณ'!M90</f>
        <v>4548.8251731044738</v>
      </c>
      <c r="D151" s="53">
        <f>+'8.คำนวณ'!N90</f>
        <v>3110.9616050936811</v>
      </c>
      <c r="E151" s="53">
        <f>+'8.คำนวณ'!O90</f>
        <v>7962.2764607299505</v>
      </c>
      <c r="F151" s="53">
        <f>+'8.คำนวณ'!P90</f>
        <v>26629.258182500114</v>
      </c>
      <c r="G151" s="53">
        <f>+'8.คำนวณ'!Q90</f>
        <v>197.09213650570965</v>
      </c>
      <c r="H151" s="53">
        <f>+'8.คำนวณ'!R90</f>
        <v>642.3605337782775</v>
      </c>
      <c r="I151" s="53">
        <f>+'8.คำนวณ'!S90</f>
        <v>4025.2858638532266</v>
      </c>
      <c r="J151" s="14" t="str">
        <f>+B151</f>
        <v>สกลนคร,รพศ.</v>
      </c>
      <c r="K151" s="50">
        <f>+(C151-C152)*100/C152</f>
        <v>11.834159093714533</v>
      </c>
      <c r="L151" s="50">
        <f t="shared" ref="L151:Q151" si="288">+(D151-D152)*100/D152</f>
        <v>13.996144444145239</v>
      </c>
      <c r="M151" s="50">
        <f t="shared" si="288"/>
        <v>28.336267322511162</v>
      </c>
      <c r="N151" s="50">
        <f t="shared" si="288"/>
        <v>25.061023614273704</v>
      </c>
      <c r="O151" s="50">
        <f t="shared" si="288"/>
        <v>17.115805376693373</v>
      </c>
      <c r="P151" s="50">
        <f t="shared" si="288"/>
        <v>-11.286465606366621</v>
      </c>
      <c r="Q151" s="50">
        <f t="shared" si="288"/>
        <v>8.5835529788146339</v>
      </c>
      <c r="R151" s="14" t="str">
        <f>+J151</f>
        <v>สกลนคร,รพศ.</v>
      </c>
      <c r="S151" s="15">
        <f>+K151/100</f>
        <v>0.11834159093714533</v>
      </c>
      <c r="T151" s="15">
        <f t="shared" si="286"/>
        <v>0.13996144444145239</v>
      </c>
      <c r="U151" s="15">
        <f t="shared" si="286"/>
        <v>0.28336267322511161</v>
      </c>
      <c r="V151" s="15">
        <f t="shared" si="286"/>
        <v>0.25061023614273703</v>
      </c>
      <c r="W151" s="15">
        <f t="shared" si="286"/>
        <v>0.17115805376693374</v>
      </c>
      <c r="X151" s="15">
        <f t="shared" si="286"/>
        <v>-0.1128646560636662</v>
      </c>
      <c r="Y151" s="15">
        <f t="shared" si="286"/>
        <v>8.5835529788146334E-2</v>
      </c>
      <c r="Z151" s="14" t="str">
        <f>+R151</f>
        <v>สกลนคร,รพศ.</v>
      </c>
      <c r="AA151" s="16" t="str">
        <f>+IF(AND(C151&gt;C154),"OK","Not OK")</f>
        <v>OK</v>
      </c>
      <c r="AB151" s="16" t="str">
        <f t="shared" ref="AB151:AG151" si="289">+IF(AND(D151&gt;D154),"OK","Not OK")</f>
        <v>OK</v>
      </c>
      <c r="AC151" s="16" t="str">
        <f t="shared" si="289"/>
        <v>OK</v>
      </c>
      <c r="AD151" s="16" t="str">
        <f t="shared" si="289"/>
        <v>OK</v>
      </c>
      <c r="AE151" s="16" t="str">
        <f t="shared" si="289"/>
        <v>OK</v>
      </c>
      <c r="AF151" s="16" t="str">
        <f t="shared" si="289"/>
        <v>OK</v>
      </c>
      <c r="AG151" s="16" t="str">
        <f t="shared" si="289"/>
        <v>OK</v>
      </c>
    </row>
    <row r="152" spans="1:33" ht="13.5" customHeight="1">
      <c r="B152" s="18" t="s">
        <v>144</v>
      </c>
      <c r="C152" s="19">
        <f t="shared" ref="C152:I152" si="290">AVERAGE(C150:C151)</f>
        <v>4067.473846959997</v>
      </c>
      <c r="D152" s="19">
        <f t="shared" si="290"/>
        <v>2729.005985476957</v>
      </c>
      <c r="E152" s="19">
        <f t="shared" si="290"/>
        <v>6204.2294254363951</v>
      </c>
      <c r="F152" s="19">
        <f t="shared" si="290"/>
        <v>21293.011533819568</v>
      </c>
      <c r="G152" s="19">
        <f t="shared" si="290"/>
        <v>168.28824757835116</v>
      </c>
      <c r="H152" s="19">
        <f t="shared" si="290"/>
        <v>724.08402863089759</v>
      </c>
      <c r="I152" s="19">
        <f t="shared" si="290"/>
        <v>3707.0861593915483</v>
      </c>
      <c r="L152" s="48"/>
      <c r="Q152" s="48"/>
      <c r="T152" s="59"/>
      <c r="Y152" s="59"/>
      <c r="AB152" s="11"/>
      <c r="AG152" s="11"/>
    </row>
    <row r="153" spans="1:33" ht="13.5" customHeight="1">
      <c r="B153" s="20" t="s">
        <v>268</v>
      </c>
      <c r="C153" s="21">
        <f t="shared" ref="C153:I153" si="291">STDEV(C150:C151)</f>
        <v>680.73357369979442</v>
      </c>
      <c r="D153" s="21">
        <f t="shared" si="291"/>
        <v>540.16681748659255</v>
      </c>
      <c r="E153" s="21">
        <f t="shared" si="291"/>
        <v>2486.2539606019573</v>
      </c>
      <c r="F153" s="21">
        <f t="shared" si="291"/>
        <v>7546.5923827320021</v>
      </c>
      <c r="G153" s="21">
        <f t="shared" si="291"/>
        <v>40.734850370158583</v>
      </c>
      <c r="H153" s="21">
        <f t="shared" si="291"/>
        <v>115.57447478510329</v>
      </c>
      <c r="I153" s="21">
        <f t="shared" si="291"/>
        <v>450.00233759281605</v>
      </c>
    </row>
    <row r="154" spans="1:33" ht="13.5" customHeight="1">
      <c r="B154" s="20" t="s">
        <v>145</v>
      </c>
      <c r="C154" s="21">
        <f>+C152-C153</f>
        <v>3386.7402732602027</v>
      </c>
      <c r="D154" s="21">
        <f t="shared" ref="D154:I154" si="292">+D152-D153</f>
        <v>2188.8391679903643</v>
      </c>
      <c r="E154" s="21">
        <f t="shared" si="292"/>
        <v>3717.9754648344378</v>
      </c>
      <c r="F154" s="21">
        <f t="shared" si="292"/>
        <v>13746.419151087566</v>
      </c>
      <c r="G154" s="21">
        <f t="shared" si="292"/>
        <v>127.55339720819258</v>
      </c>
      <c r="H154" s="21">
        <f t="shared" si="292"/>
        <v>608.50955384579424</v>
      </c>
      <c r="I154" s="21">
        <f t="shared" si="292"/>
        <v>3257.0838217987321</v>
      </c>
    </row>
  </sheetData>
  <mergeCells count="104">
    <mergeCell ref="R107:R108"/>
    <mergeCell ref="S107:Y107"/>
    <mergeCell ref="R117:R118"/>
    <mergeCell ref="S117:Y117"/>
    <mergeCell ref="R129:R130"/>
    <mergeCell ref="S129:Y129"/>
    <mergeCell ref="R75:R76"/>
    <mergeCell ref="S75:Y75"/>
    <mergeCell ref="R86:R87"/>
    <mergeCell ref="S86:Y86"/>
    <mergeCell ref="R96:R97"/>
    <mergeCell ref="S96:Y96"/>
    <mergeCell ref="S29:Y29"/>
    <mergeCell ref="R47:R48"/>
    <mergeCell ref="S47:Y47"/>
    <mergeCell ref="R64:R65"/>
    <mergeCell ref="S64:Y64"/>
    <mergeCell ref="K2:Q2"/>
    <mergeCell ref="K14:Q14"/>
    <mergeCell ref="Z2:Z3"/>
    <mergeCell ref="K64:Q64"/>
    <mergeCell ref="AA2:AG2"/>
    <mergeCell ref="R2:R3"/>
    <mergeCell ref="S2:Y2"/>
    <mergeCell ref="R14:R15"/>
    <mergeCell ref="S14:Y14"/>
    <mergeCell ref="B2:B3"/>
    <mergeCell ref="C2:I2"/>
    <mergeCell ref="J2:J3"/>
    <mergeCell ref="B14:B15"/>
    <mergeCell ref="C14:I14"/>
    <mergeCell ref="J14:J15"/>
    <mergeCell ref="Z14:Z15"/>
    <mergeCell ref="AA14:AG14"/>
    <mergeCell ref="K75:Q75"/>
    <mergeCell ref="Z64:Z65"/>
    <mergeCell ref="AA64:AG64"/>
    <mergeCell ref="B29:B30"/>
    <mergeCell ref="C29:I29"/>
    <mergeCell ref="J29:J30"/>
    <mergeCell ref="B47:B48"/>
    <mergeCell ref="C47:I47"/>
    <mergeCell ref="J47:J48"/>
    <mergeCell ref="K29:Q29"/>
    <mergeCell ref="K47:Q47"/>
    <mergeCell ref="B64:B65"/>
    <mergeCell ref="C64:I64"/>
    <mergeCell ref="J64:J65"/>
    <mergeCell ref="B75:B76"/>
    <mergeCell ref="C75:I75"/>
    <mergeCell ref="J75:J76"/>
    <mergeCell ref="Z29:Z30"/>
    <mergeCell ref="AA29:AG29"/>
    <mergeCell ref="Z47:Z48"/>
    <mergeCell ref="AA47:AG47"/>
    <mergeCell ref="Z75:Z76"/>
    <mergeCell ref="AA75:AG75"/>
    <mergeCell ref="R29:R30"/>
    <mergeCell ref="K107:Q107"/>
    <mergeCell ref="K117:Q117"/>
    <mergeCell ref="Z107:Z108"/>
    <mergeCell ref="AA107:AG107"/>
    <mergeCell ref="B86:B87"/>
    <mergeCell ref="C86:I86"/>
    <mergeCell ref="J86:J87"/>
    <mergeCell ref="B96:B97"/>
    <mergeCell ref="C96:I96"/>
    <mergeCell ref="J96:J97"/>
    <mergeCell ref="K86:Q86"/>
    <mergeCell ref="K96:Q96"/>
    <mergeCell ref="B107:B108"/>
    <mergeCell ref="C107:I107"/>
    <mergeCell ref="J107:J108"/>
    <mergeCell ref="B117:B118"/>
    <mergeCell ref="C117:I117"/>
    <mergeCell ref="J117:J118"/>
    <mergeCell ref="Z86:Z87"/>
    <mergeCell ref="AA86:AG86"/>
    <mergeCell ref="Z96:Z97"/>
    <mergeCell ref="AA96:AG96"/>
    <mergeCell ref="Z117:Z118"/>
    <mergeCell ref="AA117:AG117"/>
    <mergeCell ref="K148:Q148"/>
    <mergeCell ref="Z148:Z149"/>
    <mergeCell ref="AA148:AG148"/>
    <mergeCell ref="B129:B130"/>
    <mergeCell ref="C129:I129"/>
    <mergeCell ref="J129:J130"/>
    <mergeCell ref="B139:B140"/>
    <mergeCell ref="C139:I139"/>
    <mergeCell ref="J139:J140"/>
    <mergeCell ref="K129:Q129"/>
    <mergeCell ref="K139:Q139"/>
    <mergeCell ref="B148:B149"/>
    <mergeCell ref="C148:I148"/>
    <mergeCell ref="J148:J149"/>
    <mergeCell ref="Z129:Z130"/>
    <mergeCell ref="AA129:AG129"/>
    <mergeCell ref="Z139:Z140"/>
    <mergeCell ref="AA139:AG139"/>
    <mergeCell ref="R139:R140"/>
    <mergeCell ref="S139:Y139"/>
    <mergeCell ref="R148:R149"/>
    <mergeCell ref="S148:Y148"/>
  </mergeCells>
  <conditionalFormatting sqref="C4:C10">
    <cfRule type="cellIs" dxfId="235" priority="95" operator="lessThan">
      <formula>$C$13</formula>
    </cfRule>
  </conditionalFormatting>
  <conditionalFormatting sqref="C16:C25">
    <cfRule type="cellIs" dxfId="234" priority="88" operator="lessThan">
      <formula>$C$28</formula>
    </cfRule>
  </conditionalFormatting>
  <conditionalFormatting sqref="C31:C43">
    <cfRule type="cellIs" dxfId="233" priority="81" operator="lessThan">
      <formula>$C$46</formula>
    </cfRule>
  </conditionalFormatting>
  <conditionalFormatting sqref="C49:C60">
    <cfRule type="cellIs" dxfId="232" priority="74" operator="lessThan">
      <formula>$C$63</formula>
    </cfRule>
  </conditionalFormatting>
  <conditionalFormatting sqref="C66:C71">
    <cfRule type="cellIs" dxfId="231" priority="67" operator="lessThan">
      <formula>$C$74</formula>
    </cfRule>
  </conditionalFormatting>
  <conditionalFormatting sqref="C77:C82">
    <cfRule type="cellIs" dxfId="230" priority="60" operator="lessThan">
      <formula>$C$85</formula>
    </cfRule>
  </conditionalFormatting>
  <conditionalFormatting sqref="C88:C92">
    <cfRule type="cellIs" dxfId="229" priority="53" operator="lessThan">
      <formula>$C$95</formula>
    </cfRule>
  </conditionalFormatting>
  <conditionalFormatting sqref="C98:C103">
    <cfRule type="cellIs" dxfId="228" priority="46" operator="lessThan">
      <formula>$C$106</formula>
    </cfRule>
  </conditionalFormatting>
  <conditionalFormatting sqref="C109:C113">
    <cfRule type="cellIs" dxfId="227" priority="39" operator="lessThan">
      <formula>$C$116</formula>
    </cfRule>
  </conditionalFormatting>
  <conditionalFormatting sqref="C119:C125">
    <cfRule type="cellIs" dxfId="226" priority="32" operator="lessThan">
      <formula>$C$128</formula>
    </cfRule>
  </conditionalFormatting>
  <conditionalFormatting sqref="C131:C135">
    <cfRule type="cellIs" dxfId="225" priority="25" operator="lessThan">
      <formula>$C$138</formula>
    </cfRule>
  </conditionalFormatting>
  <conditionalFormatting sqref="C141:C144">
    <cfRule type="cellIs" dxfId="224" priority="14" operator="lessThan">
      <formula>$C$147</formula>
    </cfRule>
  </conditionalFormatting>
  <conditionalFormatting sqref="C150:C151">
    <cfRule type="cellIs" dxfId="223" priority="7" operator="lessThan">
      <formula>$C$154</formula>
    </cfRule>
  </conditionalFormatting>
  <conditionalFormatting sqref="D4:D10">
    <cfRule type="cellIs" dxfId="222" priority="94" operator="lessThan">
      <formula>$D$13</formula>
    </cfRule>
  </conditionalFormatting>
  <conditionalFormatting sqref="D16:D25">
    <cfRule type="cellIs" dxfId="221" priority="87" operator="lessThan">
      <formula>$D$28</formula>
    </cfRule>
  </conditionalFormatting>
  <conditionalFormatting sqref="D31:D43">
    <cfRule type="cellIs" dxfId="220" priority="80" operator="lessThan">
      <formula>$D$46</formula>
    </cfRule>
  </conditionalFormatting>
  <conditionalFormatting sqref="D49:D60">
    <cfRule type="cellIs" dxfId="219" priority="73" operator="lessThan">
      <formula>$D$63</formula>
    </cfRule>
  </conditionalFormatting>
  <conditionalFormatting sqref="D66:D71">
    <cfRule type="cellIs" dxfId="218" priority="66" operator="lessThan">
      <formula>$D$74</formula>
    </cfRule>
  </conditionalFormatting>
  <conditionalFormatting sqref="D77:D82">
    <cfRule type="cellIs" dxfId="217" priority="59" operator="lessThan">
      <formula>$D$85</formula>
    </cfRule>
  </conditionalFormatting>
  <conditionalFormatting sqref="D88:D92">
    <cfRule type="cellIs" dxfId="216" priority="52" operator="lessThan">
      <formula>$D$95</formula>
    </cfRule>
  </conditionalFormatting>
  <conditionalFormatting sqref="D98:D103">
    <cfRule type="cellIs" dxfId="215" priority="45" operator="lessThan">
      <formula>$D$106</formula>
    </cfRule>
  </conditionalFormatting>
  <conditionalFormatting sqref="D109:D113">
    <cfRule type="cellIs" dxfId="214" priority="38" operator="lessThan">
      <formula>$D$116</formula>
    </cfRule>
  </conditionalFormatting>
  <conditionalFormatting sqref="D119:D125">
    <cfRule type="cellIs" dxfId="213" priority="31" operator="lessThan">
      <formula>$D$128</formula>
    </cfRule>
  </conditionalFormatting>
  <conditionalFormatting sqref="D131:D135">
    <cfRule type="cellIs" dxfId="212" priority="24" operator="lessThan">
      <formula>$D$138</formula>
    </cfRule>
  </conditionalFormatting>
  <conditionalFormatting sqref="D141:D144">
    <cfRule type="cellIs" dxfId="211" priority="13" operator="lessThan">
      <formula>$D$147</formula>
    </cfRule>
  </conditionalFormatting>
  <conditionalFormatting sqref="D150:D151">
    <cfRule type="cellIs" dxfId="210" priority="6" operator="lessThan">
      <formula>$D$154</formula>
    </cfRule>
  </conditionalFormatting>
  <conditionalFormatting sqref="E4:E10">
    <cfRule type="cellIs" dxfId="209" priority="93" operator="lessThan">
      <formula>$E$13</formula>
    </cfRule>
  </conditionalFormatting>
  <conditionalFormatting sqref="E16:E25">
    <cfRule type="cellIs" dxfId="208" priority="86" operator="lessThan">
      <formula>$E$28</formula>
    </cfRule>
  </conditionalFormatting>
  <conditionalFormatting sqref="E31:E43">
    <cfRule type="cellIs" dxfId="207" priority="79" operator="lessThan">
      <formula>$E$46</formula>
    </cfRule>
  </conditionalFormatting>
  <conditionalFormatting sqref="E49:E60">
    <cfRule type="cellIs" dxfId="206" priority="72" operator="lessThan">
      <formula>$E$63</formula>
    </cfRule>
  </conditionalFormatting>
  <conditionalFormatting sqref="E66:E71">
    <cfRule type="cellIs" dxfId="205" priority="65" operator="lessThan">
      <formula>$E$74</formula>
    </cfRule>
  </conditionalFormatting>
  <conditionalFormatting sqref="E77:E82">
    <cfRule type="cellIs" dxfId="204" priority="58" operator="lessThan">
      <formula>$E$85</formula>
    </cfRule>
  </conditionalFormatting>
  <conditionalFormatting sqref="E88:E92">
    <cfRule type="cellIs" dxfId="203" priority="51" operator="lessThan">
      <formula>$E$95</formula>
    </cfRule>
  </conditionalFormatting>
  <conditionalFormatting sqref="E98:E103">
    <cfRule type="cellIs" dxfId="202" priority="44" operator="lessThan">
      <formula>$E$106</formula>
    </cfRule>
  </conditionalFormatting>
  <conditionalFormatting sqref="E109:E113">
    <cfRule type="cellIs" dxfId="201" priority="37" operator="lessThan">
      <formula>$E$116</formula>
    </cfRule>
  </conditionalFormatting>
  <conditionalFormatting sqref="E119:E125">
    <cfRule type="cellIs" dxfId="200" priority="30" operator="lessThan">
      <formula>$E$128</formula>
    </cfRule>
  </conditionalFormatting>
  <conditionalFormatting sqref="E131:E135">
    <cfRule type="cellIs" dxfId="199" priority="22" operator="lessThan">
      <formula>$E$138</formula>
    </cfRule>
  </conditionalFormatting>
  <conditionalFormatting sqref="E141:E144">
    <cfRule type="cellIs" dxfId="198" priority="12" operator="lessThan">
      <formula>$E$147</formula>
    </cfRule>
  </conditionalFormatting>
  <conditionalFormatting sqref="E150:E151">
    <cfRule type="cellIs" dxfId="197" priority="5" operator="lessThan">
      <formula>$E$154</formula>
    </cfRule>
  </conditionalFormatting>
  <conditionalFormatting sqref="F4:F10">
    <cfRule type="cellIs" dxfId="196" priority="92" operator="lessThan">
      <formula>$F$13</formula>
    </cfRule>
  </conditionalFormatting>
  <conditionalFormatting sqref="F16:F25">
    <cfRule type="cellIs" dxfId="195" priority="85" operator="lessThan">
      <formula>$F$28</formula>
    </cfRule>
  </conditionalFormatting>
  <conditionalFormatting sqref="F31:F43">
    <cfRule type="cellIs" dxfId="194" priority="78" operator="lessThan">
      <formula>$F$46</formula>
    </cfRule>
  </conditionalFormatting>
  <conditionalFormatting sqref="F49:F60">
    <cfRule type="cellIs" dxfId="193" priority="71" operator="lessThan">
      <formula>$F$63</formula>
    </cfRule>
  </conditionalFormatting>
  <conditionalFormatting sqref="F66:F71">
    <cfRule type="cellIs" dxfId="192" priority="64" operator="lessThan">
      <formula>$F$74</formula>
    </cfRule>
  </conditionalFormatting>
  <conditionalFormatting sqref="F77:F82">
    <cfRule type="cellIs" dxfId="191" priority="57" operator="lessThan">
      <formula>$F$85</formula>
    </cfRule>
  </conditionalFormatting>
  <conditionalFormatting sqref="F88:F92">
    <cfRule type="cellIs" dxfId="190" priority="50" operator="lessThan">
      <formula>$F$95</formula>
    </cfRule>
  </conditionalFormatting>
  <conditionalFormatting sqref="F98:F103">
    <cfRule type="cellIs" dxfId="189" priority="43" operator="lessThan">
      <formula>$F$106</formula>
    </cfRule>
  </conditionalFormatting>
  <conditionalFormatting sqref="F109:F113">
    <cfRule type="cellIs" dxfId="188" priority="36" operator="lessThan">
      <formula>$F$116</formula>
    </cfRule>
  </conditionalFormatting>
  <conditionalFormatting sqref="F119:F125">
    <cfRule type="cellIs" dxfId="187" priority="29" operator="lessThan">
      <formula>$F$128</formula>
    </cfRule>
  </conditionalFormatting>
  <conditionalFormatting sqref="F131:F135">
    <cfRule type="cellIs" dxfId="186" priority="21" operator="lessThan">
      <formula>$F$138</formula>
    </cfRule>
  </conditionalFormatting>
  <conditionalFormatting sqref="F141:F144">
    <cfRule type="cellIs" dxfId="185" priority="11" operator="lessThan">
      <formula>$F$147</formula>
    </cfRule>
  </conditionalFormatting>
  <conditionalFormatting sqref="F150:F151">
    <cfRule type="cellIs" dxfId="184" priority="4" operator="lessThan">
      <formula>$F$154</formula>
    </cfRule>
  </conditionalFormatting>
  <conditionalFormatting sqref="G4:G10">
    <cfRule type="cellIs" dxfId="183" priority="91" operator="lessThan">
      <formula>$G$13</formula>
    </cfRule>
  </conditionalFormatting>
  <conditionalFormatting sqref="G16:G25">
    <cfRule type="cellIs" dxfId="182" priority="84" operator="lessThan">
      <formula>$G$28</formula>
    </cfRule>
  </conditionalFormatting>
  <conditionalFormatting sqref="G31:G43">
    <cfRule type="cellIs" dxfId="181" priority="77" operator="lessThan">
      <formula>$G$46</formula>
    </cfRule>
  </conditionalFormatting>
  <conditionalFormatting sqref="G49:G60">
    <cfRule type="cellIs" dxfId="180" priority="70" operator="lessThan">
      <formula>$G$63</formula>
    </cfRule>
  </conditionalFormatting>
  <conditionalFormatting sqref="G66:G71">
    <cfRule type="cellIs" dxfId="179" priority="63" operator="lessThan">
      <formula>$G$74</formula>
    </cfRule>
  </conditionalFormatting>
  <conditionalFormatting sqref="G77:G82">
    <cfRule type="cellIs" dxfId="178" priority="56" operator="lessThan">
      <formula>$G$85</formula>
    </cfRule>
  </conditionalFormatting>
  <conditionalFormatting sqref="G88:G92">
    <cfRule type="cellIs" dxfId="177" priority="49" operator="lessThan">
      <formula>$G$95</formula>
    </cfRule>
  </conditionalFormatting>
  <conditionalFormatting sqref="G98:G103">
    <cfRule type="cellIs" dxfId="176" priority="42" operator="lessThan">
      <formula>$G$106</formula>
    </cfRule>
  </conditionalFormatting>
  <conditionalFormatting sqref="G109:G113">
    <cfRule type="cellIs" dxfId="175" priority="35" operator="lessThan">
      <formula>$G$116</formula>
    </cfRule>
  </conditionalFormatting>
  <conditionalFormatting sqref="G119:G125">
    <cfRule type="cellIs" dxfId="174" priority="28" operator="lessThan">
      <formula>$G$128</formula>
    </cfRule>
  </conditionalFormatting>
  <conditionalFormatting sqref="G131:G135">
    <cfRule type="cellIs" dxfId="173" priority="20" operator="lessThan">
      <formula>$G$138</formula>
    </cfRule>
  </conditionalFormatting>
  <conditionalFormatting sqref="G141:G144">
    <cfRule type="cellIs" dxfId="172" priority="10" operator="lessThan">
      <formula>$G$147</formula>
    </cfRule>
  </conditionalFormatting>
  <conditionalFormatting sqref="G150:G151">
    <cfRule type="cellIs" dxfId="171" priority="3" operator="lessThan">
      <formula>$G$154</formula>
    </cfRule>
  </conditionalFormatting>
  <conditionalFormatting sqref="H4:H10">
    <cfRule type="cellIs" dxfId="170" priority="90" operator="lessThan">
      <formula>$H$13</formula>
    </cfRule>
  </conditionalFormatting>
  <conditionalFormatting sqref="H16:H25">
    <cfRule type="cellIs" dxfId="169" priority="83" operator="lessThan">
      <formula>$H$28</formula>
    </cfRule>
  </conditionalFormatting>
  <conditionalFormatting sqref="H31:H43">
    <cfRule type="cellIs" dxfId="168" priority="76" operator="lessThan">
      <formula>$H$46</formula>
    </cfRule>
  </conditionalFormatting>
  <conditionalFormatting sqref="H49:H60">
    <cfRule type="cellIs" dxfId="167" priority="69" operator="lessThan">
      <formula>$H$63</formula>
    </cfRule>
  </conditionalFormatting>
  <conditionalFormatting sqref="H66:H71">
    <cfRule type="cellIs" dxfId="166" priority="62" operator="lessThan">
      <formula>$H$74</formula>
    </cfRule>
  </conditionalFormatting>
  <conditionalFormatting sqref="H77:H82">
    <cfRule type="cellIs" dxfId="165" priority="55" operator="lessThan">
      <formula>$H$85</formula>
    </cfRule>
  </conditionalFormatting>
  <conditionalFormatting sqref="H88:H92">
    <cfRule type="cellIs" dxfId="164" priority="48" operator="lessThan">
      <formula>$H$95</formula>
    </cfRule>
  </conditionalFormatting>
  <conditionalFormatting sqref="H98:H103">
    <cfRule type="cellIs" dxfId="163" priority="41" operator="lessThan">
      <formula>$H$106</formula>
    </cfRule>
  </conditionalFormatting>
  <conditionalFormatting sqref="H109:H113">
    <cfRule type="cellIs" dxfId="162" priority="34" operator="lessThan">
      <formula>$H$116</formula>
    </cfRule>
  </conditionalFormatting>
  <conditionalFormatting sqref="H119:H125">
    <cfRule type="cellIs" dxfId="161" priority="27" operator="lessThan">
      <formula>$H$128</formula>
    </cfRule>
  </conditionalFormatting>
  <conditionalFormatting sqref="H131:H135">
    <cfRule type="cellIs" dxfId="160" priority="15" operator="lessThan">
      <formula>$H$138</formula>
    </cfRule>
  </conditionalFormatting>
  <conditionalFormatting sqref="H141:H144">
    <cfRule type="cellIs" dxfId="159" priority="9" operator="lessThan">
      <formula>$H$147</formula>
    </cfRule>
  </conditionalFormatting>
  <conditionalFormatting sqref="H150:H151">
    <cfRule type="cellIs" dxfId="158" priority="2" operator="lessThan">
      <formula>$H$154</formula>
    </cfRule>
  </conditionalFormatting>
  <conditionalFormatting sqref="I4:I10">
    <cfRule type="cellIs" dxfId="157" priority="89" operator="lessThan">
      <formula>$I$13</formula>
    </cfRule>
  </conditionalFormatting>
  <conditionalFormatting sqref="I16:I25">
    <cfRule type="cellIs" dxfId="156" priority="82" operator="lessThan">
      <formula>$I$28</formula>
    </cfRule>
  </conditionalFormatting>
  <conditionalFormatting sqref="I31:I43">
    <cfRule type="cellIs" dxfId="155" priority="75" operator="lessThan">
      <formula>$I$46</formula>
    </cfRule>
  </conditionalFormatting>
  <conditionalFormatting sqref="I49:I60">
    <cfRule type="cellIs" dxfId="154" priority="68" operator="lessThan">
      <formula>$I$63</formula>
    </cfRule>
  </conditionalFormatting>
  <conditionalFormatting sqref="I66:I71">
    <cfRule type="cellIs" dxfId="153" priority="61" operator="lessThan">
      <formula>$I$74</formula>
    </cfRule>
  </conditionalFormatting>
  <conditionalFormatting sqref="I77:I82">
    <cfRule type="cellIs" dxfId="152" priority="54" operator="lessThan">
      <formula>$I$85</formula>
    </cfRule>
  </conditionalFormatting>
  <conditionalFormatting sqref="I88:I92">
    <cfRule type="cellIs" dxfId="151" priority="47" operator="lessThan">
      <formula>$I$95</formula>
    </cfRule>
  </conditionalFormatting>
  <conditionalFormatting sqref="I98:I103">
    <cfRule type="cellIs" dxfId="150" priority="40" operator="lessThan">
      <formula>$I$106</formula>
    </cfRule>
  </conditionalFormatting>
  <conditionalFormatting sqref="I109:I113">
    <cfRule type="cellIs" dxfId="149" priority="33" operator="lessThan">
      <formula>$I$116</formula>
    </cfRule>
  </conditionalFormatting>
  <conditionalFormatting sqref="I119:I125">
    <cfRule type="cellIs" dxfId="148" priority="26" operator="lessThan">
      <formula>$I$128</formula>
    </cfRule>
  </conditionalFormatting>
  <conditionalFormatting sqref="I131:I135">
    <cfRule type="cellIs" dxfId="147" priority="17" operator="lessThan">
      <formula>$I$138</formula>
    </cfRule>
  </conditionalFormatting>
  <conditionalFormatting sqref="I141:I144">
    <cfRule type="cellIs" dxfId="146" priority="8" operator="lessThan">
      <formula>$I$147</formula>
    </cfRule>
  </conditionalFormatting>
  <conditionalFormatting sqref="I150:I151">
    <cfRule type="cellIs" dxfId="145" priority="1" operator="lessThan">
      <formula>$I$154</formula>
    </cfRule>
  </conditionalFormatting>
  <conditionalFormatting sqref="AA1:AG1048576">
    <cfRule type="containsText" dxfId="144" priority="96" operator="containsText" text="Not OK">
      <formula>NOT(ISERROR(SEARCH("Not OK",AA1)))</formula>
    </cfRule>
  </conditionalFormatting>
  <pageMargins left="0.7" right="0.7" top="0.75" bottom="0.75" header="0.3" footer="0.3"/>
  <pageSetup paperSize="9" scale="61" orientation="portrait" r:id="rId1"/>
  <rowBreaks count="1" manualBreakCount="1">
    <brk id="85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1.รายชื่อ รพ.</vt:lpstr>
      <vt:lpstr>2.Hosp. Group</vt:lpstr>
      <vt:lpstr>3.สูตรการคำนวณ</vt:lpstr>
      <vt:lpstr>DATA</vt:lpstr>
      <vt:lpstr>4.งบ ก.ย.68</vt:lpstr>
      <vt:lpstr>6.รายรับ</vt:lpstr>
      <vt:lpstr>7.รายจ่าย</vt:lpstr>
      <vt:lpstr>8.คำนวณ</vt:lpstr>
      <vt:lpstr>9.รายได้(แยกกลุ่ม)</vt:lpstr>
      <vt:lpstr>10.ค่าใช้จ่าย(แยกกลุ่ม)</vt:lpstr>
      <vt:lpstr>รายได้(แยกจังหวัด)</vt:lpstr>
      <vt:lpstr>ค่าใช้จ่าย(แยกจังหวัด)</vt:lpstr>
      <vt:lpstr>สรุปรายได้</vt:lpstr>
      <vt:lpstr>สรุปค่าใช้จ่าย</vt:lpstr>
      <vt:lpstr>สรุปรายงาน</vt:lpstr>
      <vt:lpstr>DATA!Print_Area</vt:lpstr>
      <vt:lpstr>'2.Hosp. Group'!Print_Titles</vt:lpstr>
      <vt:lpstr>DATA!Print_Titles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BD-Dell</cp:lastModifiedBy>
  <cp:lastPrinted>2025-08-04T06:51:46Z</cp:lastPrinted>
  <dcterms:created xsi:type="dcterms:W3CDTF">2022-08-11T08:25:14Z</dcterms:created>
  <dcterms:modified xsi:type="dcterms:W3CDTF">2025-11-14T04:06:51Z</dcterms:modified>
</cp:coreProperties>
</file>