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แผนการเงิน เริ่มทำ ปี 2569\Planfin\การจัดทำ Planfin\ปี 1.2569\"/>
    </mc:Choice>
  </mc:AlternateContent>
  <xr:revisionPtr revIDLastSave="0" documentId="13_ncr:1_{E255666B-F10A-4A17-AFE5-961EF8C467CB}" xr6:coauthVersionLast="47" xr6:coauthVersionMax="47" xr10:uidLastSave="{00000000-0000-0000-0000-000000000000}"/>
  <bookViews>
    <workbookView xWindow="-108" yWindow="-108" windowWidth="23256" windowHeight="12456" tabRatio="835" activeTab="4" xr2:uid="{884A5368-E62E-4449-88B1-6A579E0FFEC2}"/>
  </bookViews>
  <sheets>
    <sheet name="1.ตรวจสอบความครบถ้วน7แผน ราย รพ" sheetId="1" r:id="rId1"/>
    <sheet name="ผลการวิเคราะห์ตรวจสอบ (2)" sheetId="7" state="hidden" r:id="rId2"/>
    <sheet name="ผลการวิเคราะห์แผน 8 แบบ" sheetId="19" r:id="rId3"/>
    <sheet name="รพ ลงทุนเงินบำรุงเกิน20% EBITDA" sheetId="23" r:id="rId4"/>
    <sheet name="4.การจัดทำแผน ราย จว P" sheetId="8" r:id="rId5"/>
    <sheet name="PlanFin Analysis" sheetId="20" r:id="rId6"/>
  </sheets>
  <externalReferences>
    <externalReference r:id="rId7"/>
    <externalReference r:id="rId8"/>
  </externalReferences>
  <definedNames>
    <definedName name="_">#REF!</definedName>
    <definedName name="_xlnm._FilterDatabase" localSheetId="1" hidden="1">'ผลการวิเคราะห์ตรวจสอบ (2)'!$A$3:$U$38</definedName>
    <definedName name="_xlnm._FilterDatabase" localSheetId="2" hidden="1">'ผลการวิเคราะห์แผน 8 แบบ'!$A$3:$AA$99</definedName>
    <definedName name="_xlnm._FilterDatabase" localSheetId="3" hidden="1">'รพ ลงทุนเงินบำรุงเกิน20% EBITDA'!$A$3:$M$19</definedName>
    <definedName name="_q06">#REF!</definedName>
    <definedName name="DATA">#REF!</definedName>
    <definedName name="Data222">#REF!</definedName>
    <definedName name="data2222">#REF!</definedName>
    <definedName name="_xlnm.Print_Titles" localSheetId="0">'1.ตรวจสอบความครบถ้วน7แผน ราย รพ'!$A:$A,'1.ตรวจสอบความครบถ้วน7แผน ราย รพ'!$4:$6</definedName>
    <definedName name="_xlnm.Print_Titles" localSheetId="4">'4.การจัดทำแผน ราย จว P'!$1:$3</definedName>
    <definedName name="_xlnm.Print_Titles" localSheetId="1">'ผลการวิเคราะห์ตรวจสอบ (2)'!$1:$3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1" l="1"/>
  <c r="D38" i="8"/>
  <c r="E38" i="8"/>
  <c r="F38" i="8"/>
  <c r="G38" i="8"/>
  <c r="H38" i="8"/>
  <c r="B38" i="8"/>
  <c r="G19" i="23"/>
  <c r="G18" i="23"/>
  <c r="G15" i="23"/>
  <c r="G13" i="23"/>
  <c r="G10" i="23"/>
  <c r="G6" i="23"/>
  <c r="G4" i="23"/>
  <c r="X121" i="1" l="1"/>
  <c r="BG129" i="1"/>
  <c r="BB129" i="1"/>
  <c r="BZ121" i="1" l="1"/>
  <c r="Z108" i="1"/>
  <c r="H21" i="1"/>
  <c r="C93" i="1"/>
  <c r="C37" i="1" l="1"/>
  <c r="C39" i="1" s="1"/>
  <c r="C40" i="1"/>
  <c r="D40" i="1"/>
  <c r="D41" i="1" s="1"/>
  <c r="E40" i="1"/>
  <c r="E41" i="1" s="1"/>
  <c r="F40" i="1"/>
  <c r="F42" i="1" s="1"/>
  <c r="G40" i="1"/>
  <c r="G42" i="1" s="1"/>
  <c r="H40" i="1"/>
  <c r="I40" i="1"/>
  <c r="I42" i="1" s="1"/>
  <c r="J40" i="1"/>
  <c r="J41" i="1" s="1"/>
  <c r="K40" i="1"/>
  <c r="K42" i="1" s="1"/>
  <c r="L40" i="1"/>
  <c r="M40" i="1"/>
  <c r="M41" i="1" s="1"/>
  <c r="N40" i="1"/>
  <c r="N42" i="1" s="1"/>
  <c r="O40" i="1"/>
  <c r="O42" i="1" s="1"/>
  <c r="P40" i="1"/>
  <c r="P42" i="1" s="1"/>
  <c r="Q40" i="1"/>
  <c r="Q42" i="1" s="1"/>
  <c r="R40" i="1"/>
  <c r="R42" i="1" s="1"/>
  <c r="S41" i="1"/>
  <c r="T40" i="1"/>
  <c r="T42" i="1" s="1"/>
  <c r="U40" i="1"/>
  <c r="U42" i="1" s="1"/>
  <c r="V40" i="1"/>
  <c r="V42" i="1" s="1"/>
  <c r="W40" i="1"/>
  <c r="W42" i="1" s="1"/>
  <c r="X40" i="1"/>
  <c r="X42" i="1" s="1"/>
  <c r="Y40" i="1"/>
  <c r="Y42" i="1" s="1"/>
  <c r="Z40" i="1"/>
  <c r="Z41" i="1" s="1"/>
  <c r="AA40" i="1"/>
  <c r="AA41" i="1" s="1"/>
  <c r="AB40" i="1"/>
  <c r="AB41" i="1" s="1"/>
  <c r="AC40" i="1"/>
  <c r="AC41" i="1" s="1"/>
  <c r="AD40" i="1"/>
  <c r="AD42" i="1" s="1"/>
  <c r="AE40" i="1"/>
  <c r="AE42" i="1" s="1"/>
  <c r="AF40" i="1"/>
  <c r="AF42" i="1" s="1"/>
  <c r="AG40" i="1"/>
  <c r="AG42" i="1" s="1"/>
  <c r="AH40" i="1"/>
  <c r="AH42" i="1" s="1"/>
  <c r="AI40" i="1"/>
  <c r="AI41" i="1" s="1"/>
  <c r="AJ40" i="1"/>
  <c r="AJ41" i="1" s="1"/>
  <c r="AK40" i="1"/>
  <c r="AK42" i="1" s="1"/>
  <c r="AL40" i="1"/>
  <c r="AL42" i="1" s="1"/>
  <c r="AM40" i="1"/>
  <c r="AM42" i="1" s="1"/>
  <c r="AN40" i="1"/>
  <c r="AN42" i="1" s="1"/>
  <c r="AO40" i="1"/>
  <c r="AO42" i="1" s="1"/>
  <c r="AP40" i="1"/>
  <c r="AP41" i="1" s="1"/>
  <c r="AQ40" i="1"/>
  <c r="AQ41" i="1" s="1"/>
  <c r="AR40" i="1"/>
  <c r="AR41" i="1" s="1"/>
  <c r="AS40" i="1"/>
  <c r="AS42" i="1" s="1"/>
  <c r="AT40" i="1"/>
  <c r="AT42" i="1" s="1"/>
  <c r="AU40" i="1"/>
  <c r="AU42" i="1" s="1"/>
  <c r="AV40" i="1"/>
  <c r="AV42" i="1" s="1"/>
  <c r="AW40" i="1"/>
  <c r="AW42" i="1" s="1"/>
  <c r="AX40" i="1"/>
  <c r="AX42" i="1" s="1"/>
  <c r="AY40" i="1"/>
  <c r="AY42" i="1" s="1"/>
  <c r="AZ40" i="1"/>
  <c r="BA40" i="1"/>
  <c r="BA41" i="1" s="1"/>
  <c r="BB40" i="1"/>
  <c r="BC40" i="1"/>
  <c r="BC42" i="1" s="1"/>
  <c r="BD40" i="1"/>
  <c r="BE40" i="1"/>
  <c r="BF40" i="1"/>
  <c r="BF42" i="1" s="1"/>
  <c r="BG40" i="1"/>
  <c r="BG42" i="1" s="1"/>
  <c r="BH40" i="1"/>
  <c r="BH42" i="1" s="1"/>
  <c r="BI40" i="1"/>
  <c r="BI41" i="1" s="1"/>
  <c r="BJ40" i="1"/>
  <c r="BJ42" i="1" s="1"/>
  <c r="BK40" i="1"/>
  <c r="BK42" i="1" s="1"/>
  <c r="BL40" i="1"/>
  <c r="BL42" i="1" s="1"/>
  <c r="BM40" i="1"/>
  <c r="BM42" i="1" s="1"/>
  <c r="BN40" i="1"/>
  <c r="BN42" i="1" s="1"/>
  <c r="BO40" i="1"/>
  <c r="BO42" i="1" s="1"/>
  <c r="BP40" i="1"/>
  <c r="BP42" i="1" s="1"/>
  <c r="BQ40" i="1"/>
  <c r="BQ41" i="1" s="1"/>
  <c r="BR40" i="1"/>
  <c r="BR42" i="1" s="1"/>
  <c r="BS40" i="1"/>
  <c r="BS42" i="1" s="1"/>
  <c r="BT40" i="1"/>
  <c r="BT42" i="1" s="1"/>
  <c r="BU40" i="1"/>
  <c r="BU42" i="1" s="1"/>
  <c r="BV40" i="1"/>
  <c r="BV41" i="1" s="1"/>
  <c r="BW40" i="1"/>
  <c r="BW42" i="1" s="1"/>
  <c r="BX40" i="1"/>
  <c r="BX42" i="1" s="1"/>
  <c r="BY40" i="1"/>
  <c r="BY41" i="1" s="1"/>
  <c r="BZ40" i="1"/>
  <c r="BZ42" i="1" s="1"/>
  <c r="CA40" i="1"/>
  <c r="CA42" i="1" s="1"/>
  <c r="CB40" i="1"/>
  <c r="CB42" i="1" s="1"/>
  <c r="CC40" i="1"/>
  <c r="CC42" i="1" s="1"/>
  <c r="CD40" i="1"/>
  <c r="CD42" i="1" s="1"/>
  <c r="CE40" i="1"/>
  <c r="CE42" i="1" s="1"/>
  <c r="CF40" i="1"/>
  <c r="CF42" i="1" s="1"/>
  <c r="CG40" i="1"/>
  <c r="CG42" i="1" s="1"/>
  <c r="CH40" i="1"/>
  <c r="CH42" i="1" s="1"/>
  <c r="CI40" i="1"/>
  <c r="CI42" i="1" s="1"/>
  <c r="CJ40" i="1"/>
  <c r="CJ42" i="1" s="1"/>
  <c r="CK40" i="1"/>
  <c r="CK42" i="1" s="1"/>
  <c r="B40" i="1"/>
  <c r="D21" i="1"/>
  <c r="E21" i="1"/>
  <c r="F21" i="1"/>
  <c r="G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D37" i="1"/>
  <c r="D39" i="1" s="1"/>
  <c r="E37" i="1"/>
  <c r="E39" i="1" s="1"/>
  <c r="F37" i="1"/>
  <c r="F39" i="1" s="1"/>
  <c r="G37" i="1"/>
  <c r="G39" i="1" s="1"/>
  <c r="H37" i="1"/>
  <c r="H39" i="1" s="1"/>
  <c r="I37" i="1"/>
  <c r="I39" i="1" s="1"/>
  <c r="J37" i="1"/>
  <c r="J39" i="1" s="1"/>
  <c r="K37" i="1"/>
  <c r="K39" i="1" s="1"/>
  <c r="L37" i="1"/>
  <c r="L39" i="1" s="1"/>
  <c r="M37" i="1"/>
  <c r="M39" i="1" s="1"/>
  <c r="N37" i="1"/>
  <c r="O37" i="1"/>
  <c r="O39" i="1" s="1"/>
  <c r="P37" i="1"/>
  <c r="P39" i="1" s="1"/>
  <c r="Q37" i="1"/>
  <c r="Q39" i="1" s="1"/>
  <c r="R37" i="1"/>
  <c r="R39" i="1" s="1"/>
  <c r="S37" i="1"/>
  <c r="S39" i="1" s="1"/>
  <c r="T37" i="1"/>
  <c r="T39" i="1" s="1"/>
  <c r="U37" i="1"/>
  <c r="U39" i="1" s="1"/>
  <c r="V37" i="1"/>
  <c r="V39" i="1" s="1"/>
  <c r="W37" i="1"/>
  <c r="W39" i="1" s="1"/>
  <c r="X37" i="1"/>
  <c r="X39" i="1" s="1"/>
  <c r="Y37" i="1"/>
  <c r="Y39" i="1" s="1"/>
  <c r="Z37" i="1"/>
  <c r="Z39" i="1" s="1"/>
  <c r="AA37" i="1"/>
  <c r="AA39" i="1" s="1"/>
  <c r="AB37" i="1"/>
  <c r="AB39" i="1" s="1"/>
  <c r="AC37" i="1"/>
  <c r="AC39" i="1" s="1"/>
  <c r="AD37" i="1"/>
  <c r="AD39" i="1" s="1"/>
  <c r="AE37" i="1"/>
  <c r="AE39" i="1" s="1"/>
  <c r="AF37" i="1"/>
  <c r="AF39" i="1" s="1"/>
  <c r="AG37" i="1"/>
  <c r="AG39" i="1" s="1"/>
  <c r="AH37" i="1"/>
  <c r="AH39" i="1" s="1"/>
  <c r="AI37" i="1"/>
  <c r="AI39" i="1" s="1"/>
  <c r="AJ37" i="1"/>
  <c r="AJ39" i="1" s="1"/>
  <c r="AK37" i="1"/>
  <c r="AK39" i="1" s="1"/>
  <c r="AL37" i="1"/>
  <c r="AM37" i="1"/>
  <c r="AN37" i="1"/>
  <c r="AO37" i="1"/>
  <c r="AO39" i="1" s="1"/>
  <c r="AP37" i="1"/>
  <c r="AP39" i="1" s="1"/>
  <c r="AQ37" i="1"/>
  <c r="AQ39" i="1" s="1"/>
  <c r="AR37" i="1"/>
  <c r="AR39" i="1" s="1"/>
  <c r="AS37" i="1"/>
  <c r="AS39" i="1" s="1"/>
  <c r="AT37" i="1"/>
  <c r="AU37" i="1"/>
  <c r="AV37" i="1"/>
  <c r="AW37" i="1"/>
  <c r="AW39" i="1" s="1"/>
  <c r="AX37" i="1"/>
  <c r="AX39" i="1" s="1"/>
  <c r="AY37" i="1"/>
  <c r="AY39" i="1" s="1"/>
  <c r="AZ37" i="1"/>
  <c r="AZ39" i="1" s="1"/>
  <c r="BA37" i="1"/>
  <c r="BA39" i="1" s="1"/>
  <c r="BB37" i="1"/>
  <c r="BC37" i="1"/>
  <c r="BD37" i="1"/>
  <c r="BE37" i="1"/>
  <c r="BE39" i="1" s="1"/>
  <c r="BF37" i="1"/>
  <c r="BF39" i="1" s="1"/>
  <c r="BG37" i="1"/>
  <c r="BG39" i="1" s="1"/>
  <c r="BH37" i="1"/>
  <c r="BH39" i="1" s="1"/>
  <c r="BI37" i="1"/>
  <c r="BI39" i="1" s="1"/>
  <c r="BJ37" i="1"/>
  <c r="BJ39" i="1" s="1"/>
  <c r="BK37" i="1"/>
  <c r="BK39" i="1" s="1"/>
  <c r="BL37" i="1"/>
  <c r="BL39" i="1" s="1"/>
  <c r="BM37" i="1"/>
  <c r="BM39" i="1" s="1"/>
  <c r="BN37" i="1"/>
  <c r="BN39" i="1" s="1"/>
  <c r="BO37" i="1"/>
  <c r="BO39" i="1" s="1"/>
  <c r="BP37" i="1"/>
  <c r="BP39" i="1" s="1"/>
  <c r="BQ37" i="1"/>
  <c r="BQ39" i="1" s="1"/>
  <c r="BR37" i="1"/>
  <c r="BR39" i="1" s="1"/>
  <c r="BS37" i="1"/>
  <c r="BS39" i="1" s="1"/>
  <c r="BT37" i="1"/>
  <c r="BT39" i="1" s="1"/>
  <c r="BU37" i="1"/>
  <c r="BU39" i="1" s="1"/>
  <c r="BV37" i="1"/>
  <c r="BV39" i="1" s="1"/>
  <c r="BW37" i="1"/>
  <c r="BW39" i="1" s="1"/>
  <c r="BX37" i="1"/>
  <c r="BX39" i="1" s="1"/>
  <c r="BY37" i="1"/>
  <c r="BY39" i="1" s="1"/>
  <c r="BZ37" i="1"/>
  <c r="BZ39" i="1" s="1"/>
  <c r="CA37" i="1"/>
  <c r="CA39" i="1" s="1"/>
  <c r="CB37" i="1"/>
  <c r="CB39" i="1" s="1"/>
  <c r="CC37" i="1"/>
  <c r="CC39" i="1" s="1"/>
  <c r="CD37" i="1"/>
  <c r="CD39" i="1" s="1"/>
  <c r="CE37" i="1"/>
  <c r="CE39" i="1" s="1"/>
  <c r="CF37" i="1"/>
  <c r="CF39" i="1" s="1"/>
  <c r="CG37" i="1"/>
  <c r="CG39" i="1" s="1"/>
  <c r="CH37" i="1"/>
  <c r="CH39" i="1" s="1"/>
  <c r="CI37" i="1"/>
  <c r="CI39" i="1" s="1"/>
  <c r="CJ37" i="1"/>
  <c r="CJ39" i="1" s="1"/>
  <c r="CK37" i="1"/>
  <c r="CK39" i="1" s="1"/>
  <c r="N39" i="1"/>
  <c r="AL39" i="1"/>
  <c r="AM39" i="1"/>
  <c r="AN39" i="1"/>
  <c r="AT39" i="1"/>
  <c r="AU39" i="1"/>
  <c r="AV39" i="1"/>
  <c r="BB39" i="1"/>
  <c r="BC39" i="1"/>
  <c r="BD39" i="1"/>
  <c r="H42" i="1"/>
  <c r="BB42" i="1"/>
  <c r="BD42" i="1"/>
  <c r="BE42" i="1"/>
  <c r="K41" i="1"/>
  <c r="L41" i="1"/>
  <c r="R41" i="1"/>
  <c r="AY41" i="1"/>
  <c r="AZ41" i="1"/>
  <c r="BH41" i="1"/>
  <c r="D42" i="1"/>
  <c r="E42" i="1"/>
  <c r="L42" i="1"/>
  <c r="AA42" i="1"/>
  <c r="AC42" i="1"/>
  <c r="AJ42" i="1"/>
  <c r="AQ42" i="1"/>
  <c r="AR42" i="1"/>
  <c r="AZ42" i="1"/>
  <c r="BI42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CA121" i="1"/>
  <c r="CB121" i="1"/>
  <c r="CC121" i="1"/>
  <c r="CD121" i="1"/>
  <c r="CE121" i="1"/>
  <c r="CF121" i="1"/>
  <c r="CG121" i="1"/>
  <c r="CH121" i="1"/>
  <c r="CI121" i="1"/>
  <c r="CJ121" i="1"/>
  <c r="CK121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O126" i="1" s="1"/>
  <c r="O128" i="1" s="1"/>
  <c r="P124" i="1"/>
  <c r="Q124" i="1"/>
  <c r="R124" i="1"/>
  <c r="S124" i="1"/>
  <c r="T124" i="1"/>
  <c r="U124" i="1"/>
  <c r="V124" i="1"/>
  <c r="W124" i="1"/>
  <c r="W126" i="1" s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P126" i="1" s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E126" i="1" s="1"/>
  <c r="BF124" i="1"/>
  <c r="BF126" i="1" s="1"/>
  <c r="BF139" i="1" s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BZ126" i="1" s="1"/>
  <c r="CA124" i="1"/>
  <c r="CA126" i="1" s="1"/>
  <c r="CB124" i="1"/>
  <c r="CC124" i="1"/>
  <c r="CC126" i="1" s="1"/>
  <c r="CD124" i="1"/>
  <c r="CE124" i="1"/>
  <c r="CF124" i="1"/>
  <c r="CG124" i="1"/>
  <c r="CH124" i="1"/>
  <c r="CI124" i="1"/>
  <c r="CJ124" i="1"/>
  <c r="CK124" i="1"/>
  <c r="D125" i="1"/>
  <c r="E125" i="1"/>
  <c r="E126" i="1" s="1"/>
  <c r="F125" i="1"/>
  <c r="G125" i="1"/>
  <c r="G126" i="1" s="1"/>
  <c r="H125" i="1"/>
  <c r="H135" i="1" s="1"/>
  <c r="I125" i="1"/>
  <c r="J125" i="1"/>
  <c r="J135" i="1" s="1"/>
  <c r="K125" i="1"/>
  <c r="L125" i="1"/>
  <c r="M125" i="1"/>
  <c r="M126" i="1" s="1"/>
  <c r="N125" i="1"/>
  <c r="N126" i="1" s="1"/>
  <c r="O125" i="1"/>
  <c r="O135" i="1" s="1"/>
  <c r="P125" i="1"/>
  <c r="P135" i="1" s="1"/>
  <c r="P136" i="1" s="1"/>
  <c r="Q125" i="1"/>
  <c r="R125" i="1"/>
  <c r="R135" i="1" s="1"/>
  <c r="S125" i="1"/>
  <c r="T125" i="1"/>
  <c r="U125" i="1"/>
  <c r="U135" i="1" s="1"/>
  <c r="V125" i="1"/>
  <c r="W125" i="1"/>
  <c r="W135" i="1" s="1"/>
  <c r="X125" i="1"/>
  <c r="Y125" i="1"/>
  <c r="Y135" i="1" s="1"/>
  <c r="Z125" i="1"/>
  <c r="Z135" i="1" s="1"/>
  <c r="AA125" i="1"/>
  <c r="AA135" i="1" s="1"/>
  <c r="AB125" i="1"/>
  <c r="AC125" i="1"/>
  <c r="AC135" i="1" s="1"/>
  <c r="AD125" i="1"/>
  <c r="AE125" i="1"/>
  <c r="AF125" i="1"/>
  <c r="AG125" i="1"/>
  <c r="AH125" i="1"/>
  <c r="AH135" i="1" s="1"/>
  <c r="AI125" i="1"/>
  <c r="AI135" i="1" s="1"/>
  <c r="AJ125" i="1"/>
  <c r="AJ126" i="1" s="1"/>
  <c r="AJ139" i="1" s="1"/>
  <c r="AK125" i="1"/>
  <c r="AK126" i="1" s="1"/>
  <c r="AL125" i="1"/>
  <c r="AL126" i="1" s="1"/>
  <c r="AM125" i="1"/>
  <c r="AM135" i="1" s="1"/>
  <c r="AM136" i="1" s="1"/>
  <c r="AN125" i="1"/>
  <c r="AO125" i="1"/>
  <c r="AO135" i="1" s="1"/>
  <c r="AP125" i="1"/>
  <c r="AP135" i="1" s="1"/>
  <c r="AQ125" i="1"/>
  <c r="AR125" i="1"/>
  <c r="AS125" i="1"/>
  <c r="AS126" i="1" s="1"/>
  <c r="AT125" i="1"/>
  <c r="AU125" i="1"/>
  <c r="AU126" i="1" s="1"/>
  <c r="AV125" i="1"/>
  <c r="AW125" i="1"/>
  <c r="AX125" i="1"/>
  <c r="AX135" i="1" s="1"/>
  <c r="AY125" i="1"/>
  <c r="AZ125" i="1"/>
  <c r="BA125" i="1"/>
  <c r="BB125" i="1"/>
  <c r="BB126" i="1" s="1"/>
  <c r="BC125" i="1"/>
  <c r="BC126" i="1" s="1"/>
  <c r="BD125" i="1"/>
  <c r="BE125" i="1"/>
  <c r="BE135" i="1" s="1"/>
  <c r="BE136" i="1" s="1"/>
  <c r="BF125" i="1"/>
  <c r="BF135" i="1" s="1"/>
  <c r="BG125" i="1"/>
  <c r="BH125" i="1"/>
  <c r="BI125" i="1"/>
  <c r="BI126" i="1" s="1"/>
  <c r="BJ125" i="1"/>
  <c r="BJ126" i="1" s="1"/>
  <c r="BK125" i="1"/>
  <c r="BL125" i="1"/>
  <c r="BM125" i="1"/>
  <c r="BM135" i="1" s="1"/>
  <c r="BN125" i="1"/>
  <c r="BN135" i="1" s="1"/>
  <c r="BO125" i="1"/>
  <c r="BP125" i="1"/>
  <c r="BQ125" i="1"/>
  <c r="BQ126" i="1" s="1"/>
  <c r="BR125" i="1"/>
  <c r="BS125" i="1"/>
  <c r="BT125" i="1"/>
  <c r="BU125" i="1"/>
  <c r="BV125" i="1"/>
  <c r="BV135" i="1" s="1"/>
  <c r="BW125" i="1"/>
  <c r="BX125" i="1"/>
  <c r="BY125" i="1"/>
  <c r="BY126" i="1" s="1"/>
  <c r="BZ125" i="1"/>
  <c r="BZ135" i="1" s="1"/>
  <c r="CA125" i="1"/>
  <c r="CB125" i="1"/>
  <c r="CB135" i="1" s="1"/>
  <c r="CC125" i="1"/>
  <c r="CD125" i="1"/>
  <c r="CD135" i="1" s="1"/>
  <c r="CE125" i="1"/>
  <c r="CF125" i="1"/>
  <c r="CF126" i="1" s="1"/>
  <c r="CG125" i="1"/>
  <c r="CG126" i="1" s="1"/>
  <c r="CH125" i="1"/>
  <c r="CH126" i="1" s="1"/>
  <c r="CI125" i="1"/>
  <c r="CI135" i="1" s="1"/>
  <c r="CJ125" i="1"/>
  <c r="CJ135" i="1" s="1"/>
  <c r="CK125" i="1"/>
  <c r="AT126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C129" i="1"/>
  <c r="BD129" i="1"/>
  <c r="BE129" i="1"/>
  <c r="BF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E135" i="1"/>
  <c r="F135" i="1"/>
  <c r="I135" i="1"/>
  <c r="I136" i="1" s="1"/>
  <c r="K135" i="1"/>
  <c r="M135" i="1"/>
  <c r="Q135" i="1"/>
  <c r="Q136" i="1" s="1"/>
  <c r="S135" i="1"/>
  <c r="T135" i="1"/>
  <c r="V135" i="1"/>
  <c r="X135" i="1"/>
  <c r="AD135" i="1"/>
  <c r="AE135" i="1"/>
  <c r="AF135" i="1"/>
  <c r="AG135" i="1"/>
  <c r="AL135" i="1"/>
  <c r="AN135" i="1"/>
  <c r="AQ135" i="1"/>
  <c r="AS135" i="1"/>
  <c r="AT135" i="1"/>
  <c r="AV135" i="1"/>
  <c r="AW135" i="1"/>
  <c r="AY135" i="1"/>
  <c r="AY136" i="1" s="1"/>
  <c r="BA135" i="1"/>
  <c r="BB135" i="1"/>
  <c r="BB136" i="1" s="1"/>
  <c r="BC135" i="1"/>
  <c r="BC136" i="1" s="1"/>
  <c r="BD135" i="1"/>
  <c r="BD136" i="1" s="1"/>
  <c r="BG135" i="1"/>
  <c r="BG136" i="1" s="1"/>
  <c r="BI135" i="1"/>
  <c r="BJ135" i="1"/>
  <c r="BK135" i="1"/>
  <c r="BL135" i="1"/>
  <c r="BO135" i="1"/>
  <c r="BR135" i="1"/>
  <c r="BS135" i="1"/>
  <c r="BT135" i="1"/>
  <c r="BU135" i="1"/>
  <c r="BW135" i="1"/>
  <c r="BY135" i="1"/>
  <c r="CA135" i="1"/>
  <c r="CC135" i="1"/>
  <c r="CE135" i="1"/>
  <c r="CH135" i="1"/>
  <c r="CK135" i="1"/>
  <c r="B134" i="1"/>
  <c r="B133" i="1"/>
  <c r="B129" i="1"/>
  <c r="B125" i="1"/>
  <c r="B124" i="1"/>
  <c r="S42" i="1" l="1"/>
  <c r="CJ136" i="1"/>
  <c r="CG135" i="1"/>
  <c r="CG41" i="1"/>
  <c r="CD126" i="1"/>
  <c r="CD139" i="1" s="1"/>
  <c r="BX41" i="1"/>
  <c r="BW41" i="1"/>
  <c r="BR136" i="1"/>
  <c r="BR126" i="1"/>
  <c r="BQ135" i="1"/>
  <c r="BO126" i="1"/>
  <c r="BK136" i="1"/>
  <c r="BK126" i="1"/>
  <c r="BK128" i="1" s="1"/>
  <c r="AI42" i="1"/>
  <c r="AF126" i="1"/>
  <c r="AF127" i="1" s="1"/>
  <c r="AE126" i="1"/>
  <c r="AE128" i="1" s="1"/>
  <c r="AE131" i="1" s="1"/>
  <c r="AE132" i="1" s="1"/>
  <c r="AE139" i="1"/>
  <c r="AD126" i="1"/>
  <c r="AD130" i="1" s="1"/>
  <c r="AB126" i="1"/>
  <c r="AB139" i="1" s="1"/>
  <c r="X126" i="1"/>
  <c r="X127" i="1" s="1"/>
  <c r="W136" i="1"/>
  <c r="V136" i="1"/>
  <c r="T126" i="1"/>
  <c r="O136" i="1"/>
  <c r="I126" i="1"/>
  <c r="G135" i="1"/>
  <c r="G136" i="1" s="1"/>
  <c r="F126" i="1"/>
  <c r="E136" i="1"/>
  <c r="B126" i="1"/>
  <c r="BG41" i="1"/>
  <c r="BJ136" i="1"/>
  <c r="AD136" i="1"/>
  <c r="BA136" i="1"/>
  <c r="M136" i="1"/>
  <c r="AQ136" i="1"/>
  <c r="AI136" i="1"/>
  <c r="AV136" i="1"/>
  <c r="AN136" i="1"/>
  <c r="CK136" i="1"/>
  <c r="CK126" i="1"/>
  <c r="CK139" i="1" s="1"/>
  <c r="CJ126" i="1"/>
  <c r="CJ130" i="1" s="1"/>
  <c r="CI136" i="1"/>
  <c r="CI126" i="1"/>
  <c r="CI128" i="1" s="1"/>
  <c r="CI131" i="1" s="1"/>
  <c r="CH136" i="1"/>
  <c r="CH130" i="1"/>
  <c r="CH139" i="1"/>
  <c r="CG136" i="1"/>
  <c r="CF41" i="1"/>
  <c r="CE136" i="1"/>
  <c r="CE126" i="1"/>
  <c r="CE130" i="1" s="1"/>
  <c r="CE41" i="1"/>
  <c r="CD136" i="1"/>
  <c r="CD41" i="1"/>
  <c r="CC136" i="1"/>
  <c r="CB136" i="1"/>
  <c r="CB126" i="1"/>
  <c r="CA136" i="1"/>
  <c r="CA128" i="1"/>
  <c r="CA131" i="1" s="1"/>
  <c r="CA137" i="1" s="1"/>
  <c r="CA138" i="1" s="1"/>
  <c r="CA141" i="1" s="1"/>
  <c r="CA130" i="1"/>
  <c r="CA139" i="1"/>
  <c r="BZ130" i="1"/>
  <c r="BZ136" i="1"/>
  <c r="BY136" i="1"/>
  <c r="BY42" i="1"/>
  <c r="BW136" i="1"/>
  <c r="BW126" i="1"/>
  <c r="BW139" i="1" s="1"/>
  <c r="BV136" i="1"/>
  <c r="BV126" i="1"/>
  <c r="BV139" i="1" s="1"/>
  <c r="BU136" i="1"/>
  <c r="BU126" i="1"/>
  <c r="BU139" i="1" s="1"/>
  <c r="BT136" i="1"/>
  <c r="BT126" i="1"/>
  <c r="BT139" i="1" s="1"/>
  <c r="BS136" i="1"/>
  <c r="BS126" i="1"/>
  <c r="BS128" i="1" s="1"/>
  <c r="BS131" i="1" s="1"/>
  <c r="BR130" i="1"/>
  <c r="BQ136" i="1"/>
  <c r="BQ42" i="1"/>
  <c r="BP41" i="1"/>
  <c r="BO136" i="1"/>
  <c r="BO41" i="1"/>
  <c r="BN136" i="1"/>
  <c r="BN126" i="1"/>
  <c r="BN139" i="1" s="1"/>
  <c r="BM136" i="1"/>
  <c r="BM126" i="1"/>
  <c r="BM128" i="1" s="1"/>
  <c r="BM131" i="1" s="1"/>
  <c r="BL136" i="1"/>
  <c r="BL126" i="1"/>
  <c r="BL139" i="1" s="1"/>
  <c r="BK131" i="1"/>
  <c r="BK140" i="1" s="1"/>
  <c r="BK139" i="1"/>
  <c r="BK130" i="1"/>
  <c r="BK137" i="1"/>
  <c r="BK138" i="1" s="1"/>
  <c r="BK141" i="1" s="1"/>
  <c r="BJ130" i="1"/>
  <c r="BJ139" i="1"/>
  <c r="BI136" i="1"/>
  <c r="BG126" i="1"/>
  <c r="BG139" i="1" s="1"/>
  <c r="BF136" i="1"/>
  <c r="BD126" i="1"/>
  <c r="BD130" i="1" s="1"/>
  <c r="BC128" i="1"/>
  <c r="BC131" i="1" s="1"/>
  <c r="BC140" i="1" s="1"/>
  <c r="BC130" i="1"/>
  <c r="BC139" i="1"/>
  <c r="BB130" i="1"/>
  <c r="BB139" i="1"/>
  <c r="BA126" i="1"/>
  <c r="BA42" i="1"/>
  <c r="AY126" i="1"/>
  <c r="AY127" i="1" s="1"/>
  <c r="AX136" i="1"/>
  <c r="AX126" i="1"/>
  <c r="AX139" i="1" s="1"/>
  <c r="AW136" i="1"/>
  <c r="AW126" i="1"/>
  <c r="AW139" i="1" s="1"/>
  <c r="AV126" i="1"/>
  <c r="AV127" i="1" s="1"/>
  <c r="AU128" i="1"/>
  <c r="AU131" i="1" s="1"/>
  <c r="AU137" i="1" s="1"/>
  <c r="AU139" i="1"/>
  <c r="AU135" i="1"/>
  <c r="AU136" i="1" s="1"/>
  <c r="AU130" i="1"/>
  <c r="AT130" i="1"/>
  <c r="AT136" i="1"/>
  <c r="AS136" i="1"/>
  <c r="AS41" i="1"/>
  <c r="AQ126" i="1"/>
  <c r="AQ139" i="1" s="1"/>
  <c r="AP136" i="1"/>
  <c r="AO136" i="1"/>
  <c r="AO126" i="1"/>
  <c r="AN126" i="1"/>
  <c r="AN130" i="1" s="1"/>
  <c r="AM126" i="1"/>
  <c r="AM128" i="1" s="1"/>
  <c r="AM131" i="1" s="1"/>
  <c r="AM139" i="1"/>
  <c r="AL136" i="1"/>
  <c r="AL139" i="1"/>
  <c r="AL130" i="1"/>
  <c r="AK135" i="1"/>
  <c r="AK136" i="1" s="1"/>
  <c r="AK41" i="1"/>
  <c r="AI126" i="1"/>
  <c r="AI130" i="1" s="1"/>
  <c r="AH136" i="1"/>
  <c r="AH126" i="1"/>
  <c r="AH130" i="1" s="1"/>
  <c r="AG136" i="1"/>
  <c r="AG126" i="1"/>
  <c r="AG139" i="1" s="1"/>
  <c r="AF136" i="1"/>
  <c r="AE136" i="1"/>
  <c r="AE130" i="1"/>
  <c r="AC136" i="1"/>
  <c r="AC126" i="1"/>
  <c r="AC127" i="1" s="1"/>
  <c r="AB135" i="1"/>
  <c r="AB136" i="1" s="1"/>
  <c r="AB42" i="1"/>
  <c r="AA136" i="1"/>
  <c r="AA126" i="1"/>
  <c r="AA139" i="1" s="1"/>
  <c r="Z136" i="1"/>
  <c r="Z126" i="1"/>
  <c r="Z128" i="1" s="1"/>
  <c r="Z131" i="1" s="1"/>
  <c r="Z137" i="1" s="1"/>
  <c r="Z138" i="1" s="1"/>
  <c r="Z141" i="1" s="1"/>
  <c r="Y136" i="1"/>
  <c r="Y126" i="1"/>
  <c r="Y139" i="1" s="1"/>
  <c r="X136" i="1"/>
  <c r="W128" i="1"/>
  <c r="W131" i="1" s="1"/>
  <c r="W139" i="1"/>
  <c r="W130" i="1"/>
  <c r="V126" i="1"/>
  <c r="V139" i="1" s="1"/>
  <c r="U136" i="1"/>
  <c r="U41" i="1"/>
  <c r="U126" i="1"/>
  <c r="U130" i="1" s="1"/>
  <c r="T41" i="1"/>
  <c r="S136" i="1"/>
  <c r="S126" i="1"/>
  <c r="S127" i="1" s="1"/>
  <c r="R136" i="1"/>
  <c r="R126" i="1"/>
  <c r="R127" i="1" s="1"/>
  <c r="Q126" i="1"/>
  <c r="Q130" i="1" s="1"/>
  <c r="P126" i="1"/>
  <c r="P127" i="1" s="1"/>
  <c r="O131" i="1"/>
  <c r="O140" i="1" s="1"/>
  <c r="O139" i="1"/>
  <c r="O130" i="1"/>
  <c r="N130" i="1"/>
  <c r="N135" i="1"/>
  <c r="N136" i="1" s="1"/>
  <c r="M42" i="1"/>
  <c r="K136" i="1"/>
  <c r="K126" i="1"/>
  <c r="K139" i="1" s="1"/>
  <c r="J136" i="1"/>
  <c r="J126" i="1"/>
  <c r="J139" i="1" s="1"/>
  <c r="H136" i="1"/>
  <c r="H126" i="1"/>
  <c r="H139" i="1" s="1"/>
  <c r="G128" i="1"/>
  <c r="G131" i="1" s="1"/>
  <c r="G140" i="1" s="1"/>
  <c r="G139" i="1"/>
  <c r="G130" i="1"/>
  <c r="F130" i="1"/>
  <c r="F136" i="1"/>
  <c r="BV42" i="1"/>
  <c r="Z42" i="1"/>
  <c r="AX41" i="1"/>
  <c r="AP42" i="1"/>
  <c r="BN41" i="1"/>
  <c r="BF41" i="1"/>
  <c r="AH41" i="1"/>
  <c r="J42" i="1"/>
  <c r="B128" i="1"/>
  <c r="B131" i="1" s="1"/>
  <c r="B132" i="1" s="1"/>
  <c r="B130" i="1"/>
  <c r="B127" i="1"/>
  <c r="CF135" i="1"/>
  <c r="CF136" i="1" s="1"/>
  <c r="BY128" i="1"/>
  <c r="BY131" i="1" s="1"/>
  <c r="BY137" i="1" s="1"/>
  <c r="BY138" i="1" s="1"/>
  <c r="BY141" i="1" s="1"/>
  <c r="BY127" i="1"/>
  <c r="BY130" i="1"/>
  <c r="BY139" i="1"/>
  <c r="BI128" i="1"/>
  <c r="BI131" i="1" s="1"/>
  <c r="BI127" i="1"/>
  <c r="BI130" i="1"/>
  <c r="BI139" i="1"/>
  <c r="AS128" i="1"/>
  <c r="AS131" i="1" s="1"/>
  <c r="AS127" i="1"/>
  <c r="AS130" i="1"/>
  <c r="AS139" i="1"/>
  <c r="M128" i="1"/>
  <c r="M131" i="1" s="1"/>
  <c r="M127" i="1"/>
  <c r="M130" i="1"/>
  <c r="M139" i="1"/>
  <c r="BO127" i="1"/>
  <c r="BO130" i="1"/>
  <c r="BO128" i="1"/>
  <c r="BO131" i="1" s="1"/>
  <c r="BO137" i="1" s="1"/>
  <c r="BO138" i="1" s="1"/>
  <c r="BO141" i="1" s="1"/>
  <c r="CF128" i="1"/>
  <c r="CF131" i="1" s="1"/>
  <c r="CF137" i="1" s="1"/>
  <c r="CF127" i="1"/>
  <c r="CF130" i="1"/>
  <c r="BP126" i="1"/>
  <c r="BP135" i="1"/>
  <c r="BP136" i="1" s="1"/>
  <c r="AZ126" i="1"/>
  <c r="AZ135" i="1"/>
  <c r="AZ136" i="1" s="1"/>
  <c r="AR126" i="1"/>
  <c r="AR135" i="1"/>
  <c r="AR136" i="1" s="1"/>
  <c r="T128" i="1"/>
  <c r="T131" i="1" s="1"/>
  <c r="T127" i="1"/>
  <c r="T130" i="1"/>
  <c r="L126" i="1"/>
  <c r="L135" i="1"/>
  <c r="L136" i="1" s="1"/>
  <c r="CD127" i="1"/>
  <c r="CD130" i="1"/>
  <c r="BN127" i="1"/>
  <c r="BN130" i="1"/>
  <c r="AP127" i="1"/>
  <c r="AP130" i="1"/>
  <c r="AP128" i="1"/>
  <c r="AP131" i="1" s="1"/>
  <c r="R130" i="1"/>
  <c r="CF139" i="1"/>
  <c r="AP139" i="1"/>
  <c r="CD128" i="1"/>
  <c r="CD131" i="1" s="1"/>
  <c r="AU140" i="1"/>
  <c r="CG128" i="1"/>
  <c r="CG131" i="1" s="1"/>
  <c r="CG137" i="1" s="1"/>
  <c r="CG138" i="1" s="1"/>
  <c r="CG141" i="1" s="1"/>
  <c r="CG127" i="1"/>
  <c r="CG130" i="1"/>
  <c r="CG139" i="1"/>
  <c r="BQ128" i="1"/>
  <c r="BQ131" i="1" s="1"/>
  <c r="BQ137" i="1" s="1"/>
  <c r="BQ138" i="1" s="1"/>
  <c r="BQ141" i="1" s="1"/>
  <c r="BQ127" i="1"/>
  <c r="BQ130" i="1"/>
  <c r="BQ139" i="1"/>
  <c r="BA128" i="1"/>
  <c r="BA131" i="1" s="1"/>
  <c r="BA127" i="1"/>
  <c r="BA130" i="1"/>
  <c r="BA139" i="1"/>
  <c r="AK128" i="1"/>
  <c r="AK131" i="1" s="1"/>
  <c r="AK127" i="1"/>
  <c r="AK130" i="1"/>
  <c r="AK139" i="1"/>
  <c r="U128" i="1"/>
  <c r="U131" i="1" s="1"/>
  <c r="U127" i="1"/>
  <c r="E128" i="1"/>
  <c r="E131" i="1" s="1"/>
  <c r="E127" i="1"/>
  <c r="E130" i="1"/>
  <c r="E139" i="1"/>
  <c r="T136" i="1"/>
  <c r="BZ128" i="1"/>
  <c r="BZ131" i="1" s="1"/>
  <c r="BZ127" i="1"/>
  <c r="BZ139" i="1"/>
  <c r="AT128" i="1"/>
  <c r="AT131" i="1" s="1"/>
  <c r="AT127" i="1"/>
  <c r="AT139" i="1"/>
  <c r="N128" i="1"/>
  <c r="N131" i="1" s="1"/>
  <c r="N127" i="1"/>
  <c r="N139" i="1"/>
  <c r="BX126" i="1"/>
  <c r="BX135" i="1"/>
  <c r="BX136" i="1" s="1"/>
  <c r="BH126" i="1"/>
  <c r="BH135" i="1"/>
  <c r="BH136" i="1" s="1"/>
  <c r="AJ128" i="1"/>
  <c r="AJ131" i="1" s="1"/>
  <c r="AJ137" i="1" s="1"/>
  <c r="AJ127" i="1"/>
  <c r="AJ130" i="1"/>
  <c r="D126" i="1"/>
  <c r="D135" i="1"/>
  <c r="D136" i="1" s="1"/>
  <c r="BF127" i="1"/>
  <c r="BF130" i="1"/>
  <c r="BF128" i="1"/>
  <c r="BF131" i="1" s="1"/>
  <c r="BF137" i="1" s="1"/>
  <c r="BF138" i="1" s="1"/>
  <c r="BF141" i="1" s="1"/>
  <c r="AX127" i="1"/>
  <c r="AX128" i="1"/>
  <c r="AX131" i="1" s="1"/>
  <c r="AX137" i="1" s="1"/>
  <c r="AX138" i="1" s="1"/>
  <c r="AX141" i="1" s="1"/>
  <c r="T139" i="1"/>
  <c r="AJ135" i="1"/>
  <c r="AJ136" i="1" s="1"/>
  <c r="BO139" i="1"/>
  <c r="AS137" i="1"/>
  <c r="AS138" i="1" s="1"/>
  <c r="AS141" i="1" s="1"/>
  <c r="BE130" i="1"/>
  <c r="BE128" i="1"/>
  <c r="BE131" i="1" s="1"/>
  <c r="BE127" i="1"/>
  <c r="I130" i="1"/>
  <c r="I128" i="1"/>
  <c r="I131" i="1" s="1"/>
  <c r="I127" i="1"/>
  <c r="I139" i="1"/>
  <c r="BR128" i="1"/>
  <c r="BR131" i="1" s="1"/>
  <c r="BR127" i="1"/>
  <c r="CB130" i="1"/>
  <c r="CB128" i="1"/>
  <c r="CB131" i="1" s="1"/>
  <c r="AV130" i="1"/>
  <c r="AV128" i="1"/>
  <c r="AV131" i="1" s="1"/>
  <c r="AF130" i="1"/>
  <c r="AF128" i="1"/>
  <c r="AF131" i="1" s="1"/>
  <c r="P130" i="1"/>
  <c r="BK132" i="1"/>
  <c r="BT127" i="1"/>
  <c r="BJ128" i="1"/>
  <c r="BJ131" i="1" s="1"/>
  <c r="BJ127" i="1"/>
  <c r="BU130" i="1"/>
  <c r="BU128" i="1"/>
  <c r="BU131" i="1" s="1"/>
  <c r="BU127" i="1"/>
  <c r="AW130" i="1"/>
  <c r="AW128" i="1"/>
  <c r="AW131" i="1" s="1"/>
  <c r="AW127" i="1"/>
  <c r="BE139" i="1"/>
  <c r="F128" i="1"/>
  <c r="F131" i="1" s="1"/>
  <c r="F127" i="1"/>
  <c r="AV139" i="1"/>
  <c r="BR139" i="1"/>
  <c r="F139" i="1"/>
  <c r="CC130" i="1"/>
  <c r="CC128" i="1"/>
  <c r="CC131" i="1" s="1"/>
  <c r="CC127" i="1"/>
  <c r="AO130" i="1"/>
  <c r="AO128" i="1"/>
  <c r="AO131" i="1" s="1"/>
  <c r="AO127" i="1"/>
  <c r="CC139" i="1"/>
  <c r="AO139" i="1"/>
  <c r="AL128" i="1"/>
  <c r="AL131" i="1" s="1"/>
  <c r="AL127" i="1"/>
  <c r="CJ128" i="1"/>
  <c r="CJ131" i="1" s="1"/>
  <c r="BT130" i="1"/>
  <c r="BT128" i="1"/>
  <c r="BT131" i="1" s="1"/>
  <c r="BD128" i="1"/>
  <c r="BD131" i="1" s="1"/>
  <c r="AN128" i="1"/>
  <c r="AN131" i="1" s="1"/>
  <c r="H130" i="1"/>
  <c r="CB139" i="1"/>
  <c r="AF139" i="1"/>
  <c r="CB127" i="1"/>
  <c r="CH128" i="1"/>
  <c r="CH131" i="1" s="1"/>
  <c r="CH127" i="1"/>
  <c r="BB128" i="1"/>
  <c r="BB131" i="1" s="1"/>
  <c r="BB127" i="1"/>
  <c r="CI127" i="1"/>
  <c r="CA127" i="1"/>
  <c r="BK127" i="1"/>
  <c r="BC127" i="1"/>
  <c r="AU127" i="1"/>
  <c r="AM127" i="1"/>
  <c r="AE127" i="1"/>
  <c r="W127" i="1"/>
  <c r="O127" i="1"/>
  <c r="G127" i="1"/>
  <c r="CK41" i="1"/>
  <c r="CC41" i="1"/>
  <c r="BU41" i="1"/>
  <c r="BM41" i="1"/>
  <c r="BE41" i="1"/>
  <c r="AW41" i="1"/>
  <c r="AO41" i="1"/>
  <c r="AG41" i="1"/>
  <c r="Y41" i="1"/>
  <c r="Q41" i="1"/>
  <c r="I41" i="1"/>
  <c r="CJ41" i="1"/>
  <c r="CB41" i="1"/>
  <c r="BT41" i="1"/>
  <c r="BL41" i="1"/>
  <c r="BD41" i="1"/>
  <c r="AV41" i="1"/>
  <c r="AN41" i="1"/>
  <c r="AF41" i="1"/>
  <c r="X41" i="1"/>
  <c r="P41" i="1"/>
  <c r="H41" i="1"/>
  <c r="CI41" i="1"/>
  <c r="CA41" i="1"/>
  <c r="BS41" i="1"/>
  <c r="BK41" i="1"/>
  <c r="BC41" i="1"/>
  <c r="AU41" i="1"/>
  <c r="AM41" i="1"/>
  <c r="AE41" i="1"/>
  <c r="W41" i="1"/>
  <c r="O41" i="1"/>
  <c r="G41" i="1"/>
  <c r="CH41" i="1"/>
  <c r="BZ41" i="1"/>
  <c r="BR41" i="1"/>
  <c r="BJ41" i="1"/>
  <c r="BB41" i="1"/>
  <c r="AT41" i="1"/>
  <c r="AL41" i="1"/>
  <c r="AD41" i="1"/>
  <c r="V41" i="1"/>
  <c r="N41" i="1"/>
  <c r="F41" i="1"/>
  <c r="BL127" i="1" l="1"/>
  <c r="BL128" i="1"/>
  <c r="BL131" i="1" s="1"/>
  <c r="BL132" i="1" s="1"/>
  <c r="BL130" i="1"/>
  <c r="CK127" i="1"/>
  <c r="CK130" i="1"/>
  <c r="CK128" i="1"/>
  <c r="CK131" i="1" s="1"/>
  <c r="CI130" i="1"/>
  <c r="CI139" i="1"/>
  <c r="CE128" i="1"/>
  <c r="CE131" i="1" s="1"/>
  <c r="CE137" i="1" s="1"/>
  <c r="CE138" i="1" s="1"/>
  <c r="CE141" i="1" s="1"/>
  <c r="CE127" i="1"/>
  <c r="CE139" i="1"/>
  <c r="BV128" i="1"/>
  <c r="BV131" i="1" s="1"/>
  <c r="BV137" i="1" s="1"/>
  <c r="BV138" i="1" s="1"/>
  <c r="BV141" i="1" s="1"/>
  <c r="BV130" i="1"/>
  <c r="BV127" i="1"/>
  <c r="BM130" i="1"/>
  <c r="BM139" i="1"/>
  <c r="BM127" i="1"/>
  <c r="BK142" i="1"/>
  <c r="AI139" i="1"/>
  <c r="AI127" i="1"/>
  <c r="AH127" i="1"/>
  <c r="AD127" i="1"/>
  <c r="AD128" i="1"/>
  <c r="AD131" i="1" s="1"/>
  <c r="AD140" i="1" s="1"/>
  <c r="AD139" i="1"/>
  <c r="AB130" i="1"/>
  <c r="AB127" i="1"/>
  <c r="AB128" i="1"/>
  <c r="AB131" i="1" s="1"/>
  <c r="AA128" i="1"/>
  <c r="AA131" i="1" s="1"/>
  <c r="AA137" i="1" s="1"/>
  <c r="AA138" i="1" s="1"/>
  <c r="AA141" i="1" s="1"/>
  <c r="AA130" i="1"/>
  <c r="AA127" i="1"/>
  <c r="X128" i="1"/>
  <c r="X131" i="1" s="1"/>
  <c r="X137" i="1" s="1"/>
  <c r="X138" i="1" s="1"/>
  <c r="X141" i="1" s="1"/>
  <c r="X130" i="1"/>
  <c r="X139" i="1"/>
  <c r="V128" i="1"/>
  <c r="V131" i="1" s="1"/>
  <c r="V140" i="1" s="1"/>
  <c r="V130" i="1"/>
  <c r="V127" i="1"/>
  <c r="U139" i="1"/>
  <c r="S139" i="1"/>
  <c r="Q139" i="1"/>
  <c r="Q127" i="1"/>
  <c r="Q128" i="1"/>
  <c r="Q131" i="1" s="1"/>
  <c r="Q132" i="1" s="1"/>
  <c r="BG128" i="1"/>
  <c r="BG131" i="1" s="1"/>
  <c r="BG137" i="1" s="1"/>
  <c r="BG138" i="1" s="1"/>
  <c r="BG141" i="1" s="1"/>
  <c r="BG130" i="1"/>
  <c r="BG127" i="1"/>
  <c r="J130" i="1"/>
  <c r="AI128" i="1"/>
  <c r="AI131" i="1" s="1"/>
  <c r="AI137" i="1" s="1"/>
  <c r="AI138" i="1" s="1"/>
  <c r="AI141" i="1" s="1"/>
  <c r="H128" i="1"/>
  <c r="H131" i="1" s="1"/>
  <c r="H132" i="1" s="1"/>
  <c r="H127" i="1"/>
  <c r="AG130" i="1"/>
  <c r="J127" i="1"/>
  <c r="K128" i="1"/>
  <c r="K131" i="1" s="1"/>
  <c r="K137" i="1" s="1"/>
  <c r="K138" i="1" s="1"/>
  <c r="K141" i="1" s="1"/>
  <c r="AU132" i="1"/>
  <c r="BN128" i="1"/>
  <c r="BN131" i="1" s="1"/>
  <c r="BN137" i="1" s="1"/>
  <c r="BN138" i="1" s="1"/>
  <c r="BN141" i="1" s="1"/>
  <c r="AQ127" i="1"/>
  <c r="AU138" i="1"/>
  <c r="AU141" i="1" s="1"/>
  <c r="J128" i="1"/>
  <c r="J131" i="1" s="1"/>
  <c r="J137" i="1" s="1"/>
  <c r="J138" i="1" s="1"/>
  <c r="J141" i="1" s="1"/>
  <c r="S130" i="1"/>
  <c r="AC128" i="1"/>
  <c r="AC131" i="1" s="1"/>
  <c r="AC132" i="1" s="1"/>
  <c r="BS127" i="1"/>
  <c r="BW130" i="1"/>
  <c r="BD127" i="1"/>
  <c r="Y130" i="1"/>
  <c r="P139" i="1"/>
  <c r="AQ128" i="1"/>
  <c r="AQ131" i="1" s="1"/>
  <c r="BW127" i="1"/>
  <c r="AY130" i="1"/>
  <c r="BS139" i="1"/>
  <c r="AU142" i="1"/>
  <c r="Y128" i="1"/>
  <c r="Y131" i="1" s="1"/>
  <c r="Y132" i="1" s="1"/>
  <c r="AY128" i="1"/>
  <c r="AY131" i="1" s="1"/>
  <c r="AG127" i="1"/>
  <c r="AJ138" i="1"/>
  <c r="AJ141" i="1" s="1"/>
  <c r="P128" i="1"/>
  <c r="P131" i="1" s="1"/>
  <c r="P132" i="1" s="1"/>
  <c r="AG128" i="1"/>
  <c r="AG131" i="1" s="1"/>
  <c r="AG132" i="1" s="1"/>
  <c r="AH139" i="1"/>
  <c r="AX130" i="1"/>
  <c r="AY139" i="1"/>
  <c r="AQ130" i="1"/>
  <c r="Z130" i="1"/>
  <c r="S128" i="1"/>
  <c r="S131" i="1" s="1"/>
  <c r="S137" i="1" s="1"/>
  <c r="S138" i="1" s="1"/>
  <c r="S141" i="1" s="1"/>
  <c r="BS130" i="1"/>
  <c r="K130" i="1"/>
  <c r="BD139" i="1"/>
  <c r="K127" i="1"/>
  <c r="AH128" i="1"/>
  <c r="AH131" i="1" s="1"/>
  <c r="AH137" i="1" s="1"/>
  <c r="AH138" i="1" s="1"/>
  <c r="AH141" i="1" s="1"/>
  <c r="AC130" i="1"/>
  <c r="AM130" i="1"/>
  <c r="AC139" i="1"/>
  <c r="Y127" i="1"/>
  <c r="BW128" i="1"/>
  <c r="BW131" i="1" s="1"/>
  <c r="BW137" i="1" s="1"/>
  <c r="BW138" i="1" s="1"/>
  <c r="BW141" i="1" s="1"/>
  <c r="CJ139" i="1"/>
  <c r="CJ127" i="1"/>
  <c r="CI137" i="1"/>
  <c r="CI138" i="1" s="1"/>
  <c r="CI141" i="1" s="1"/>
  <c r="CI132" i="1"/>
  <c r="CI140" i="1"/>
  <c r="CA132" i="1"/>
  <c r="CA140" i="1"/>
  <c r="CA142" i="1" s="1"/>
  <c r="BS140" i="1"/>
  <c r="BS137" i="1"/>
  <c r="BS138" i="1" s="1"/>
  <c r="BS141" i="1" s="1"/>
  <c r="BS132" i="1"/>
  <c r="BC137" i="1"/>
  <c r="BC138" i="1" s="1"/>
  <c r="BC141" i="1" s="1"/>
  <c r="BC142" i="1" s="1"/>
  <c r="BC132" i="1"/>
  <c r="AN139" i="1"/>
  <c r="AN127" i="1"/>
  <c r="AM140" i="1"/>
  <c r="AM132" i="1"/>
  <c r="AM137" i="1"/>
  <c r="AM138" i="1" s="1"/>
  <c r="AM141" i="1" s="1"/>
  <c r="AE140" i="1"/>
  <c r="AE137" i="1"/>
  <c r="AE138" i="1" s="1"/>
  <c r="AE141" i="1" s="1"/>
  <c r="Z127" i="1"/>
  <c r="Z139" i="1"/>
  <c r="W132" i="1"/>
  <c r="W140" i="1"/>
  <c r="W137" i="1"/>
  <c r="W138" i="1" s="1"/>
  <c r="W141" i="1" s="1"/>
  <c r="R139" i="1"/>
  <c r="R128" i="1"/>
  <c r="R131" i="1" s="1"/>
  <c r="O132" i="1"/>
  <c r="O137" i="1"/>
  <c r="O138" i="1" s="1"/>
  <c r="O141" i="1" s="1"/>
  <c r="O142" i="1" s="1"/>
  <c r="G132" i="1"/>
  <c r="G137" i="1"/>
  <c r="G138" i="1" s="1"/>
  <c r="G141" i="1" s="1"/>
  <c r="G142" i="1" s="1"/>
  <c r="CJ140" i="1"/>
  <c r="CJ132" i="1"/>
  <c r="CJ137" i="1"/>
  <c r="CJ138" i="1" s="1"/>
  <c r="CJ141" i="1" s="1"/>
  <c r="BU132" i="1"/>
  <c r="BU137" i="1"/>
  <c r="BU138" i="1" s="1"/>
  <c r="BU141" i="1" s="1"/>
  <c r="BU140" i="1"/>
  <c r="X140" i="1"/>
  <c r="U132" i="1"/>
  <c r="U137" i="1"/>
  <c r="U138" i="1" s="1"/>
  <c r="U141" i="1" s="1"/>
  <c r="U140" i="1"/>
  <c r="CD140" i="1"/>
  <c r="CD132" i="1"/>
  <c r="AN132" i="1"/>
  <c r="AN140" i="1"/>
  <c r="AN137" i="1"/>
  <c r="AN138" i="1" s="1"/>
  <c r="AN141" i="1" s="1"/>
  <c r="AB132" i="1"/>
  <c r="AB140" i="1"/>
  <c r="CD137" i="1"/>
  <c r="CD138" i="1" s="1"/>
  <c r="CD141" i="1" s="1"/>
  <c r="CF138" i="1"/>
  <c r="CF141" i="1" s="1"/>
  <c r="Z140" i="1"/>
  <c r="Z132" i="1"/>
  <c r="BD132" i="1"/>
  <c r="BD140" i="1"/>
  <c r="BD137" i="1"/>
  <c r="BD138" i="1" s="1"/>
  <c r="BD141" i="1" s="1"/>
  <c r="AO132" i="1"/>
  <c r="AO137" i="1"/>
  <c r="AO138" i="1" s="1"/>
  <c r="AO141" i="1" s="1"/>
  <c r="AO140" i="1"/>
  <c r="BR132" i="1"/>
  <c r="BR140" i="1"/>
  <c r="BR137" i="1"/>
  <c r="BR138" i="1" s="1"/>
  <c r="BR141" i="1" s="1"/>
  <c r="N132" i="1"/>
  <c r="N137" i="1"/>
  <c r="N138" i="1" s="1"/>
  <c r="N141" i="1" s="1"/>
  <c r="N140" i="1"/>
  <c r="CF132" i="1"/>
  <c r="CF140" i="1"/>
  <c r="BO132" i="1"/>
  <c r="BO140" i="1"/>
  <c r="BO142" i="1" s="1"/>
  <c r="AV132" i="1"/>
  <c r="AV140" i="1"/>
  <c r="AV137" i="1"/>
  <c r="AV138" i="1" s="1"/>
  <c r="AV141" i="1" s="1"/>
  <c r="AT132" i="1"/>
  <c r="AT140" i="1"/>
  <c r="AT137" i="1"/>
  <c r="AT138" i="1" s="1"/>
  <c r="AT141" i="1" s="1"/>
  <c r="AT142" i="1" s="1"/>
  <c r="I132" i="1"/>
  <c r="I137" i="1"/>
  <c r="I138" i="1" s="1"/>
  <c r="I141" i="1" s="1"/>
  <c r="I140" i="1"/>
  <c r="L128" i="1"/>
  <c r="L131" i="1" s="1"/>
  <c r="L127" i="1"/>
  <c r="L130" i="1"/>
  <c r="L139" i="1"/>
  <c r="CH132" i="1"/>
  <c r="CH140" i="1"/>
  <c r="CH137" i="1"/>
  <c r="CH138" i="1" s="1"/>
  <c r="CH141" i="1" s="1"/>
  <c r="CB132" i="1"/>
  <c r="CB140" i="1"/>
  <c r="CB137" i="1"/>
  <c r="CB138" i="1" s="1"/>
  <c r="CB141" i="1" s="1"/>
  <c r="AQ132" i="1"/>
  <c r="AQ140" i="1"/>
  <c r="BA132" i="1"/>
  <c r="BA140" i="1"/>
  <c r="AY132" i="1"/>
  <c r="AY140" i="1"/>
  <c r="CC137" i="1"/>
  <c r="CC138" i="1" s="1"/>
  <c r="CC141" i="1" s="1"/>
  <c r="CC140" i="1"/>
  <c r="CC132" i="1"/>
  <c r="AL132" i="1"/>
  <c r="AL137" i="1"/>
  <c r="AL138" i="1" s="1"/>
  <c r="AL141" i="1" s="1"/>
  <c r="AL140" i="1"/>
  <c r="T132" i="1"/>
  <c r="T140" i="1"/>
  <c r="T137" i="1"/>
  <c r="T138" i="1" s="1"/>
  <c r="T141" i="1" s="1"/>
  <c r="BJ132" i="1"/>
  <c r="BJ137" i="1"/>
  <c r="BJ138" i="1" s="1"/>
  <c r="BJ141" i="1" s="1"/>
  <c r="BJ140" i="1"/>
  <c r="AF132" i="1"/>
  <c r="AF140" i="1"/>
  <c r="AF137" i="1"/>
  <c r="AF138" i="1" s="1"/>
  <c r="AF141" i="1" s="1"/>
  <c r="AF142" i="1" s="1"/>
  <c r="BA137" i="1"/>
  <c r="BA138" i="1" s="1"/>
  <c r="BA141" i="1" s="1"/>
  <c r="BA142" i="1" s="1"/>
  <c r="AX132" i="1"/>
  <c r="AX140" i="1"/>
  <c r="AX142" i="1" s="1"/>
  <c r="AJ132" i="1"/>
  <c r="AJ140" i="1"/>
  <c r="AJ142" i="1" s="1"/>
  <c r="E132" i="1"/>
  <c r="E137" i="1"/>
  <c r="E138" i="1" s="1"/>
  <c r="E141" i="1" s="1"/>
  <c r="E140" i="1"/>
  <c r="AK137" i="1"/>
  <c r="AK138" i="1" s="1"/>
  <c r="AK141" i="1" s="1"/>
  <c r="AK132" i="1"/>
  <c r="AK140" i="1"/>
  <c r="BQ132" i="1"/>
  <c r="BQ140" i="1"/>
  <c r="BQ142" i="1" s="1"/>
  <c r="AB137" i="1"/>
  <c r="AB138" i="1" s="1"/>
  <c r="AB141" i="1" s="1"/>
  <c r="AR128" i="1"/>
  <c r="AR131" i="1" s="1"/>
  <c r="AR127" i="1"/>
  <c r="AR130" i="1"/>
  <c r="AR139" i="1"/>
  <c r="M132" i="1"/>
  <c r="M137" i="1"/>
  <c r="M138" i="1" s="1"/>
  <c r="M141" i="1" s="1"/>
  <c r="M140" i="1"/>
  <c r="AS132" i="1"/>
  <c r="AS140" i="1"/>
  <c r="AS142" i="1" s="1"/>
  <c r="BY132" i="1"/>
  <c r="BY140" i="1"/>
  <c r="BY142" i="1" s="1"/>
  <c r="BB132" i="1"/>
  <c r="BB137" i="1"/>
  <c r="BB138" i="1" s="1"/>
  <c r="BB141" i="1" s="1"/>
  <c r="BB140" i="1"/>
  <c r="BM132" i="1"/>
  <c r="BM137" i="1"/>
  <c r="BM138" i="1" s="1"/>
  <c r="BM141" i="1" s="1"/>
  <c r="BM140" i="1"/>
  <c r="D128" i="1"/>
  <c r="D131" i="1" s="1"/>
  <c r="D127" i="1"/>
  <c r="D130" i="1"/>
  <c r="D139" i="1"/>
  <c r="BH128" i="1"/>
  <c r="BH131" i="1" s="1"/>
  <c r="BH127" i="1"/>
  <c r="BH130" i="1"/>
  <c r="BH139" i="1"/>
  <c r="AP140" i="1"/>
  <c r="AP132" i="1"/>
  <c r="AZ128" i="1"/>
  <c r="AZ131" i="1" s="1"/>
  <c r="AZ127" i="1"/>
  <c r="AZ130" i="1"/>
  <c r="AZ139" i="1"/>
  <c r="BF140" i="1"/>
  <c r="BF142" i="1" s="1"/>
  <c r="BF132" i="1"/>
  <c r="CK137" i="1"/>
  <c r="CK138" i="1" s="1"/>
  <c r="CK141" i="1" s="1"/>
  <c r="CK132" i="1"/>
  <c r="CK140" i="1"/>
  <c r="BX128" i="1"/>
  <c r="BX131" i="1" s="1"/>
  <c r="BX127" i="1"/>
  <c r="BX130" i="1"/>
  <c r="BX139" i="1"/>
  <c r="CG132" i="1"/>
  <c r="CG140" i="1"/>
  <c r="CG142" i="1" s="1"/>
  <c r="BP128" i="1"/>
  <c r="BP131" i="1" s="1"/>
  <c r="BP127" i="1"/>
  <c r="BP130" i="1"/>
  <c r="BP139" i="1"/>
  <c r="BI132" i="1"/>
  <c r="BI140" i="1"/>
  <c r="BZ132" i="1"/>
  <c r="BZ137" i="1"/>
  <c r="BZ138" i="1" s="1"/>
  <c r="BZ141" i="1" s="1"/>
  <c r="BZ140" i="1"/>
  <c r="K132" i="1"/>
  <c r="K140" i="1"/>
  <c r="K142" i="1" s="1"/>
  <c r="S132" i="1"/>
  <c r="V137" i="1"/>
  <c r="V138" i="1" s="1"/>
  <c r="V141" i="1" s="1"/>
  <c r="AW132" i="1"/>
  <c r="AW137" i="1"/>
  <c r="AW138" i="1" s="1"/>
  <c r="AW141" i="1" s="1"/>
  <c r="AW140" i="1"/>
  <c r="BT140" i="1"/>
  <c r="BT137" i="1"/>
  <c r="BT138" i="1" s="1"/>
  <c r="BT141" i="1" s="1"/>
  <c r="BT132" i="1"/>
  <c r="F132" i="1"/>
  <c r="F140" i="1"/>
  <c r="F137" i="1"/>
  <c r="F138" i="1" s="1"/>
  <c r="F141" i="1" s="1"/>
  <c r="BE132" i="1"/>
  <c r="BE137" i="1"/>
  <c r="BE138" i="1" s="1"/>
  <c r="BE141" i="1" s="1"/>
  <c r="BE140" i="1"/>
  <c r="BI137" i="1"/>
  <c r="BI138" i="1" s="1"/>
  <c r="BI141" i="1" s="1"/>
  <c r="AY137" i="1"/>
  <c r="AY138" i="1" s="1"/>
  <c r="AY141" i="1" s="1"/>
  <c r="AQ137" i="1"/>
  <c r="AQ138" i="1" s="1"/>
  <c r="AQ141" i="1" s="1"/>
  <c r="AI132" i="1"/>
  <c r="AI140" i="1"/>
  <c r="AP137" i="1"/>
  <c r="AP138" i="1" s="1"/>
  <c r="AP141" i="1" s="1"/>
  <c r="BL137" i="1" l="1"/>
  <c r="BL138" i="1" s="1"/>
  <c r="BL141" i="1" s="1"/>
  <c r="BL142" i="1" s="1"/>
  <c r="BL140" i="1"/>
  <c r="CE132" i="1"/>
  <c r="CE140" i="1"/>
  <c r="BW132" i="1"/>
  <c r="BW140" i="1"/>
  <c r="BW142" i="1"/>
  <c r="BV140" i="1"/>
  <c r="BV142" i="1" s="1"/>
  <c r="BV132" i="1"/>
  <c r="BN140" i="1"/>
  <c r="BN142" i="1" s="1"/>
  <c r="BN132" i="1"/>
  <c r="AI142" i="1"/>
  <c r="AH140" i="1"/>
  <c r="AH142" i="1" s="1"/>
  <c r="AH132" i="1"/>
  <c r="AG137" i="1"/>
  <c r="AG138" i="1" s="1"/>
  <c r="AG141" i="1" s="1"/>
  <c r="AG142" i="1" s="1"/>
  <c r="AG140" i="1"/>
  <c r="AD137" i="1"/>
  <c r="AD138" i="1" s="1"/>
  <c r="AD141" i="1" s="1"/>
  <c r="AD132" i="1"/>
  <c r="AC140" i="1"/>
  <c r="AC137" i="1"/>
  <c r="AC138" i="1" s="1"/>
  <c r="AC141" i="1" s="1"/>
  <c r="AC142" i="1" s="1"/>
  <c r="AA132" i="1"/>
  <c r="AA140" i="1"/>
  <c r="AA142" i="1" s="1"/>
  <c r="Z142" i="1"/>
  <c r="Y140" i="1"/>
  <c r="Y137" i="1"/>
  <c r="Y138" i="1" s="1"/>
  <c r="Y141" i="1" s="1"/>
  <c r="Y142" i="1" s="1"/>
  <c r="X142" i="1"/>
  <c r="X132" i="1"/>
  <c r="V132" i="1"/>
  <c r="Q140" i="1"/>
  <c r="Q137" i="1"/>
  <c r="Q138" i="1" s="1"/>
  <c r="Q141" i="1" s="1"/>
  <c r="Q142" i="1" s="1"/>
  <c r="J132" i="1"/>
  <c r="J140" i="1"/>
  <c r="J142" i="1" s="1"/>
  <c r="H137" i="1"/>
  <c r="H138" i="1" s="1"/>
  <c r="H141" i="1" s="1"/>
  <c r="H142" i="1" s="1"/>
  <c r="H140" i="1"/>
  <c r="BG140" i="1"/>
  <c r="BG142" i="1" s="1"/>
  <c r="BG132" i="1"/>
  <c r="P137" i="1"/>
  <c r="P138" i="1" s="1"/>
  <c r="P141" i="1" s="1"/>
  <c r="P142" i="1" s="1"/>
  <c r="P140" i="1"/>
  <c r="E142" i="1"/>
  <c r="I142" i="1"/>
  <c r="CI142" i="1"/>
  <c r="S140" i="1"/>
  <c r="S142" i="1" s="1"/>
  <c r="BM142" i="1"/>
  <c r="BD142" i="1"/>
  <c r="W142" i="1"/>
  <c r="CK142" i="1"/>
  <c r="CF142" i="1"/>
  <c r="CE142" i="1"/>
  <c r="CD142" i="1"/>
  <c r="CC142" i="1"/>
  <c r="CB142" i="1"/>
  <c r="BZ142" i="1"/>
  <c r="BU142" i="1"/>
  <c r="BT142" i="1"/>
  <c r="BS142" i="1"/>
  <c r="BR142" i="1"/>
  <c r="BJ142" i="1"/>
  <c r="BI142" i="1"/>
  <c r="BE142" i="1"/>
  <c r="BB142" i="1"/>
  <c r="AY142" i="1"/>
  <c r="AW142" i="1"/>
  <c r="AV142" i="1"/>
  <c r="AQ142" i="1"/>
  <c r="AP142" i="1"/>
  <c r="AO142" i="1"/>
  <c r="AM142" i="1"/>
  <c r="AK142" i="1"/>
  <c r="AE142" i="1"/>
  <c r="V142" i="1"/>
  <c r="U142" i="1"/>
  <c r="T142" i="1"/>
  <c r="R137" i="1"/>
  <c r="R138" i="1" s="1"/>
  <c r="R141" i="1" s="1"/>
  <c r="R132" i="1"/>
  <c r="R140" i="1"/>
  <c r="N142" i="1"/>
  <c r="M142" i="1"/>
  <c r="F142" i="1"/>
  <c r="BP132" i="1"/>
  <c r="BP140" i="1"/>
  <c r="BP137" i="1"/>
  <c r="BP138" i="1" s="1"/>
  <c r="BP141" i="1" s="1"/>
  <c r="AL142" i="1"/>
  <c r="D132" i="1"/>
  <c r="D140" i="1"/>
  <c r="D137" i="1"/>
  <c r="D138" i="1" s="1"/>
  <c r="D141" i="1" s="1"/>
  <c r="AR132" i="1"/>
  <c r="AR140" i="1"/>
  <c r="AR137" i="1"/>
  <c r="AR138" i="1" s="1"/>
  <c r="AR141" i="1" s="1"/>
  <c r="AB142" i="1"/>
  <c r="AD142" i="1"/>
  <c r="L132" i="1"/>
  <c r="L140" i="1"/>
  <c r="L137" i="1"/>
  <c r="L138" i="1" s="1"/>
  <c r="L141" i="1" s="1"/>
  <c r="AN142" i="1"/>
  <c r="BX132" i="1"/>
  <c r="BX140" i="1"/>
  <c r="BX137" i="1"/>
  <c r="BX138" i="1" s="1"/>
  <c r="BX141" i="1" s="1"/>
  <c r="AZ132" i="1"/>
  <c r="AZ140" i="1"/>
  <c r="AZ137" i="1"/>
  <c r="AZ138" i="1" s="1"/>
  <c r="AZ141" i="1" s="1"/>
  <c r="AZ142" i="1" s="1"/>
  <c r="BH132" i="1"/>
  <c r="BH140" i="1"/>
  <c r="BH137" i="1"/>
  <c r="BH138" i="1" s="1"/>
  <c r="BH141" i="1" s="1"/>
  <c r="CH142" i="1"/>
  <c r="CJ142" i="1"/>
  <c r="BX142" i="1" l="1"/>
  <c r="BP142" i="1"/>
  <c r="BH142" i="1"/>
  <c r="AR142" i="1"/>
  <c r="R142" i="1"/>
  <c r="L142" i="1"/>
  <c r="D142" i="1"/>
  <c r="B135" i="1"/>
  <c r="B21" i="1"/>
  <c r="CL10" i="1"/>
  <c r="CM10" i="1"/>
  <c r="CN10" i="1"/>
  <c r="CO10" i="1"/>
  <c r="CP10" i="1"/>
  <c r="CQ10" i="1"/>
  <c r="CR10" i="1"/>
  <c r="CL11" i="1"/>
  <c r="CM11" i="1"/>
  <c r="CN11" i="1"/>
  <c r="CO11" i="1"/>
  <c r="CP11" i="1"/>
  <c r="CQ11" i="1"/>
  <c r="CR11" i="1"/>
  <c r="CL12" i="1"/>
  <c r="CM12" i="1"/>
  <c r="CN12" i="1"/>
  <c r="CO12" i="1"/>
  <c r="CP12" i="1"/>
  <c r="CQ12" i="1"/>
  <c r="CR12" i="1"/>
  <c r="CL13" i="1"/>
  <c r="CM13" i="1"/>
  <c r="CN13" i="1"/>
  <c r="CO13" i="1"/>
  <c r="CP13" i="1"/>
  <c r="CQ13" i="1"/>
  <c r="CR13" i="1"/>
  <c r="CL14" i="1"/>
  <c r="CM14" i="1"/>
  <c r="CN14" i="1"/>
  <c r="CO14" i="1"/>
  <c r="CP14" i="1"/>
  <c r="CQ14" i="1"/>
  <c r="CR14" i="1"/>
  <c r="CL15" i="1"/>
  <c r="CM15" i="1"/>
  <c r="CN15" i="1"/>
  <c r="CO15" i="1"/>
  <c r="CP15" i="1"/>
  <c r="CQ15" i="1"/>
  <c r="CR15" i="1"/>
  <c r="CL16" i="1"/>
  <c r="CM16" i="1"/>
  <c r="CN16" i="1"/>
  <c r="CO16" i="1"/>
  <c r="CP16" i="1"/>
  <c r="CQ16" i="1"/>
  <c r="CR16" i="1"/>
  <c r="CL17" i="1"/>
  <c r="CM17" i="1"/>
  <c r="CN17" i="1"/>
  <c r="CO17" i="1"/>
  <c r="CP17" i="1"/>
  <c r="CQ17" i="1"/>
  <c r="CR17" i="1"/>
  <c r="CL18" i="1"/>
  <c r="CM18" i="1"/>
  <c r="CN18" i="1"/>
  <c r="CO18" i="1"/>
  <c r="CP18" i="1"/>
  <c r="CQ18" i="1"/>
  <c r="CR18" i="1"/>
  <c r="CL19" i="1"/>
  <c r="CM19" i="1"/>
  <c r="CN19" i="1"/>
  <c r="CO19" i="1"/>
  <c r="CP19" i="1"/>
  <c r="CQ19" i="1"/>
  <c r="CR19" i="1"/>
  <c r="CL20" i="1"/>
  <c r="CM20" i="1"/>
  <c r="CN20" i="1"/>
  <c r="CO20" i="1"/>
  <c r="CP20" i="1"/>
  <c r="CQ20" i="1"/>
  <c r="CR20" i="1"/>
  <c r="CL22" i="1"/>
  <c r="CM22" i="1"/>
  <c r="CN22" i="1"/>
  <c r="CO22" i="1"/>
  <c r="CP22" i="1"/>
  <c r="CQ22" i="1"/>
  <c r="CR22" i="1"/>
  <c r="CL23" i="1"/>
  <c r="CM23" i="1"/>
  <c r="CN23" i="1"/>
  <c r="CO23" i="1"/>
  <c r="CP23" i="1"/>
  <c r="CQ23" i="1"/>
  <c r="CR23" i="1"/>
  <c r="CL24" i="1"/>
  <c r="CM24" i="1"/>
  <c r="CN24" i="1"/>
  <c r="CO24" i="1"/>
  <c r="CP24" i="1"/>
  <c r="CQ24" i="1"/>
  <c r="CR24" i="1"/>
  <c r="CL25" i="1"/>
  <c r="CM25" i="1"/>
  <c r="CN25" i="1"/>
  <c r="CO25" i="1"/>
  <c r="CP25" i="1"/>
  <c r="CQ25" i="1"/>
  <c r="CR25" i="1"/>
  <c r="CL26" i="1"/>
  <c r="CM26" i="1"/>
  <c r="CN26" i="1"/>
  <c r="CO26" i="1"/>
  <c r="CP26" i="1"/>
  <c r="CQ26" i="1"/>
  <c r="CR26" i="1"/>
  <c r="CL27" i="1"/>
  <c r="CM27" i="1"/>
  <c r="CN27" i="1"/>
  <c r="CO27" i="1"/>
  <c r="CP27" i="1"/>
  <c r="CQ27" i="1"/>
  <c r="CR27" i="1"/>
  <c r="CL28" i="1"/>
  <c r="CM28" i="1"/>
  <c r="CN28" i="1"/>
  <c r="CO28" i="1"/>
  <c r="CP28" i="1"/>
  <c r="CQ28" i="1"/>
  <c r="CR28" i="1"/>
  <c r="CL29" i="1"/>
  <c r="CM29" i="1"/>
  <c r="CN29" i="1"/>
  <c r="CO29" i="1"/>
  <c r="CP29" i="1"/>
  <c r="CQ29" i="1"/>
  <c r="CR29" i="1"/>
  <c r="CL30" i="1"/>
  <c r="CM30" i="1"/>
  <c r="CN30" i="1"/>
  <c r="CO30" i="1"/>
  <c r="CP30" i="1"/>
  <c r="CQ30" i="1"/>
  <c r="CR30" i="1"/>
  <c r="CL31" i="1"/>
  <c r="CM31" i="1"/>
  <c r="CN31" i="1"/>
  <c r="CO31" i="1"/>
  <c r="CP31" i="1"/>
  <c r="CQ31" i="1"/>
  <c r="CR31" i="1"/>
  <c r="CL32" i="1"/>
  <c r="CM32" i="1"/>
  <c r="CN32" i="1"/>
  <c r="CO32" i="1"/>
  <c r="CP32" i="1"/>
  <c r="CQ32" i="1"/>
  <c r="CR32" i="1"/>
  <c r="CL33" i="1"/>
  <c r="CM33" i="1"/>
  <c r="CN33" i="1"/>
  <c r="CO33" i="1"/>
  <c r="CP33" i="1"/>
  <c r="CQ33" i="1"/>
  <c r="CR33" i="1"/>
  <c r="CL34" i="1"/>
  <c r="CM34" i="1"/>
  <c r="CN34" i="1"/>
  <c r="CO34" i="1"/>
  <c r="CP34" i="1"/>
  <c r="CQ34" i="1"/>
  <c r="CR34" i="1"/>
  <c r="CL35" i="1"/>
  <c r="CM35" i="1"/>
  <c r="CN35" i="1"/>
  <c r="CO35" i="1"/>
  <c r="CP35" i="1"/>
  <c r="CQ35" i="1"/>
  <c r="CR35" i="1"/>
  <c r="CL36" i="1"/>
  <c r="CM36" i="1"/>
  <c r="CN36" i="1"/>
  <c r="CO36" i="1"/>
  <c r="CP36" i="1"/>
  <c r="CQ36" i="1"/>
  <c r="CR36" i="1"/>
  <c r="CL44" i="1"/>
  <c r="CL133" i="1" s="1"/>
  <c r="CM44" i="1"/>
  <c r="CM133" i="1" s="1"/>
  <c r="CN44" i="1"/>
  <c r="CN133" i="1" s="1"/>
  <c r="CO44" i="1"/>
  <c r="CO133" i="1" s="1"/>
  <c r="CP44" i="1"/>
  <c r="CP133" i="1" s="1"/>
  <c r="CQ44" i="1"/>
  <c r="CQ133" i="1" s="1"/>
  <c r="CR44" i="1"/>
  <c r="CR133" i="1" s="1"/>
  <c r="CL45" i="1"/>
  <c r="CM45" i="1"/>
  <c r="CN45" i="1"/>
  <c r="CO45" i="1"/>
  <c r="CP45" i="1"/>
  <c r="CQ45" i="1"/>
  <c r="CR45" i="1"/>
  <c r="CL46" i="1"/>
  <c r="CM46" i="1"/>
  <c r="CN46" i="1"/>
  <c r="CO46" i="1"/>
  <c r="CP46" i="1"/>
  <c r="CQ46" i="1"/>
  <c r="CR46" i="1"/>
  <c r="CL49" i="1"/>
  <c r="CM49" i="1"/>
  <c r="CN49" i="1"/>
  <c r="CO49" i="1"/>
  <c r="CP49" i="1"/>
  <c r="CQ49" i="1"/>
  <c r="CR49" i="1"/>
  <c r="CL50" i="1"/>
  <c r="CM50" i="1"/>
  <c r="CN50" i="1"/>
  <c r="CO50" i="1"/>
  <c r="CP50" i="1"/>
  <c r="CQ50" i="1"/>
  <c r="CR50" i="1"/>
  <c r="CL51" i="1"/>
  <c r="CM51" i="1"/>
  <c r="CN51" i="1"/>
  <c r="CO51" i="1"/>
  <c r="CP51" i="1"/>
  <c r="CQ51" i="1"/>
  <c r="CR51" i="1"/>
  <c r="CL52" i="1"/>
  <c r="CM52" i="1"/>
  <c r="CN52" i="1"/>
  <c r="CO52" i="1"/>
  <c r="CP52" i="1"/>
  <c r="CQ52" i="1"/>
  <c r="CR52" i="1"/>
  <c r="CL53" i="1"/>
  <c r="CM53" i="1"/>
  <c r="CN53" i="1"/>
  <c r="CO53" i="1"/>
  <c r="CP53" i="1"/>
  <c r="CQ53" i="1"/>
  <c r="CR53" i="1"/>
  <c r="CL54" i="1"/>
  <c r="CM54" i="1"/>
  <c r="CN54" i="1"/>
  <c r="CO54" i="1"/>
  <c r="CP54" i="1"/>
  <c r="CQ54" i="1"/>
  <c r="CR54" i="1"/>
  <c r="CL58" i="1"/>
  <c r="CM58" i="1"/>
  <c r="CN58" i="1"/>
  <c r="CO58" i="1"/>
  <c r="CP58" i="1"/>
  <c r="CQ58" i="1"/>
  <c r="CR58" i="1"/>
  <c r="CL59" i="1"/>
  <c r="CM59" i="1"/>
  <c r="CN59" i="1"/>
  <c r="CO59" i="1"/>
  <c r="CP59" i="1"/>
  <c r="CQ59" i="1"/>
  <c r="CR59" i="1"/>
  <c r="CL60" i="1"/>
  <c r="CM60" i="1"/>
  <c r="CN60" i="1"/>
  <c r="CO60" i="1"/>
  <c r="CP60" i="1"/>
  <c r="CQ60" i="1"/>
  <c r="CR60" i="1"/>
  <c r="CL61" i="1"/>
  <c r="CM61" i="1"/>
  <c r="CN61" i="1"/>
  <c r="CO61" i="1"/>
  <c r="CP61" i="1"/>
  <c r="CQ61" i="1"/>
  <c r="CR61" i="1"/>
  <c r="CL62" i="1"/>
  <c r="CM62" i="1"/>
  <c r="CN62" i="1"/>
  <c r="CO62" i="1"/>
  <c r="CP62" i="1"/>
  <c r="CQ62" i="1"/>
  <c r="CR62" i="1"/>
  <c r="CL63" i="1"/>
  <c r="CM63" i="1"/>
  <c r="CN63" i="1"/>
  <c r="CO63" i="1"/>
  <c r="CP63" i="1"/>
  <c r="CQ63" i="1"/>
  <c r="CR63" i="1"/>
  <c r="CL64" i="1"/>
  <c r="CM64" i="1"/>
  <c r="CN64" i="1"/>
  <c r="CO64" i="1"/>
  <c r="CP64" i="1"/>
  <c r="CQ64" i="1"/>
  <c r="CR64" i="1"/>
  <c r="CL65" i="1"/>
  <c r="CM65" i="1"/>
  <c r="CN65" i="1"/>
  <c r="CO65" i="1"/>
  <c r="CP65" i="1"/>
  <c r="CQ65" i="1"/>
  <c r="CR65" i="1"/>
  <c r="CL66" i="1"/>
  <c r="CM66" i="1"/>
  <c r="CN66" i="1"/>
  <c r="CO66" i="1"/>
  <c r="CP66" i="1"/>
  <c r="CQ66" i="1"/>
  <c r="CR66" i="1"/>
  <c r="CL67" i="1"/>
  <c r="CM67" i="1"/>
  <c r="CN67" i="1"/>
  <c r="CO67" i="1"/>
  <c r="CP67" i="1"/>
  <c r="CQ67" i="1"/>
  <c r="CR67" i="1"/>
  <c r="CL68" i="1"/>
  <c r="CM68" i="1"/>
  <c r="CN68" i="1"/>
  <c r="CO68" i="1"/>
  <c r="CP68" i="1"/>
  <c r="CQ68" i="1"/>
  <c r="CR68" i="1"/>
  <c r="CL69" i="1"/>
  <c r="CM69" i="1"/>
  <c r="CN69" i="1"/>
  <c r="CO69" i="1"/>
  <c r="CP69" i="1"/>
  <c r="CQ69" i="1"/>
  <c r="CR69" i="1"/>
  <c r="CL75" i="1"/>
  <c r="CM75" i="1"/>
  <c r="CN75" i="1"/>
  <c r="CO75" i="1"/>
  <c r="CP75" i="1"/>
  <c r="CQ75" i="1"/>
  <c r="CR75" i="1"/>
  <c r="CL76" i="1"/>
  <c r="CM76" i="1"/>
  <c r="CN76" i="1"/>
  <c r="CO76" i="1"/>
  <c r="CP76" i="1"/>
  <c r="CQ76" i="1"/>
  <c r="CR76" i="1"/>
  <c r="CL77" i="1"/>
  <c r="CM77" i="1"/>
  <c r="CN77" i="1"/>
  <c r="CO77" i="1"/>
  <c r="CP77" i="1"/>
  <c r="CQ77" i="1"/>
  <c r="CR77" i="1"/>
  <c r="CL78" i="1"/>
  <c r="CM78" i="1"/>
  <c r="CN78" i="1"/>
  <c r="CO78" i="1"/>
  <c r="CP78" i="1"/>
  <c r="CQ78" i="1"/>
  <c r="CR78" i="1"/>
  <c r="CL79" i="1"/>
  <c r="CM79" i="1"/>
  <c r="CN79" i="1"/>
  <c r="CO79" i="1"/>
  <c r="CP79" i="1"/>
  <c r="CQ79" i="1"/>
  <c r="CR79" i="1"/>
  <c r="CL80" i="1"/>
  <c r="CM80" i="1"/>
  <c r="CN80" i="1"/>
  <c r="CO80" i="1"/>
  <c r="CP80" i="1"/>
  <c r="CQ80" i="1"/>
  <c r="CR80" i="1"/>
  <c r="CL81" i="1"/>
  <c r="CM81" i="1"/>
  <c r="CN81" i="1"/>
  <c r="CO81" i="1"/>
  <c r="CP81" i="1"/>
  <c r="CQ81" i="1"/>
  <c r="CR81" i="1"/>
  <c r="CL82" i="1"/>
  <c r="CM82" i="1"/>
  <c r="CN82" i="1"/>
  <c r="CO82" i="1"/>
  <c r="CP82" i="1"/>
  <c r="CQ82" i="1"/>
  <c r="CR82" i="1"/>
  <c r="CL83" i="1"/>
  <c r="CM83" i="1"/>
  <c r="CN83" i="1"/>
  <c r="CO83" i="1"/>
  <c r="CP83" i="1"/>
  <c r="CQ83" i="1"/>
  <c r="CR83" i="1"/>
  <c r="CL84" i="1"/>
  <c r="CM84" i="1"/>
  <c r="CN84" i="1"/>
  <c r="CO84" i="1"/>
  <c r="CP84" i="1"/>
  <c r="CQ84" i="1"/>
  <c r="CR84" i="1"/>
  <c r="CL85" i="1"/>
  <c r="CM85" i="1"/>
  <c r="CN85" i="1"/>
  <c r="CO85" i="1"/>
  <c r="CP85" i="1"/>
  <c r="CQ85" i="1"/>
  <c r="CR85" i="1"/>
  <c r="CL86" i="1"/>
  <c r="CM86" i="1"/>
  <c r="CN86" i="1"/>
  <c r="CO86" i="1"/>
  <c r="CP86" i="1"/>
  <c r="CQ86" i="1"/>
  <c r="CR86" i="1"/>
  <c r="CL87" i="1"/>
  <c r="CM87" i="1"/>
  <c r="CN87" i="1"/>
  <c r="CO87" i="1"/>
  <c r="CP87" i="1"/>
  <c r="CQ87" i="1"/>
  <c r="CR87" i="1"/>
  <c r="CL88" i="1"/>
  <c r="CM88" i="1"/>
  <c r="CN88" i="1"/>
  <c r="CO88" i="1"/>
  <c r="CP88" i="1"/>
  <c r="CQ88" i="1"/>
  <c r="CR88" i="1"/>
  <c r="CL89" i="1"/>
  <c r="CM89" i="1"/>
  <c r="CN89" i="1"/>
  <c r="CO89" i="1"/>
  <c r="CP89" i="1"/>
  <c r="CQ89" i="1"/>
  <c r="CR89" i="1"/>
  <c r="CL94" i="1"/>
  <c r="CM94" i="1"/>
  <c r="CN94" i="1"/>
  <c r="CO94" i="1"/>
  <c r="CP94" i="1"/>
  <c r="CQ94" i="1"/>
  <c r="CR94" i="1"/>
  <c r="CL95" i="1"/>
  <c r="CM95" i="1"/>
  <c r="CN95" i="1"/>
  <c r="CO95" i="1"/>
  <c r="CP95" i="1"/>
  <c r="CQ95" i="1"/>
  <c r="CR95" i="1"/>
  <c r="CL96" i="1"/>
  <c r="CM96" i="1"/>
  <c r="CN96" i="1"/>
  <c r="CO96" i="1"/>
  <c r="CP96" i="1"/>
  <c r="CQ96" i="1"/>
  <c r="CR96" i="1"/>
  <c r="CL97" i="1"/>
  <c r="CM97" i="1"/>
  <c r="CN97" i="1"/>
  <c r="CO97" i="1"/>
  <c r="CP97" i="1"/>
  <c r="CQ97" i="1"/>
  <c r="CR97" i="1"/>
  <c r="CL98" i="1"/>
  <c r="CM98" i="1"/>
  <c r="CN98" i="1"/>
  <c r="CO98" i="1"/>
  <c r="CP98" i="1"/>
  <c r="CQ98" i="1"/>
  <c r="CR98" i="1"/>
  <c r="CL99" i="1"/>
  <c r="CM99" i="1"/>
  <c r="CN99" i="1"/>
  <c r="CO99" i="1"/>
  <c r="CP99" i="1"/>
  <c r="CQ99" i="1"/>
  <c r="CR99" i="1"/>
  <c r="CL100" i="1"/>
  <c r="CM100" i="1"/>
  <c r="CN100" i="1"/>
  <c r="CO100" i="1"/>
  <c r="CP100" i="1"/>
  <c r="CQ100" i="1"/>
  <c r="CR100" i="1"/>
  <c r="CL103" i="1"/>
  <c r="CM103" i="1"/>
  <c r="CN103" i="1"/>
  <c r="CO103" i="1"/>
  <c r="CP103" i="1"/>
  <c r="CQ103" i="1"/>
  <c r="CR103" i="1"/>
  <c r="CL104" i="1"/>
  <c r="CM104" i="1"/>
  <c r="CN104" i="1"/>
  <c r="CO104" i="1"/>
  <c r="CP104" i="1"/>
  <c r="CQ104" i="1"/>
  <c r="CR104" i="1"/>
  <c r="CL105" i="1"/>
  <c r="CM105" i="1"/>
  <c r="CN105" i="1"/>
  <c r="CO105" i="1"/>
  <c r="CP105" i="1"/>
  <c r="CQ105" i="1"/>
  <c r="CR105" i="1"/>
  <c r="CL106" i="1"/>
  <c r="CM106" i="1"/>
  <c r="CN106" i="1"/>
  <c r="CO106" i="1"/>
  <c r="CP106" i="1"/>
  <c r="CQ106" i="1"/>
  <c r="CR106" i="1"/>
  <c r="CL107" i="1"/>
  <c r="CM107" i="1"/>
  <c r="CN107" i="1"/>
  <c r="CO107" i="1"/>
  <c r="CP107" i="1"/>
  <c r="CQ107" i="1"/>
  <c r="CR107" i="1"/>
  <c r="CL111" i="1"/>
  <c r="CM111" i="1"/>
  <c r="CN111" i="1"/>
  <c r="CO111" i="1"/>
  <c r="CP111" i="1"/>
  <c r="CQ111" i="1"/>
  <c r="CR111" i="1"/>
  <c r="CL112" i="1"/>
  <c r="CM112" i="1"/>
  <c r="CN112" i="1"/>
  <c r="CO112" i="1"/>
  <c r="CP112" i="1"/>
  <c r="CQ112" i="1"/>
  <c r="CR112" i="1"/>
  <c r="CL113" i="1"/>
  <c r="CM113" i="1"/>
  <c r="CN113" i="1"/>
  <c r="CO113" i="1"/>
  <c r="CP113" i="1"/>
  <c r="CQ113" i="1"/>
  <c r="CR113" i="1"/>
  <c r="CL114" i="1"/>
  <c r="CM114" i="1"/>
  <c r="CN114" i="1"/>
  <c r="CO114" i="1"/>
  <c r="CP114" i="1"/>
  <c r="CQ114" i="1"/>
  <c r="CR114" i="1"/>
  <c r="CL115" i="1"/>
  <c r="CM115" i="1"/>
  <c r="CN115" i="1"/>
  <c r="CO115" i="1"/>
  <c r="CP115" i="1"/>
  <c r="CQ115" i="1"/>
  <c r="CR115" i="1"/>
  <c r="CL116" i="1"/>
  <c r="CM116" i="1"/>
  <c r="CN116" i="1"/>
  <c r="CO116" i="1"/>
  <c r="CP116" i="1"/>
  <c r="CQ116" i="1"/>
  <c r="CR116" i="1"/>
  <c r="CL117" i="1"/>
  <c r="CM117" i="1"/>
  <c r="CN117" i="1"/>
  <c r="CO117" i="1"/>
  <c r="CP117" i="1"/>
  <c r="CQ117" i="1"/>
  <c r="CR117" i="1"/>
  <c r="CL118" i="1"/>
  <c r="CM118" i="1"/>
  <c r="CN118" i="1"/>
  <c r="CO118" i="1"/>
  <c r="CP118" i="1"/>
  <c r="CQ118" i="1"/>
  <c r="CR118" i="1"/>
  <c r="CL119" i="1"/>
  <c r="CM119" i="1"/>
  <c r="CN119" i="1"/>
  <c r="CO119" i="1"/>
  <c r="CP119" i="1"/>
  <c r="CQ119" i="1"/>
  <c r="CR119" i="1"/>
  <c r="CL120" i="1"/>
  <c r="CM120" i="1"/>
  <c r="CN120" i="1"/>
  <c r="CO120" i="1"/>
  <c r="CP120" i="1"/>
  <c r="CQ120" i="1"/>
  <c r="CR120" i="1"/>
  <c r="CR9" i="1"/>
  <c r="CQ9" i="1"/>
  <c r="CP9" i="1"/>
  <c r="CO9" i="1"/>
  <c r="CN9" i="1"/>
  <c r="CM9" i="1"/>
  <c r="CS36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22" i="1"/>
  <c r="CL9" i="1"/>
  <c r="CR134" i="1" l="1"/>
  <c r="CR121" i="1"/>
  <c r="CR129" i="1"/>
  <c r="CR108" i="1"/>
  <c r="CR93" i="1"/>
  <c r="CR74" i="1"/>
  <c r="CR70" i="1"/>
  <c r="CR55" i="1"/>
  <c r="CR125" i="1"/>
  <c r="CR135" i="1" s="1"/>
  <c r="CR136" i="1" s="1"/>
  <c r="CR37" i="1"/>
  <c r="CR39" i="1" s="1"/>
  <c r="CR40" i="1"/>
  <c r="CR21" i="1"/>
  <c r="CR124" i="1"/>
  <c r="CQ55" i="1"/>
  <c r="CQ134" i="1"/>
  <c r="CQ74" i="1"/>
  <c r="CQ121" i="1"/>
  <c r="CQ108" i="1"/>
  <c r="CQ129" i="1"/>
  <c r="CQ93" i="1"/>
  <c r="CQ70" i="1"/>
  <c r="CQ125" i="1"/>
  <c r="CQ135" i="1" s="1"/>
  <c r="CQ136" i="1" s="1"/>
  <c r="CQ37" i="1"/>
  <c r="CQ39" i="1" s="1"/>
  <c r="CQ40" i="1"/>
  <c r="CQ21" i="1"/>
  <c r="CQ124" i="1"/>
  <c r="CP70" i="1"/>
  <c r="CP121" i="1"/>
  <c r="CP129" i="1"/>
  <c r="CP108" i="1"/>
  <c r="CP93" i="1"/>
  <c r="CP74" i="1"/>
  <c r="CP55" i="1"/>
  <c r="CP134" i="1"/>
  <c r="CP125" i="1"/>
  <c r="CP135" i="1" s="1"/>
  <c r="CP136" i="1" s="1"/>
  <c r="CP37" i="1"/>
  <c r="CP39" i="1" s="1"/>
  <c r="CP40" i="1"/>
  <c r="CP124" i="1"/>
  <c r="CP21" i="1"/>
  <c r="CO134" i="1"/>
  <c r="CO93" i="1"/>
  <c r="CO121" i="1"/>
  <c r="CO108" i="1"/>
  <c r="CO129" i="1"/>
  <c r="CO74" i="1"/>
  <c r="CO70" i="1"/>
  <c r="CO55" i="1"/>
  <c r="CO37" i="1"/>
  <c r="CO39" i="1" s="1"/>
  <c r="CO125" i="1"/>
  <c r="CO135" i="1" s="1"/>
  <c r="CO136" i="1" s="1"/>
  <c r="CO40" i="1"/>
  <c r="CO21" i="1"/>
  <c r="CO124" i="1"/>
  <c r="CN134" i="1"/>
  <c r="CN74" i="1"/>
  <c r="CN121" i="1"/>
  <c r="CN108" i="1"/>
  <c r="CN129" i="1"/>
  <c r="CN93" i="1"/>
  <c r="CN70" i="1"/>
  <c r="CN55" i="1"/>
  <c r="CN125" i="1"/>
  <c r="CN135" i="1" s="1"/>
  <c r="CN136" i="1" s="1"/>
  <c r="CN37" i="1"/>
  <c r="CN39" i="1" s="1"/>
  <c r="CN124" i="1"/>
  <c r="CN40" i="1"/>
  <c r="CN21" i="1"/>
  <c r="CM134" i="1"/>
  <c r="CM121" i="1"/>
  <c r="CM129" i="1"/>
  <c r="CM108" i="1"/>
  <c r="CM93" i="1"/>
  <c r="CM74" i="1"/>
  <c r="CM70" i="1"/>
  <c r="CM55" i="1"/>
  <c r="CM37" i="1"/>
  <c r="CM39" i="1" s="1"/>
  <c r="CM125" i="1"/>
  <c r="CM135" i="1" s="1"/>
  <c r="CM136" i="1" s="1"/>
  <c r="CM21" i="1"/>
  <c r="CM124" i="1"/>
  <c r="CM40" i="1"/>
  <c r="CL55" i="1"/>
  <c r="CL70" i="1"/>
  <c r="CL134" i="1"/>
  <c r="CL40" i="1"/>
  <c r="CL121" i="1"/>
  <c r="CL108" i="1"/>
  <c r="CL129" i="1"/>
  <c r="CL93" i="1"/>
  <c r="CL74" i="1"/>
  <c r="CL125" i="1"/>
  <c r="CL135" i="1" s="1"/>
  <c r="CL136" i="1" s="1"/>
  <c r="CL37" i="1"/>
  <c r="CL39" i="1" s="1"/>
  <c r="CS125" i="1"/>
  <c r="CS135" i="1" s="1"/>
  <c r="CS37" i="1"/>
  <c r="CL124" i="1"/>
  <c r="CL21" i="1"/>
  <c r="B136" i="1"/>
  <c r="CR126" i="1" l="1"/>
  <c r="CR130" i="1" s="1"/>
  <c r="CR41" i="1"/>
  <c r="CR42" i="1"/>
  <c r="CQ126" i="1"/>
  <c r="CQ128" i="1" s="1"/>
  <c r="CQ131" i="1" s="1"/>
  <c r="CQ41" i="1"/>
  <c r="CQ42" i="1"/>
  <c r="CP126" i="1"/>
  <c r="CP130" i="1" s="1"/>
  <c r="CP41" i="1"/>
  <c r="CP42" i="1"/>
  <c r="CO126" i="1"/>
  <c r="CO127" i="1" s="1"/>
  <c r="CO41" i="1"/>
  <c r="CO42" i="1"/>
  <c r="CN126" i="1"/>
  <c r="CN130" i="1" s="1"/>
  <c r="CN41" i="1"/>
  <c r="CN42" i="1"/>
  <c r="CM126" i="1"/>
  <c r="CM127" i="1" s="1"/>
  <c r="C38" i="8" s="1"/>
  <c r="CM41" i="1"/>
  <c r="CM42" i="1"/>
  <c r="CL126" i="1"/>
  <c r="CL127" i="1" s="1"/>
  <c r="CL41" i="1"/>
  <c r="CL42" i="1"/>
  <c r="CS44" i="1"/>
  <c r="CS133" i="1" s="1"/>
  <c r="CS136" i="1" s="1"/>
  <c r="CR127" i="1" l="1"/>
  <c r="CR139" i="1"/>
  <c r="CR128" i="1"/>
  <c r="CR131" i="1" s="1"/>
  <c r="CR137" i="1" s="1"/>
  <c r="CR138" i="1" s="1"/>
  <c r="CR141" i="1" s="1"/>
  <c r="CQ130" i="1"/>
  <c r="CQ127" i="1"/>
  <c r="CQ139" i="1"/>
  <c r="CQ140" i="1"/>
  <c r="CQ132" i="1"/>
  <c r="CQ137" i="1"/>
  <c r="CQ138" i="1" s="1"/>
  <c r="CQ141" i="1" s="1"/>
  <c r="CP128" i="1"/>
  <c r="CP131" i="1" s="1"/>
  <c r="CP137" i="1" s="1"/>
  <c r="CP138" i="1" s="1"/>
  <c r="CP141" i="1" s="1"/>
  <c r="CP127" i="1"/>
  <c r="CP139" i="1"/>
  <c r="CO128" i="1"/>
  <c r="CO131" i="1" s="1"/>
  <c r="CO132" i="1" s="1"/>
  <c r="CO139" i="1"/>
  <c r="CO130" i="1"/>
  <c r="CN127" i="1"/>
  <c r="CN139" i="1"/>
  <c r="CN128" i="1"/>
  <c r="CN131" i="1" s="1"/>
  <c r="CN137" i="1" s="1"/>
  <c r="CN138" i="1" s="1"/>
  <c r="CN141" i="1" s="1"/>
  <c r="CM130" i="1"/>
  <c r="CM128" i="1"/>
  <c r="CM131" i="1" s="1"/>
  <c r="CM137" i="1" s="1"/>
  <c r="CM138" i="1" s="1"/>
  <c r="CM141" i="1" s="1"/>
  <c r="CM139" i="1"/>
  <c r="CL130" i="1"/>
  <c r="CL128" i="1"/>
  <c r="CL131" i="1" s="1"/>
  <c r="CL132" i="1" s="1"/>
  <c r="CL139" i="1"/>
  <c r="B121" i="1"/>
  <c r="C21" i="1"/>
  <c r="B37" i="1"/>
  <c r="B39" i="1" s="1"/>
  <c r="B41" i="1"/>
  <c r="C41" i="1"/>
  <c r="B55" i="1"/>
  <c r="C55" i="1"/>
  <c r="B70" i="1"/>
  <c r="C70" i="1"/>
  <c r="B74" i="1"/>
  <c r="C74" i="1"/>
  <c r="B93" i="1"/>
  <c r="B108" i="1"/>
  <c r="C108" i="1"/>
  <c r="C121" i="1"/>
  <c r="C124" i="1"/>
  <c r="C125" i="1"/>
  <c r="C135" i="1" s="1"/>
  <c r="C136" i="1" s="1"/>
  <c r="C129" i="1"/>
  <c r="C133" i="1"/>
  <c r="C134" i="1"/>
  <c r="CP132" i="1" l="1"/>
  <c r="CP140" i="1"/>
  <c r="CR140" i="1"/>
  <c r="CR142" i="1" s="1"/>
  <c r="CR132" i="1"/>
  <c r="CQ142" i="1"/>
  <c r="CP142" i="1"/>
  <c r="CO140" i="1"/>
  <c r="CO137" i="1"/>
  <c r="CO138" i="1" s="1"/>
  <c r="CO141" i="1" s="1"/>
  <c r="CO142" i="1" s="1"/>
  <c r="CN132" i="1"/>
  <c r="CN140" i="1"/>
  <c r="CN142" i="1" s="1"/>
  <c r="CM132" i="1"/>
  <c r="CM140" i="1"/>
  <c r="CM142" i="1" s="1"/>
  <c r="CL137" i="1"/>
  <c r="CL138" i="1" s="1"/>
  <c r="CL141" i="1" s="1"/>
  <c r="CL140" i="1"/>
  <c r="C126" i="1"/>
  <c r="C130" i="1" s="1"/>
  <c r="B139" i="1"/>
  <c r="B42" i="1"/>
  <c r="C42" i="1"/>
  <c r="B105" i="8"/>
  <c r="CL142" i="1" l="1"/>
  <c r="C139" i="1"/>
  <c r="C127" i="1"/>
  <c r="C128" i="1"/>
  <c r="C131" i="1" s="1"/>
  <c r="C137" i="1" s="1"/>
  <c r="C138" i="1" s="1"/>
  <c r="C141" i="1" s="1"/>
  <c r="C132" i="1" l="1"/>
  <c r="C140" i="1"/>
  <c r="B140" i="1"/>
  <c r="B137" i="1"/>
  <c r="B138" i="1" s="1"/>
  <c r="B141" i="1" s="1"/>
  <c r="F7" i="8" l="1"/>
  <c r="G7" i="8"/>
  <c r="H7" i="8"/>
  <c r="F8" i="8"/>
  <c r="G8" i="8"/>
  <c r="H8" i="8"/>
  <c r="F9" i="8"/>
  <c r="G9" i="8"/>
  <c r="H9" i="8"/>
  <c r="F10" i="8"/>
  <c r="G10" i="8"/>
  <c r="H10" i="8"/>
  <c r="F11" i="8"/>
  <c r="G11" i="8"/>
  <c r="H11" i="8"/>
  <c r="F12" i="8"/>
  <c r="G12" i="8"/>
  <c r="H12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9" i="8"/>
  <c r="G19" i="8"/>
  <c r="H19" i="8"/>
  <c r="F20" i="8"/>
  <c r="G20" i="8"/>
  <c r="H20" i="8"/>
  <c r="F21" i="8"/>
  <c r="G21" i="8"/>
  <c r="H21" i="8"/>
  <c r="F22" i="8"/>
  <c r="G22" i="8"/>
  <c r="H22" i="8"/>
  <c r="F23" i="8"/>
  <c r="G23" i="8"/>
  <c r="H23" i="8"/>
  <c r="F24" i="8"/>
  <c r="G24" i="8"/>
  <c r="H24" i="8"/>
  <c r="F25" i="8"/>
  <c r="G25" i="8"/>
  <c r="H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F32" i="8"/>
  <c r="G32" i="8"/>
  <c r="H32" i="8"/>
  <c r="F33" i="8"/>
  <c r="G33" i="8"/>
  <c r="H33" i="8"/>
  <c r="F41" i="8"/>
  <c r="G41" i="8"/>
  <c r="H41" i="8"/>
  <c r="F42" i="8"/>
  <c r="G42" i="8"/>
  <c r="H42" i="8"/>
  <c r="F43" i="8"/>
  <c r="G43" i="8"/>
  <c r="H43" i="8"/>
  <c r="F46" i="8"/>
  <c r="G46" i="8"/>
  <c r="H46" i="8"/>
  <c r="F47" i="8"/>
  <c r="G47" i="8"/>
  <c r="H47" i="8"/>
  <c r="F48" i="8"/>
  <c r="G48" i="8"/>
  <c r="H48" i="8"/>
  <c r="F49" i="8"/>
  <c r="G49" i="8"/>
  <c r="H49" i="8"/>
  <c r="F50" i="8"/>
  <c r="G50" i="8"/>
  <c r="H50" i="8"/>
  <c r="F51" i="8"/>
  <c r="G51" i="8"/>
  <c r="H51" i="8"/>
  <c r="F55" i="8"/>
  <c r="G55" i="8"/>
  <c r="H55" i="8"/>
  <c r="F56" i="8"/>
  <c r="G56" i="8"/>
  <c r="H56" i="8"/>
  <c r="F57" i="8"/>
  <c r="G57" i="8"/>
  <c r="H57" i="8"/>
  <c r="F58" i="8"/>
  <c r="G58" i="8"/>
  <c r="H58" i="8"/>
  <c r="F59" i="8"/>
  <c r="G59" i="8"/>
  <c r="H59" i="8"/>
  <c r="F60" i="8"/>
  <c r="G60" i="8"/>
  <c r="H60" i="8"/>
  <c r="F61" i="8"/>
  <c r="G61" i="8"/>
  <c r="H61" i="8"/>
  <c r="F62" i="8"/>
  <c r="G62" i="8"/>
  <c r="H62" i="8"/>
  <c r="F63" i="8"/>
  <c r="G63" i="8"/>
  <c r="H63" i="8"/>
  <c r="F64" i="8"/>
  <c r="G64" i="8"/>
  <c r="H64" i="8"/>
  <c r="F65" i="8"/>
  <c r="G65" i="8"/>
  <c r="H65" i="8"/>
  <c r="F66" i="8"/>
  <c r="G66" i="8"/>
  <c r="H66" i="8"/>
  <c r="F72" i="8"/>
  <c r="G72" i="8"/>
  <c r="H72" i="8"/>
  <c r="F73" i="8"/>
  <c r="G73" i="8"/>
  <c r="H73" i="8"/>
  <c r="F74" i="8"/>
  <c r="G74" i="8"/>
  <c r="H74" i="8"/>
  <c r="F75" i="8"/>
  <c r="G75" i="8"/>
  <c r="H75" i="8"/>
  <c r="F76" i="8"/>
  <c r="G76" i="8"/>
  <c r="H76" i="8"/>
  <c r="F77" i="8"/>
  <c r="G77" i="8"/>
  <c r="H77" i="8"/>
  <c r="F78" i="8"/>
  <c r="G78" i="8"/>
  <c r="H78" i="8"/>
  <c r="F79" i="8"/>
  <c r="G79" i="8"/>
  <c r="H79" i="8"/>
  <c r="F80" i="8"/>
  <c r="G80" i="8"/>
  <c r="H80" i="8"/>
  <c r="F81" i="8"/>
  <c r="G81" i="8"/>
  <c r="H81" i="8"/>
  <c r="F82" i="8"/>
  <c r="G82" i="8"/>
  <c r="H82" i="8"/>
  <c r="F83" i="8"/>
  <c r="G83" i="8"/>
  <c r="H83" i="8"/>
  <c r="F84" i="8"/>
  <c r="G84" i="8"/>
  <c r="H84" i="8"/>
  <c r="F85" i="8"/>
  <c r="G85" i="8"/>
  <c r="H85" i="8"/>
  <c r="F86" i="8"/>
  <c r="G86" i="8"/>
  <c r="H86" i="8"/>
  <c r="F91" i="8"/>
  <c r="G91" i="8"/>
  <c r="H91" i="8"/>
  <c r="F92" i="8"/>
  <c r="G92" i="8"/>
  <c r="H92" i="8"/>
  <c r="F93" i="8"/>
  <c r="G93" i="8"/>
  <c r="H93" i="8"/>
  <c r="F94" i="8"/>
  <c r="G94" i="8"/>
  <c r="H94" i="8"/>
  <c r="F95" i="8"/>
  <c r="G95" i="8"/>
  <c r="H95" i="8"/>
  <c r="F96" i="8"/>
  <c r="G96" i="8"/>
  <c r="H96" i="8"/>
  <c r="F97" i="8"/>
  <c r="G97" i="8"/>
  <c r="H97" i="8"/>
  <c r="F100" i="8"/>
  <c r="G100" i="8"/>
  <c r="H100" i="8"/>
  <c r="F101" i="8"/>
  <c r="G101" i="8"/>
  <c r="H101" i="8"/>
  <c r="F102" i="8"/>
  <c r="G102" i="8"/>
  <c r="H102" i="8"/>
  <c r="F103" i="8"/>
  <c r="G103" i="8"/>
  <c r="H103" i="8"/>
  <c r="F104" i="8"/>
  <c r="G104" i="8"/>
  <c r="H104" i="8"/>
  <c r="F108" i="8"/>
  <c r="G108" i="8"/>
  <c r="H108" i="8"/>
  <c r="F109" i="8"/>
  <c r="G109" i="8"/>
  <c r="H109" i="8"/>
  <c r="F110" i="8"/>
  <c r="G110" i="8"/>
  <c r="H110" i="8"/>
  <c r="F111" i="8"/>
  <c r="G111" i="8"/>
  <c r="H111" i="8"/>
  <c r="F112" i="8"/>
  <c r="G112" i="8"/>
  <c r="H112" i="8"/>
  <c r="F113" i="8"/>
  <c r="G113" i="8"/>
  <c r="H113" i="8"/>
  <c r="F114" i="8"/>
  <c r="G114" i="8"/>
  <c r="H114" i="8"/>
  <c r="F115" i="8"/>
  <c r="G115" i="8"/>
  <c r="H115" i="8"/>
  <c r="F116" i="8"/>
  <c r="G116" i="8"/>
  <c r="H116" i="8"/>
  <c r="F117" i="8"/>
  <c r="G117" i="8"/>
  <c r="H117" i="8"/>
  <c r="H6" i="8"/>
  <c r="G6" i="8"/>
  <c r="F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41" i="8"/>
  <c r="E42" i="8"/>
  <c r="E43" i="8"/>
  <c r="E46" i="8"/>
  <c r="E47" i="8"/>
  <c r="E48" i="8"/>
  <c r="E49" i="8"/>
  <c r="E50" i="8"/>
  <c r="E51" i="8"/>
  <c r="E55" i="8"/>
  <c r="E56" i="8"/>
  <c r="E57" i="8"/>
  <c r="E58" i="8"/>
  <c r="E59" i="8"/>
  <c r="E60" i="8"/>
  <c r="E61" i="8"/>
  <c r="E62" i="8"/>
  <c r="E63" i="8"/>
  <c r="E64" i="8"/>
  <c r="E65" i="8"/>
  <c r="E66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91" i="8"/>
  <c r="E92" i="8"/>
  <c r="E93" i="8"/>
  <c r="E94" i="8"/>
  <c r="E95" i="8"/>
  <c r="E96" i="8"/>
  <c r="E97" i="8"/>
  <c r="E100" i="8"/>
  <c r="E101" i="8"/>
  <c r="E102" i="8"/>
  <c r="E103" i="8"/>
  <c r="E104" i="8"/>
  <c r="E108" i="8"/>
  <c r="E109" i="8"/>
  <c r="E110" i="8"/>
  <c r="E111" i="8"/>
  <c r="E112" i="8"/>
  <c r="E113" i="8"/>
  <c r="E114" i="8"/>
  <c r="E115" i="8"/>
  <c r="E116" i="8"/>
  <c r="E117" i="8"/>
  <c r="E6" i="8"/>
  <c r="D7" i="8"/>
  <c r="D8" i="8"/>
  <c r="D9" i="8"/>
  <c r="D10" i="8"/>
  <c r="D11" i="8"/>
  <c r="D12" i="8"/>
  <c r="D13" i="8"/>
  <c r="D14" i="8"/>
  <c r="D15" i="8"/>
  <c r="D16" i="8"/>
  <c r="D17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41" i="8"/>
  <c r="D42" i="8"/>
  <c r="D43" i="8"/>
  <c r="D46" i="8"/>
  <c r="D47" i="8"/>
  <c r="D48" i="8"/>
  <c r="D49" i="8"/>
  <c r="D50" i="8"/>
  <c r="D51" i="8"/>
  <c r="D55" i="8"/>
  <c r="D56" i="8"/>
  <c r="D57" i="8"/>
  <c r="D58" i="8"/>
  <c r="D59" i="8"/>
  <c r="D60" i="8"/>
  <c r="D61" i="8"/>
  <c r="D62" i="8"/>
  <c r="D63" i="8"/>
  <c r="D64" i="8"/>
  <c r="D65" i="8"/>
  <c r="D66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1" i="8"/>
  <c r="D92" i="8"/>
  <c r="D93" i="8"/>
  <c r="D94" i="8"/>
  <c r="D95" i="8"/>
  <c r="D96" i="8"/>
  <c r="D97" i="8"/>
  <c r="D100" i="8"/>
  <c r="D101" i="8"/>
  <c r="D102" i="8"/>
  <c r="D103" i="8"/>
  <c r="D104" i="8"/>
  <c r="D108" i="8"/>
  <c r="D109" i="8"/>
  <c r="D110" i="8"/>
  <c r="D111" i="8"/>
  <c r="D112" i="8"/>
  <c r="D113" i="8"/>
  <c r="D114" i="8"/>
  <c r="D115" i="8"/>
  <c r="D116" i="8"/>
  <c r="D117" i="8"/>
  <c r="D6" i="8"/>
  <c r="C7" i="8"/>
  <c r="C8" i="8"/>
  <c r="C9" i="8"/>
  <c r="C10" i="8"/>
  <c r="C11" i="8"/>
  <c r="C12" i="8"/>
  <c r="C13" i="8"/>
  <c r="C14" i="8"/>
  <c r="C15" i="8"/>
  <c r="C16" i="8"/>
  <c r="C17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41" i="8"/>
  <c r="C42" i="8"/>
  <c r="C43" i="8"/>
  <c r="C46" i="8"/>
  <c r="C47" i="8"/>
  <c r="C48" i="8"/>
  <c r="C49" i="8"/>
  <c r="C50" i="8"/>
  <c r="C51" i="8"/>
  <c r="C55" i="8"/>
  <c r="C56" i="8"/>
  <c r="C57" i="8"/>
  <c r="C58" i="8"/>
  <c r="C59" i="8"/>
  <c r="C60" i="8"/>
  <c r="C61" i="8"/>
  <c r="C62" i="8"/>
  <c r="C63" i="8"/>
  <c r="C64" i="8"/>
  <c r="C65" i="8"/>
  <c r="C66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91" i="8"/>
  <c r="C92" i="8"/>
  <c r="C93" i="8"/>
  <c r="C94" i="8"/>
  <c r="C95" i="8"/>
  <c r="C96" i="8"/>
  <c r="C97" i="8"/>
  <c r="C100" i="8"/>
  <c r="C101" i="8"/>
  <c r="C102" i="8"/>
  <c r="C103" i="8"/>
  <c r="C104" i="8"/>
  <c r="C108" i="8"/>
  <c r="C109" i="8"/>
  <c r="C110" i="8"/>
  <c r="C111" i="8"/>
  <c r="C112" i="8"/>
  <c r="C113" i="8"/>
  <c r="C114" i="8"/>
  <c r="C115" i="8"/>
  <c r="C116" i="8"/>
  <c r="C117" i="8"/>
  <c r="C6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41" i="8"/>
  <c r="B42" i="8"/>
  <c r="B43" i="8"/>
  <c r="B46" i="8"/>
  <c r="B47" i="8"/>
  <c r="B48" i="8"/>
  <c r="B49" i="8"/>
  <c r="B50" i="8"/>
  <c r="B51" i="8"/>
  <c r="B55" i="8"/>
  <c r="B56" i="8"/>
  <c r="B57" i="8"/>
  <c r="B58" i="8"/>
  <c r="B59" i="8"/>
  <c r="B60" i="8"/>
  <c r="B61" i="8"/>
  <c r="B62" i="8"/>
  <c r="B63" i="8"/>
  <c r="B64" i="8"/>
  <c r="B65" i="8"/>
  <c r="B66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91" i="8"/>
  <c r="B92" i="8"/>
  <c r="B93" i="8"/>
  <c r="B94" i="8"/>
  <c r="B95" i="8"/>
  <c r="B96" i="8"/>
  <c r="B97" i="8"/>
  <c r="B100" i="8"/>
  <c r="B101" i="8"/>
  <c r="B102" i="8"/>
  <c r="B103" i="8"/>
  <c r="B104" i="8"/>
  <c r="B108" i="8"/>
  <c r="B109" i="8"/>
  <c r="B110" i="8"/>
  <c r="B111" i="8"/>
  <c r="B112" i="8"/>
  <c r="B113" i="8"/>
  <c r="B114" i="8"/>
  <c r="B115" i="8"/>
  <c r="B116" i="8"/>
  <c r="B117" i="8"/>
  <c r="B7" i="8"/>
  <c r="B8" i="8"/>
  <c r="B9" i="8"/>
  <c r="B10" i="8"/>
  <c r="B11" i="8"/>
  <c r="B12" i="8"/>
  <c r="B13" i="8"/>
  <c r="B14" i="8"/>
  <c r="B15" i="8"/>
  <c r="B16" i="8"/>
  <c r="B17" i="8"/>
  <c r="B6" i="8"/>
  <c r="I59" i="8" l="1"/>
  <c r="I117" i="8"/>
  <c r="I32" i="8"/>
  <c r="I112" i="8"/>
  <c r="I108" i="8"/>
  <c r="I58" i="8"/>
  <c r="I74" i="8"/>
  <c r="I91" i="8"/>
  <c r="I51" i="8"/>
  <c r="I24" i="8"/>
  <c r="I75" i="8"/>
  <c r="I101" i="8"/>
  <c r="I61" i="8"/>
  <c r="I43" i="8"/>
  <c r="I11" i="8"/>
  <c r="I27" i="8"/>
  <c r="I19" i="8"/>
  <c r="I16" i="8"/>
  <c r="I8" i="8"/>
  <c r="I100" i="8"/>
  <c r="I62" i="8"/>
  <c r="I84" i="8"/>
  <c r="I73" i="8"/>
  <c r="I42" i="8"/>
  <c r="I72" i="8"/>
  <c r="I66" i="8"/>
  <c r="I116" i="8"/>
  <c r="I28" i="8"/>
  <c r="I20" i="8"/>
  <c r="I12" i="8"/>
  <c r="I30" i="8"/>
  <c r="I26" i="8"/>
  <c r="I21" i="8"/>
  <c r="I10" i="8"/>
  <c r="I48" i="8"/>
  <c r="I115" i="8"/>
  <c r="I76" i="8"/>
  <c r="I114" i="8"/>
  <c r="I83" i="8"/>
  <c r="I82" i="8"/>
  <c r="I77" i="8"/>
  <c r="I92" i="8"/>
  <c r="I64" i="8"/>
  <c r="I56" i="8"/>
  <c r="I50" i="8"/>
  <c r="I113" i="8"/>
  <c r="I97" i="8"/>
  <c r="I81" i="8"/>
  <c r="I65" i="8"/>
  <c r="I57" i="8"/>
  <c r="I49" i="8"/>
  <c r="I41" i="8"/>
  <c r="I25" i="8"/>
  <c r="I31" i="8"/>
  <c r="I23" i="8"/>
  <c r="I29" i="8"/>
  <c r="I109" i="8"/>
  <c r="I93" i="8"/>
  <c r="I85" i="8"/>
  <c r="I13" i="8"/>
  <c r="I104" i="8"/>
  <c r="I96" i="8"/>
  <c r="I80" i="8"/>
  <c r="I102" i="8"/>
  <c r="I46" i="8"/>
  <c r="I22" i="8"/>
  <c r="I14" i="8"/>
  <c r="I60" i="8"/>
  <c r="I17" i="8"/>
  <c r="I9" i="8"/>
  <c r="I110" i="8"/>
  <c r="I94" i="8"/>
  <c r="I86" i="8"/>
  <c r="I78" i="8"/>
  <c r="I15" i="8"/>
  <c r="I7" i="8"/>
  <c r="I111" i="8"/>
  <c r="I103" i="8"/>
  <c r="I95" i="8"/>
  <c r="I79" i="8"/>
  <c r="I63" i="8"/>
  <c r="I55" i="8"/>
  <c r="I47" i="8"/>
  <c r="I6" i="8"/>
  <c r="I118" i="8" l="1"/>
  <c r="I105" i="8"/>
  <c r="I71" i="8"/>
  <c r="I90" i="8"/>
  <c r="I67" i="8"/>
  <c r="I52" i="8"/>
  <c r="CS120" i="1" l="1"/>
  <c r="CS119" i="1"/>
  <c r="CS118" i="1"/>
  <c r="CS117" i="1"/>
  <c r="CS116" i="1"/>
  <c r="CS115" i="1"/>
  <c r="CS114" i="1"/>
  <c r="CS113" i="1"/>
  <c r="CS112" i="1"/>
  <c r="CS111" i="1"/>
  <c r="CS107" i="1"/>
  <c r="CS106" i="1"/>
  <c r="CS105" i="1"/>
  <c r="CS104" i="1"/>
  <c r="CS103" i="1"/>
  <c r="CS100" i="1"/>
  <c r="CS99" i="1"/>
  <c r="CS98" i="1"/>
  <c r="CS97" i="1"/>
  <c r="CS96" i="1"/>
  <c r="CS95" i="1"/>
  <c r="CS94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4" i="1"/>
  <c r="CS53" i="1"/>
  <c r="CS52" i="1"/>
  <c r="CS51" i="1"/>
  <c r="CS50" i="1"/>
  <c r="CS49" i="1"/>
  <c r="CS46" i="1"/>
  <c r="CS45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55" i="1" l="1"/>
  <c r="CS40" i="1"/>
  <c r="CS121" i="1"/>
  <c r="CS129" i="1"/>
  <c r="CS108" i="1"/>
  <c r="CS93" i="1"/>
  <c r="CS74" i="1"/>
  <c r="CS70" i="1"/>
  <c r="CS134" i="1"/>
  <c r="CS21" i="1"/>
  <c r="CS124" i="1"/>
  <c r="CS126" i="1" s="1"/>
  <c r="CS39" i="1"/>
  <c r="C18" i="8"/>
  <c r="E52" i="8"/>
  <c r="H52" i="8"/>
  <c r="G52" i="8"/>
  <c r="D18" i="8"/>
  <c r="G71" i="8"/>
  <c r="F118" i="8"/>
  <c r="D118" i="8"/>
  <c r="C118" i="8"/>
  <c r="H71" i="8"/>
  <c r="E71" i="8"/>
  <c r="F90" i="8"/>
  <c r="D90" i="8"/>
  <c r="C90" i="8"/>
  <c r="E37" i="8"/>
  <c r="H37" i="8"/>
  <c r="B67" i="8"/>
  <c r="G67" i="8"/>
  <c r="H90" i="8"/>
  <c r="D52" i="8"/>
  <c r="G105" i="8"/>
  <c r="F105" i="8"/>
  <c r="D105" i="8"/>
  <c r="C105" i="8"/>
  <c r="H118" i="8"/>
  <c r="H34" i="8"/>
  <c r="B71" i="8"/>
  <c r="E90" i="8"/>
  <c r="F37" i="8"/>
  <c r="E67" i="8"/>
  <c r="H67" i="8"/>
  <c r="B18" i="8"/>
  <c r="C34" i="8"/>
  <c r="D34" i="8"/>
  <c r="F34" i="8"/>
  <c r="G118" i="8"/>
  <c r="H105" i="8"/>
  <c r="E118" i="8"/>
  <c r="B90" i="8"/>
  <c r="C67" i="8"/>
  <c r="D67" i="8"/>
  <c r="F67" i="8"/>
  <c r="B52" i="8"/>
  <c r="E105" i="8"/>
  <c r="F52" i="8"/>
  <c r="C37" i="8"/>
  <c r="D37" i="8"/>
  <c r="E18" i="8"/>
  <c r="H18" i="8"/>
  <c r="F18" i="8"/>
  <c r="G34" i="8"/>
  <c r="F71" i="8"/>
  <c r="D71" i="8"/>
  <c r="C71" i="8"/>
  <c r="B118" i="8"/>
  <c r="B34" i="8"/>
  <c r="E34" i="8"/>
  <c r="C52" i="8"/>
  <c r="G18" i="8"/>
  <c r="B37" i="8"/>
  <c r="G37" i="8"/>
  <c r="G90" i="8"/>
  <c r="CS41" i="1" l="1"/>
  <c r="CS42" i="1"/>
  <c r="CS127" i="1"/>
  <c r="I38" i="8" s="1"/>
  <c r="CS130" i="1"/>
  <c r="CS128" i="1"/>
  <c r="CS131" i="1" s="1"/>
  <c r="CS139" i="1"/>
  <c r="I34" i="8"/>
  <c r="G39" i="8"/>
  <c r="G36" i="8"/>
  <c r="F36" i="8"/>
  <c r="H36" i="8"/>
  <c r="E39" i="8"/>
  <c r="I37" i="8"/>
  <c r="F39" i="8"/>
  <c r="B39" i="8"/>
  <c r="D39" i="8"/>
  <c r="C36" i="8"/>
  <c r="E36" i="8"/>
  <c r="I18" i="8"/>
  <c r="D36" i="8"/>
  <c r="C39" i="8"/>
  <c r="H39" i="8"/>
  <c r="B36" i="8"/>
  <c r="CS140" i="1" l="1"/>
  <c r="CS137" i="1"/>
  <c r="CS138" i="1" s="1"/>
  <c r="CS141" i="1" s="1"/>
  <c r="CS132" i="1"/>
  <c r="I36" i="8"/>
  <c r="I39" i="8"/>
  <c r="CS142" i="1" l="1"/>
  <c r="B142" i="1"/>
  <c r="C142" i="1"/>
</calcChain>
</file>

<file path=xl/sharedStrings.xml><?xml version="1.0" encoding="utf-8"?>
<sst xmlns="http://schemas.openxmlformats.org/spreadsheetml/2006/main" count="2336" uniqueCount="495">
  <si>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</si>
  <si>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</si>
  <si>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</si>
  <si>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</si>
  <si>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</si>
  <si>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</si>
  <si>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</si>
  <si>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</si>
  <si>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</si>
  <si>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</si>
  <si>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</si>
  <si>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</si>
  <si>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</si>
  <si>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</si>
  <si>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</si>
  <si>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</si>
  <si>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</si>
  <si>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</si>
  <si>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</si>
  <si>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</si>
  <si>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</si>
  <si>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</si>
  <si>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</si>
  <si>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</si>
  <si>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</si>
  <si>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</si>
  <si>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</si>
  <si>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</si>
  <si>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</si>
  <si>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</si>
  <si>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</si>
  <si>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</si>
  <si>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</si>
  <si>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</si>
  <si>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</si>
  <si>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</si>
  <si>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</si>
  <si>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</si>
  <si>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</si>
  <si>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</si>
  <si>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</si>
  <si>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</si>
  <si>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</si>
  <si>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</si>
  <si>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</si>
  <si>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</si>
  <si>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</si>
  <si>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</si>
  <si>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</si>
  <si>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</si>
  <si>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</si>
  <si>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</si>
  <si>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</si>
  <si>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</si>
  <si>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</si>
  <si>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</si>
  <si>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</si>
  <si>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</si>
  <si>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</si>
  <si>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</si>
  <si>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</si>
  <si>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</si>
  <si>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</si>
  <si>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</si>
  <si>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</si>
  <si>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</si>
  <si>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</si>
  <si>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</si>
  <si>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</si>
  <si>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</si>
  <si>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</si>
  <si>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</si>
  <si>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</si>
  <si>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</si>
  <si>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</si>
  <si>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</si>
  <si>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</si>
  <si>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</si>
  <si>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</si>
  <si>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</si>
  <si>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</si>
  <si>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</si>
  <si>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</si>
  <si>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</si>
  <si>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</si>
  <si>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</si>
  <si>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</si>
  <si>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</si>
  <si>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</si>
  <si>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</si>
  <si>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</si>
  <si>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</si>
  <si>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</si>
  <si>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</si>
  <si>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รายการ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</si>
  <si>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</si>
  <si>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</si>
  <si>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</si>
  <si>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</si>
  <si>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</si>
  <si>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</si>
  <si>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</si>
  <si>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</si>
  <si>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</si>
  <si>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</si>
  <si>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รพร.ธาตุพนม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</si>
  <si>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</si>
  <si>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</si>
  <si>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</si>
  <si>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</si>
  <si>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</si>
  <si>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</si>
  <si>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</si>
  <si>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</si>
  <si>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 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</si>
  <si>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</si>
  <si>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</si>
  <si>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</si>
  <si>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</si>
  <si>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</si>
  <si>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</si>
  <si>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</si>
  <si>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</si>
  <si>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</si>
  <si>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</si>
  <si>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</si>
  <si>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</si>
  <si>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</si>
  <si>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</si>
  <si>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</si>
  <si>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</si>
  <si>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</si>
  <si>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</si>
  <si>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</si>
  <si>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</si>
  <si>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</si>
  <si>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</si>
  <si>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</si>
  <si>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อากาศอำนวย,รพช.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</si>
  <si>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</si>
  <si>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</si>
  <si>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</si>
  <si>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</si>
  <si>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</si>
  <si>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</si>
  <si>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</si>
  <si>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</si>
  <si>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</si>
  <si>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</si>
  <si>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รพร.ท่าบ่อ</t>
  </si>
  <si>
    <t>สระใคร,รพช.</t>
  </si>
  <si>
    <t>โพธิ์ตาก,รพช.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</si>
  <si>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</si>
  <si>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</si>
  <si>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</si>
  <si>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</si>
  <si>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</si>
  <si>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</si>
  <si>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</si>
  <si>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</si>
  <si>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</si>
  <si>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</si>
  <si>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</si>
  <si>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</si>
  <si>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</si>
  <si>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</si>
  <si>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</si>
  <si>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</si>
  <si>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</si>
  <si>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</si>
  <si>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</si>
  <si>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</si>
  <si>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</si>
  <si>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</si>
  <si>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</si>
  <si>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</si>
  <si>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</si>
  <si>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รพร.บ้านดุง</t>
  </si>
  <si>
    <t>กู่แก้ว</t>
  </si>
  <si>
    <t>ประจักษ์ศิลปาคม</t>
  </si>
  <si>
    <t>รายได้</t>
  </si>
  <si>
    <t>รายได้ UC</t>
  </si>
  <si>
    <t>รายได้จาก  EMS</t>
  </si>
  <si>
    <t>รายได้ค่ารักษาเบิกต้นสังกัด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</si>
  <si>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</si>
  <si>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</si>
  <si>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</si>
  <si>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</si>
  <si>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</si>
  <si>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</si>
  <si>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</si>
  <si>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</si>
  <si>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</si>
  <si>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 xml:space="preserve">รวมรายได้ 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</si>
  <si>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</si>
  <si>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</si>
  <si>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</si>
  <si>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</si>
  <si>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</si>
  <si>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</si>
  <si>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</si>
  <si>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</si>
  <si>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</si>
  <si>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</si>
  <si>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</si>
  <si>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</si>
  <si>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</si>
  <si>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</si>
  <si>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ค่าใช้จ่ายอื่น (ระบบบัญชีบันทึกอัตโนมัติ)</t>
  </si>
  <si>
    <t>รวมค่าใช้จ่าย</t>
  </si>
  <si>
    <t>ส่วนต่างรายได้หักค่าใช้จ่าย(NI)</t>
  </si>
  <si>
    <t>สรุปแผนประมาณการ</t>
  </si>
  <si>
    <t>วงเงินที่ลงทุนได้(ร้อยละ 20%ของ EBITDA)</t>
  </si>
  <si>
    <t>ยา (รวมสนับสนุน รพ.สต.ในเครือข่าย)</t>
  </si>
  <si>
    <t>วัสดุเภสัชกรรม (รวมสนับสนุน รพ.สต.ในเครือข่าย)</t>
  </si>
  <si>
    <t>วัสดุการแพทย์ทั่วไป (รวมสนับสนุน รพ.สต.ในเครือข่าย)</t>
  </si>
  <si>
    <t>วัสดุวิทยาศาสตร์และการแพทย์ (รวมสนับสนุน รพ.สต.ในเครือข่าย)</t>
  </si>
  <si>
    <t>วัสดุเอกซเรย์ (รวมสนับสนุน รพ.สต.ในเครือข่าย)</t>
  </si>
  <si>
    <t>วัสดุทันตกรรม (รวมสนับสนุน รพ.สต.ในเครือข่าย)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</si>
  <si>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</si>
  <si>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</si>
  <si>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</si>
  <si>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</si>
  <si>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</si>
  <si>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</si>
  <si>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</si>
  <si>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</si>
  <si>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</si>
  <si>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</si>
  <si>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</si>
  <si>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</si>
  <si>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เจ้าหนี้การค้ายา</t>
  </si>
  <si>
    <t>เจ้าหนี้การค้าวัสดุเภสัชกรรม</t>
  </si>
  <si>
    <t>เจ้าหนี้การค้าวัสดุการแพทย์ทั่วไป</t>
  </si>
  <si>
    <t>เจ้าหนี้การค้าวัสดุวิทยาศาสตร์และการแพทย์</t>
  </si>
  <si>
    <t>เจ้าหนี้การค้าวัสดุเอกซเรย์</t>
  </si>
  <si>
    <t>เจ้าหนี้การค้าวัสดุทันตกรรม</t>
  </si>
  <si>
    <t>เจ้าหนี้ตามจ่าย</t>
  </si>
  <si>
    <t>ค่าจ้างชั่วคราว/พกส./ค่าจ้างเหมาบุคลากรอื่นค้างจ่าย</t>
  </si>
  <si>
    <t>ค่าตอบแทนค้างจ่าย</t>
  </si>
  <si>
    <t>ค่าใช้จ่ายบุคลากรอื่นค้างจ่าย</t>
  </si>
  <si>
    <t>เจ้าหนี้ค่าแรงอื่นค้างจ่าย</t>
  </si>
  <si>
    <t>ค่าสาธารณูปโภคค้างจ่าย</t>
  </si>
  <si>
    <t>เจ้าหนี้ค่าครุภัณฑ์ สิ่งก่อสร้างฯ</t>
  </si>
  <si>
    <t>เจ้าหนี้การค้าวัสดุอื่น</t>
  </si>
  <si>
    <t>เจ้าหนี้อื่น</t>
  </si>
  <si>
    <t>ลูกหนี้ UC</t>
  </si>
  <si>
    <t>ลูกหนี้ เบิกต้นสังกัด</t>
  </si>
  <si>
    <t>ลูกหนี้ อปท</t>
  </si>
  <si>
    <t>ลูกหนี้ กรมบัญชีกลาง</t>
  </si>
  <si>
    <t>ลูกหนี้ ประกันสังคม</t>
  </si>
  <si>
    <t>ลูกหนี้ แรงงานต่างด้าว</t>
  </si>
  <si>
    <t>ลูกหนี้ อื่น ๆ</t>
  </si>
  <si>
    <t>Fixed Cost ตามประกาศ (ว 5313)</t>
  </si>
  <si>
    <t>รายการอื่น</t>
  </si>
  <si>
    <t>ยา</t>
  </si>
  <si>
    <t>วัสดุเภสัชกรรม</t>
  </si>
  <si>
    <t xml:space="preserve">วัสดุการแพทย์ทั่วไป </t>
  </si>
  <si>
    <t>วัสดุวิทยาศาสตร์และการแพทย์</t>
  </si>
  <si>
    <t>วัสดุเอกซเรย์</t>
  </si>
  <si>
    <t>วัสดุทันตกรรม</t>
  </si>
  <si>
    <t>งบค่าเสื่อม UC</t>
  </si>
  <si>
    <t>ทุนสำรองสุทธิ (NWC) คงเหลือหลังหักการลงทุน &gt;20% EBITDA</t>
  </si>
  <si>
    <t>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</si>
  <si>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อัตราทุนสำรองสุทธิ (NWC) คงเหลือ หลังหักเงินลงทุน &gt;20% EBITDAต่อรายจ่ายเฉลี่ยต่อเดือน</t>
  </si>
  <si>
    <t>EBITDA - รายได้หักค่าใช้จ่าย (ไม่รวมค่าเสื่อม)</t>
  </si>
  <si>
    <t>วงเงินที่ลงทุนได้ (ร้อยละ 20%ของ EBITDA)</t>
  </si>
  <si>
    <t>2. แผนจัดซื้อยา เวชภัณฑ์ วัสดุการแพทย์ วัสดุวิทยาศาสตร์การแพทย์</t>
  </si>
  <si>
    <t>3. แผนจัดซื้อวัสดุอื่น</t>
  </si>
  <si>
    <t>รวมภาระหนี้สิน</t>
  </si>
  <si>
    <t>รวมลูกหนี้</t>
  </si>
  <si>
    <t>4. แผนบริหารจัดการเจ้าหนี้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</si>
  <si>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</si>
  <si>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</si>
  <si>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</si>
  <si>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รวม</t>
  </si>
  <si>
    <t>รวมรายได้ (ไม่รวมรายได้อื่น(ระบบบัญชีอัตโนมัติ) และรายได้งบลงทุน)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</si>
  <si>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</si>
  <si>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จัดซื้อ/จัดหาด้วยเงินบำรุงของ รพ. </t>
  </si>
  <si>
    <t>สัดส่วนการลงทุน  ต่อ EBITDA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</si>
  <si>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</si>
  <si>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</si>
  <si>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รายจ่ายเฉลี่ยต่อเดือน</t>
  </si>
  <si>
    <t>อัตราส่วนทุนสำรองสุทธิ (NWC) ต่อ รายจ่ายเฉลี่ยต่อเดือน</t>
  </si>
  <si>
    <t>Risk จาก EBITDA</t>
  </si>
  <si>
    <t>Risk จาก Investment &gt;20% EBITDA</t>
  </si>
  <si>
    <t>Risk จาก อัตราส่วนทุนสำรองสุทธิ (NWC) ต่อ รายจ่ายเฉลี่ยต่อเดือน</t>
  </si>
  <si>
    <t>PlanFin แบบ</t>
  </si>
  <si>
    <t>[1] รวมรายได้ (ไม่รวมรายได้อื่น(ระบบบัญชีอัตโนมัติ) และรายได้งบลงทุน)</t>
  </si>
  <si>
    <t>[2] 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</si>
  <si>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[3] EBITDA (รวมรายได้ (ไม่รวมรายได้งบลงทุน) - รวมค่าใช้จ่าย (ไม่รวมค่าเสื่อมราคาและค่าตัดจำหน่าย)</t>
  </si>
  <si>
    <t>[4] สรุปแผนประมาณการ</t>
  </si>
  <si>
    <t>[5] = [3] x 20% วงเงินที่ลงทุนได้ (ร้อยละ 20%ของ EBITDA)</t>
  </si>
  <si>
    <t xml:space="preserve">[6] จัดซื้อ/จัดหาด้วยเงินบำรุงของ รพ. </t>
  </si>
  <si>
    <t>[17] = [14] : Risk จาก อัตราส่วนทุนสำรองสุทธิ (NWC) ต่อ รายจ่ายเฉลี่ยต่อเดือน</t>
  </si>
  <si>
    <t>[16] =[8] : Risk จาก Investment &gt;20% EBITDA</t>
  </si>
  <si>
    <t>[15] = [3] : Risk จาก EBITDA</t>
  </si>
  <si>
    <t>[14]=[13]/[11] : อัตราทุนสำรองสุทธิ (NWC) คงเหลือ หลังหักเงินลงทุน &gt;20% EBITDAต่อรายจ่ายเฉลี่ยต่อเดือน</t>
  </si>
  <si>
    <t>[13] =[9] - [8] : ทุนสำรองสุทธิ (NWC) คงเหลือหลังหักการลงทุน &gt;20% EBITDA</t>
  </si>
  <si>
    <t>[8] = [5] - [6] : วงเงินงบลงทุน (เงินบำรุง)  เปรียบเทียบกับ EBITDA &gt;20%</t>
  </si>
  <si>
    <t>[7]=[6]/[3] x 100 : สัดส่วนการลงทุน  ต่อ EBITDA</t>
  </si>
  <si>
    <t>จัดซื้อ จัดหาด้วยเงินบริจาค ของ รพ. ก่อน 1 ต.ค. 63</t>
  </si>
  <si>
    <t>การวิเคราะห์การลงทุน (เงินบำรุง) เปรียบเทียบกับ EBITDA &gt;20%</t>
  </si>
  <si>
    <t>[12] =[9]/[11] : อัตราส่วนทุนสำรองสุทธิ (NWC) ต่อ รายจ่ายเฉลี่ยต่อเดือน</t>
  </si>
  <si>
    <t>การวิเคราะห์</t>
  </si>
  <si>
    <t>[1]</t>
  </si>
  <si>
    <t>[2]</t>
  </si>
  <si>
    <t>[3]</t>
  </si>
  <si>
    <t>[9]</t>
  </si>
  <si>
    <t>ลำดับ</t>
  </si>
  <si>
    <t>เกินดุล</t>
  </si>
  <si>
    <t>ไม่เกิน</t>
  </si>
  <si>
    <t>เกิน</t>
  </si>
  <si>
    <t>Normal</t>
  </si>
  <si>
    <t>Risk</t>
  </si>
  <si>
    <t>[4]</t>
  </si>
  <si>
    <t>[5] = [3] x 20%</t>
  </si>
  <si>
    <t>[6]</t>
  </si>
  <si>
    <t>[7]=[6]/[3] x 100</t>
  </si>
  <si>
    <t>[8] = [5] - [6]</t>
  </si>
  <si>
    <t>[10]</t>
  </si>
  <si>
    <t>[11]=[2]/12</t>
  </si>
  <si>
    <t>[12] =[9]/[11]</t>
  </si>
  <si>
    <t>[13] =[9] - [8]</t>
  </si>
  <si>
    <t>[14]=[13]/[11]</t>
  </si>
  <si>
    <t xml:space="preserve">[15] = [3] </t>
  </si>
  <si>
    <t xml:space="preserve">[16] =[8] </t>
  </si>
  <si>
    <t xml:space="preserve">[17] = [14] </t>
  </si>
  <si>
    <t>พระอาจารย์วัน,รพช.</t>
  </si>
  <si>
    <t>พระอาจารย์มั่น,รพช.</t>
  </si>
  <si>
    <r>
      <t xml:space="preserve">ทุนสำรองสุทธิ (Networking Capital)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</si>
  <si>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r>
      <t xml:space="preserve">เงินบำรุงคงเหลือสุทธิ (หักหนี้สินและภาระผูกพัน)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</si>
  <si>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t>การวิเคราะห์การปรับแผนทางการเงินครึ่งปีหลัง Planfin และ แผนรายรับ - รายจ่ายเงินบำรุงครึ่งปีหลัง ปีงบประมาณ 2567 เขตสุขภาพที่ 8</t>
  </si>
  <si>
    <t>เขต 8</t>
  </si>
  <si>
    <t>นาวัง ,รพช.</t>
  </si>
  <si>
    <t>จังหวัด</t>
  </si>
  <si>
    <t>จัดซื้อ จัดหาด้วยเงินบริจาค ของ รพ. ปี งปม. 2564 - ปัจจุบัน</t>
  </si>
  <si>
    <t>P04 รายได้ UC</t>
  </si>
  <si>
    <t>P05 รายได้จาก  EMS</t>
  </si>
  <si>
    <t>P06 รายได้ค่ารักษาเบิกต้นสังกัด</t>
  </si>
  <si>
    <t>P61 รายได้ค่ารักษา อปท.</t>
  </si>
  <si>
    <t>P07 รายได้ค่ารักษาเบิกจ่ายตรงกรมบัญชีกลาง</t>
  </si>
  <si>
    <t>P08 รายได้ประกันสังคม</t>
  </si>
  <si>
    <t>P09 รายได้แรงงานต่างด้าว</t>
  </si>
  <si>
    <t>P10 รายได้ค่ารักษาและบริการอื่น ๆ</t>
  </si>
  <si>
    <t>P11 รายได้งบประมาณส่วนบุคลากร</t>
  </si>
  <si>
    <t>P12 รายได้อื่น</t>
  </si>
  <si>
    <t>P121 รายได้อื่น (ระบบบัญชีบันทึกอัตโนมัติ)</t>
  </si>
  <si>
    <t>P13 รายได้งบลงทุน</t>
  </si>
  <si>
    <t xml:space="preserve">P13S รวมรายได้ </t>
  </si>
  <si>
    <t>P14 ต้นทุนยา</t>
  </si>
  <si>
    <t>P15 ต้นทุนเวชภัณฑ์มิใช่ยาและวัสดุการแพทย์</t>
  </si>
  <si>
    <t>P151 ต้นทุนวัสดุทันตกรรม</t>
  </si>
  <si>
    <t>P16 ต้นทุนวัสดุวิทยาศาสตร์การแพทย์</t>
  </si>
  <si>
    <t>P17 เงินเดือนและค่าจ้างประจำ</t>
  </si>
  <si>
    <t>P18 ค่าจ้างชั่วคราว/พกส./ค่าจ้างเหมาบุคลากรอื่น</t>
  </si>
  <si>
    <t>P19 ค่าตอบแทน</t>
  </si>
  <si>
    <t xml:space="preserve">P20 ค่าใช้จ่ายบุคลากรอื่น </t>
  </si>
  <si>
    <t>P21 ค่าใช้สอย</t>
  </si>
  <si>
    <t xml:space="preserve">P22 ค่าสาธารณูปโภค </t>
  </si>
  <si>
    <t xml:space="preserve">P23 วัสดุใช้ไป </t>
  </si>
  <si>
    <t>P24 ค่าเสื่อมราคาและค่าตัดจำหน่าย</t>
  </si>
  <si>
    <t>P241 หนี้สูญและสงสัยจะสูญ</t>
  </si>
  <si>
    <t>P25 ค่าใช้จ่ายอื่น</t>
  </si>
  <si>
    <t>P251 ค่าใช้จ่ายอื่น (ระบบบัญชีบันทึกอัตโนมัติ)</t>
  </si>
  <si>
    <t>P26S รวมค่าใช้จ่าย</t>
  </si>
  <si>
    <t>P28 สรุปแผนประมาณการ</t>
  </si>
  <si>
    <t>P281 วงเงินที่ลงทุนได้ (ร้อยละ 20%ของ EBITDA)</t>
  </si>
  <si>
    <t>รวมนครพนม</t>
  </si>
  <si>
    <t>รวมบึงกาฬ</t>
  </si>
  <si>
    <t>รวมเลย</t>
  </si>
  <si>
    <t>รวมสกลนคร</t>
  </si>
  <si>
    <t>รวมหนองคาย</t>
  </si>
  <si>
    <t>รวมหนองบัวลำภู</t>
  </si>
  <si>
    <t>รวมอุดรธานี</t>
  </si>
  <si>
    <t>ผู้ตรวจราชการกระทรวงสาธารณสุข</t>
  </si>
  <si>
    <t>CR  &gt;1.5</t>
  </si>
  <si>
    <t>QR  &gt;1</t>
  </si>
  <si>
    <t>Cash  &gt;0.8</t>
  </si>
  <si>
    <t>P40 ทุนสำรองสุทธิ (Networking Capital) กันยายน 2568</t>
  </si>
  <si>
    <t>P50 เงินบำรุงคงเหลือ กันยายน 2568</t>
  </si>
  <si>
    <t>P60 หนี้สินและภาระผูกพัน กันยายน 2568</t>
  </si>
  <si>
    <t>ประมาณการจ่ายชำระหนี้ปี 2569</t>
  </si>
  <si>
    <t>ประมาณการลูกหนี้ที่เรียกเก็บได้ปี 2569</t>
  </si>
  <si>
    <t>จัดซื้อ จัดหาด้วยเงินบำรุงของ รพ. ปี 2569</t>
  </si>
  <si>
    <t>จัดซื้อ จัดหาด้วยงบค่าเสื่อม UC ของ รพ. ปี 2569</t>
  </si>
  <si>
    <t>จัดซื้อ จัดหาด้วยเงินงบประมาณ ของ รพ. ปี 2569</t>
  </si>
  <si>
    <r>
      <t xml:space="preserve">[9] : ทุนสำรองสุทธิ (Networking Capital) </t>
    </r>
    <r>
      <rPr>
        <u/>
        <sz val="16"/>
        <color rgb="FFFF0000"/>
        <rFont val="TH SarabunPSK"/>
        <family val="2"/>
      </rPr>
      <t xml:space="preserve">ณ 30 กันยายน </t>
    </r>
    <r>
      <rPr>
        <sz val="16"/>
        <color theme="1"/>
        <rFont val="TH SarabunPSK"/>
        <family val="2"/>
      </rPr>
      <t>2568</t>
    </r>
  </si>
  <si>
    <r>
      <t xml:space="preserve">[10] : เงินบำรุงคงเหลือสุทธิ (หักหนี้สินและภาระผูกพัน) </t>
    </r>
    <r>
      <rPr>
        <u/>
        <sz val="16"/>
        <color rgb="FFFF0000"/>
        <rFont val="TH SarabunPSK"/>
        <family val="2"/>
      </rPr>
      <t xml:space="preserve">ณ 30 กันยายน </t>
    </r>
    <r>
      <rPr>
        <sz val="16"/>
        <color theme="1"/>
        <rFont val="TH SarabunPSK"/>
        <family val="2"/>
      </rPr>
      <t>2568</t>
    </r>
  </si>
  <si>
    <t>[11]=[2]/12 รายจ่ายเฉลี่ยต่อเดือน</t>
  </si>
  <si>
    <t>ส่วนต่างรายได้หักค่าใช้จ่าย (NI)</t>
  </si>
  <si>
    <t>[9] : ทุนสำรองสุทธิ (Networking Capital) ณ 30 กันยายน 2568</t>
  </si>
  <si>
    <t>[10] : เงินบำรุงคงเหลือสุทธิ (หักหนี้สินและภาระผูกพัน) ณ 30 กันยายน 2568</t>
  </si>
  <si>
    <t>ณ 30 ก.ย. 2568</t>
  </si>
  <si>
    <t>รายละเอียด</t>
  </si>
  <si>
    <t>แหล่งเงิน</t>
  </si>
  <si>
    <t>จำนวน (บาท)</t>
  </si>
  <si>
    <t>เงินบำรุง</t>
  </si>
  <si>
    <t>เงินบริจาค</t>
  </si>
  <si>
    <t>ครุภัณฑ์ 3 รายการ</t>
  </si>
  <si>
    <t>ครุภัณฑ์ 49 รายการ</t>
  </si>
  <si>
    <t>ครุภัณฑ์ 7 รายการ</t>
  </si>
  <si>
    <t>สิ่งก่อสร้าง</t>
  </si>
  <si>
    <t>ครุภัณฑ์ งานยาน (รถพยาบาลพร้อมอุปกรช่วยชีวิตชั้นสูง)</t>
  </si>
  <si>
    <t>ครุภัณฑ์ 10 รายการ</t>
  </si>
  <si>
    <t>สิ่งก่อสร้าง 10 รายการ</t>
  </si>
  <si>
    <t>ครุภัณฑ์ 101 รายการ</t>
  </si>
  <si>
    <t>ครุภัณฑ์ 77 รายการ</t>
  </si>
  <si>
    <t>สิ่งก่อสร้าง 11 รายการ</t>
  </si>
  <si>
    <t>ครุภัณฑ์</t>
  </si>
  <si>
    <t>ครุภัณฑ์ 255 รายการ</t>
  </si>
  <si>
    <t>สิ่งก่อสร้าง 5 รายการ</t>
  </si>
  <si>
    <t>การจัดทำแผนทางการเงิน Planfin ปีงบประมาณ 2569 เขตสุขภาพที่ 8 (ราย รพ.)</t>
  </si>
  <si>
    <t xml:space="preserve">การจัดทำแผนทางการเงิน Planfin (7 แผน) ปีงบประมาณ 2569 เขตสุขภาพที่ 8 </t>
  </si>
  <si>
    <t>การวิเคราะห์การจัดทำแผนทางการเงิน Planfin ปีงบประมาณ 2569 เขตสุขภาพที่ 8 (ราย รพ.)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</si>
  <si>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</si>
  <si>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</si>
  <si>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</si>
  <si>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</si>
  <si>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</si>
  <si>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Risk Score</t>
  </si>
  <si>
    <t xml:space="preserve">[1] </t>
  </si>
  <si>
    <t xml:space="preserve">[2] </t>
  </si>
  <si>
    <t>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</si>
  <si>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[3] </t>
  </si>
  <si>
    <t xml:space="preserve">[4] </t>
  </si>
  <si>
    <t xml:space="preserve">[5] = [3] x 20% </t>
  </si>
  <si>
    <t xml:space="preserve">[6] </t>
  </si>
  <si>
    <t xml:space="preserve">[7]=[6]/[3] x 100 </t>
  </si>
  <si>
    <t>ทุนสำรองสุทธิ (Networking Capital) ณ 30 กันยายน 2568</t>
  </si>
  <si>
    <t xml:space="preserve">[9] </t>
  </si>
  <si>
    <t>เงินบำรุงคงเหลือสุทธิ (หักหนี้สินและภาระผูกพัน) ณ 30 กันยายน 2568</t>
  </si>
  <si>
    <t xml:space="preserve">[10] </t>
  </si>
  <si>
    <t xml:space="preserve">[11]=[2]/12 </t>
  </si>
  <si>
    <t xml:space="preserve">[12] =[9]/[11] </t>
  </si>
  <si>
    <t>[15] = [3]</t>
  </si>
  <si>
    <t>[16] =[8]</t>
  </si>
  <si>
    <t>[17] = [14]</t>
  </si>
  <si>
    <t>รวมรายได้ (ไม่รวมรายได้อื่น (ระบบบัญชีอัตโนมัติ) และรายได้งบลงทุน)</t>
  </si>
  <si>
    <t>รวมค่าใช้จ่าย (ไม่รวมค่าเสื่อมราคาและค่าตัดจำหน่ายและค่าใช้จ่ายอื่น (ระบบบัญชีบันทึกอัตโนมัติ))</t>
  </si>
  <si>
    <t>รหัส</t>
  </si>
  <si>
    <t>โรงพยาบาล</t>
  </si>
  <si>
    <t xml:space="preserve">แบบ PlanFin 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</si>
  <si>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</si>
  <si>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</si>
  <si>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</si>
  <si>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</si>
  <si>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</si>
  <si>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>% Investment ต่อ EBITDA</t>
  </si>
  <si>
    <t>สัดส่วน NWC เหลือหลัง Investment ต่อ รายจ่าย:เดือน</t>
  </si>
  <si>
    <t xml:space="preserve"> การปรับ PlanFin</t>
  </si>
  <si>
    <t>แบบ</t>
  </si>
  <si>
    <t xml:space="preserve">  บวก=Normal </t>
  </si>
  <si>
    <r>
      <t>&lt;</t>
    </r>
    <r>
      <rPr>
        <b/>
        <sz val="18"/>
        <color rgb="FF99FF99"/>
        <rFont val="TH Sarabun New"/>
        <family val="2"/>
      </rPr>
      <t>20%  Normal</t>
    </r>
  </si>
  <si>
    <t>&lt; 1 = Risk</t>
  </si>
  <si>
    <t xml:space="preserve">  ลบ = Risk </t>
  </si>
  <si>
    <t xml:space="preserve">&gt;20%  Risk </t>
  </si>
  <si>
    <r>
      <t>&gt;</t>
    </r>
    <r>
      <rPr>
        <b/>
        <sz val="18"/>
        <color rgb="FF99FF99"/>
        <rFont val="TH Sarabun New"/>
        <family val="2"/>
      </rPr>
      <t xml:space="preserve"> 1 = Normal</t>
    </r>
  </si>
  <si>
    <t xml:space="preserve">  Normal </t>
  </si>
  <si>
    <t xml:space="preserve"> Normal</t>
  </si>
  <si>
    <t>ไม่ต้องปรับ</t>
  </si>
  <si>
    <t xml:space="preserve">ทบทวนการลงทุนอีกครั้ง </t>
  </si>
  <si>
    <t>Low Risk</t>
  </si>
  <si>
    <r>
      <t xml:space="preserve"> </t>
    </r>
    <r>
      <rPr>
        <sz val="18"/>
        <color rgb="FFFF0000"/>
        <rFont val="TH Sarabun New"/>
        <family val="2"/>
      </rPr>
      <t>Risk</t>
    </r>
  </si>
  <si>
    <t>ทบทวนการลงทุนอีกครั้ง ทำFeasibility study</t>
  </si>
  <si>
    <t>ปรับลดการลงทุนให้ &lt; 20% EBITDA เพื่อเงินเหลือจาก EBITDA – ลงทุนจะไปเพิ่ม NWC  ทำ Feasibility study</t>
  </si>
  <si>
    <t>Medium Risk</t>
  </si>
  <si>
    <r>
      <t xml:space="preserve"> </t>
    </r>
    <r>
      <rPr>
        <sz val="18"/>
        <color rgb="FF000000"/>
        <rFont val="TH Sarabun New"/>
        <family val="2"/>
      </rPr>
      <t>Normal</t>
    </r>
  </si>
  <si>
    <t>ปรับ EBITDA ให้เป็น +</t>
  </si>
  <si>
    <t xml:space="preserve"> Risk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</si>
  <si>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</si>
  <si>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</si>
  <si>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</si>
  <si>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>High Risk</t>
  </si>
  <si>
    <t xml:space="preserve">วงเงิน EBITDA </t>
  </si>
  <si>
    <t>วงเงินที่ลงทุนได้ (20%ของ EBITDA)</t>
  </si>
  <si>
    <t xml:space="preserve">[2] = [1] x 20% </t>
  </si>
  <si>
    <t xml:space="preserve">ทุนสำรองสุทธิ (NWC) </t>
  </si>
  <si>
    <t xml:space="preserve">เงินบำรุงคงเหลือสุทธิ หักหนี้สินและภาระผูกพัน </t>
  </si>
  <si>
    <t>TPS ไตรมาส3/2568</t>
  </si>
  <si>
    <t>C</t>
  </si>
  <si>
    <t>A</t>
  </si>
  <si>
    <t>(นายสามารถ ถิระศักดิ์)</t>
  </si>
  <si>
    <t>ลงชื่อ.......................................................................ผู้เห็นชอบ</t>
  </si>
  <si>
    <t>ข้อมูลโรงพยาบาลที่มีการลงทุนด้วยเงินบำรุงเกิน 20% EBITDA ปีงบประมาณ พ.ศ. 2569 ในเขตสุขภาพที่ 8</t>
  </si>
  <si>
    <t>หมายเหตุ : โรงพยาบาลที่มีการลงทุนด้วยเงินบำรุงเกิน 20% EBITDA ปีงบประมาณ พ.ศ. 2569 ในเขตสุขภาพที่ 8 มีจำนวน 7 แห่ง เป็นแผนเกินดุล และแผนแบบ 3 ทั้งหมด</t>
  </si>
  <si>
    <t>[4] = [3] - [2]</t>
  </si>
  <si>
    <t>วงเงินงบลงทุน (เงินบำรุง)  มากกว่า EBITDA &gt;20%</t>
  </si>
  <si>
    <t>1. แผนประมาณการรายได้-ควบคุมค่าใช้จ่าย ปีงบประมาณ 2569</t>
  </si>
  <si>
    <t>ทุนสำรองสุทธิ (Networking Capital) กันยายน 2568</t>
  </si>
  <si>
    <t>เงินบำรุงคงเหลือ กันยายน 2568</t>
  </si>
  <si>
    <t>หนี้สินและภาระผูกพัน กันยายน 2568</t>
  </si>
  <si>
    <t>สิ่งก่อสร้าง 3 รายการ ปรับปรุง/สร้างที่พักอาศัย, ระบบบำบัดน้ำเสีย</t>
  </si>
  <si>
    <t>สิ่งก่อสร้าง 1 รายการ Smart OPD อาคารทันตกรรม</t>
  </si>
  <si>
    <t>ครุภัณฑ์ 23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</si>
</sst>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_ ;[Red]\-#,##0.00\ "/>
  </numFmts>
  <fonts count="6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u/>
      <sz val="16"/>
      <name val="TH SarabunPSK"/>
      <family val="2"/>
    </font>
    <font>
      <b/>
      <sz val="24"/>
      <name val="TH SarabunPSK"/>
      <family val="2"/>
    </font>
    <font>
      <b/>
      <sz val="16"/>
      <color rgb="FFFF0000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2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3399"/>
      <name val="TH SarabunPSK"/>
      <family val="2"/>
    </font>
    <font>
      <sz val="14"/>
      <color rgb="FFFF3399"/>
      <name val="TH SarabunPSK"/>
      <family val="2"/>
    </font>
    <font>
      <b/>
      <i/>
      <sz val="14"/>
      <color theme="1"/>
      <name val="TH SarabunPSK"/>
      <family val="2"/>
    </font>
    <font>
      <u/>
      <sz val="16"/>
      <color rgb="FFFF0000"/>
      <name val="TH SarabunPSK"/>
      <family val="2"/>
    </font>
    <font>
      <b/>
      <sz val="26"/>
      <color theme="1"/>
      <name val="TH SarabunPSK"/>
      <family val="2"/>
    </font>
    <font>
      <b/>
      <sz val="22"/>
      <name val="TH SarabunPSK"/>
      <family val="2"/>
    </font>
    <font>
      <sz val="22"/>
      <color rgb="FFFF3399"/>
      <name val="TH SarabunPSK"/>
      <family val="2"/>
    </font>
    <font>
      <b/>
      <sz val="18"/>
      <name val="TH SarabunPSK"/>
      <family val="2"/>
    </font>
    <font>
      <b/>
      <sz val="16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b/>
      <sz val="14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name val="TH Sarabun New"/>
      <family val="2"/>
    </font>
    <font>
      <b/>
      <sz val="36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rgb="FFFFFFFF"/>
      <name val="TH Sarabun New"/>
      <family val="2"/>
    </font>
    <font>
      <b/>
      <sz val="18"/>
      <color rgb="FF99FF99"/>
      <name val="TH Sarabun New"/>
      <family val="2"/>
    </font>
    <font>
      <b/>
      <u/>
      <sz val="18"/>
      <color rgb="FF99FF99"/>
      <name val="TH Sarabun New"/>
      <family val="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  <font>
      <sz val="20"/>
      <color theme="1"/>
      <name val="TH Sarabun New"/>
      <family val="2"/>
    </font>
    <font>
      <sz val="18"/>
      <color rgb="FFFF0000"/>
      <name val="TH Sarabun New"/>
      <family val="2"/>
    </font>
    <font>
      <sz val="16"/>
      <color rgb="FF000000"/>
      <name val="TH Sarabun New"/>
      <family val="2"/>
    </font>
    <font>
      <sz val="20"/>
      <color rgb="FF000000"/>
      <name val="TH SarabunPSK"/>
      <family val="2"/>
    </font>
    <font>
      <sz val="20"/>
      <color rgb="FF000000"/>
      <name val="TH Sarabun New"/>
      <family val="2"/>
    </font>
    <font>
      <sz val="18"/>
      <color rgb="FF000000"/>
      <name val="TH SarabunPSK"/>
      <family val="2"/>
      <charset val="222"/>
    </font>
    <font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rgb="FFFF0000"/>
      <name val="TH Sarabun New"/>
      <family val="2"/>
      <charset val="222"/>
    </font>
  </fonts>
  <fills count="5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10" applyNumberFormat="0" applyAlignment="0" applyProtection="0"/>
    <xf numFmtId="0" fontId="17" fillId="16" borderId="11" applyNumberFormat="0" applyAlignment="0" applyProtection="0"/>
    <xf numFmtId="0" fontId="18" fillId="16" borderId="10" applyNumberFormat="0" applyAlignment="0" applyProtection="0"/>
    <xf numFmtId="0" fontId="19" fillId="0" borderId="12" applyNumberFormat="0" applyFill="0" applyAlignment="0" applyProtection="0"/>
    <xf numFmtId="0" fontId="20" fillId="17" borderId="13" applyNumberFormat="0" applyAlignment="0" applyProtection="0"/>
    <xf numFmtId="0" fontId="21" fillId="0" borderId="0" applyNumberFormat="0" applyFill="0" applyBorder="0" applyAlignment="0" applyProtection="0"/>
    <xf numFmtId="0" fontId="1" fillId="1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</cellStyleXfs>
  <cellXfs count="310">
    <xf numFmtId="0" fontId="0" fillId="0" borderId="0" xfId="0"/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3" fillId="7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left"/>
    </xf>
    <xf numFmtId="40" fontId="3" fillId="0" borderId="1" xfId="0" applyNumberFormat="1" applyFont="1" applyBorder="1" applyAlignment="1">
      <alignment horizontal="center"/>
    </xf>
    <xf numFmtId="38" fontId="3" fillId="0" borderId="1" xfId="0" applyNumberFormat="1" applyFont="1" applyBorder="1" applyAlignment="1">
      <alignment horizontal="center"/>
    </xf>
    <xf numFmtId="0" fontId="3" fillId="0" borderId="0" xfId="0" applyFont="1"/>
    <xf numFmtId="40" fontId="3" fillId="0" borderId="1" xfId="1" applyNumberFormat="1" applyFont="1" applyBorder="1"/>
    <xf numFmtId="43" fontId="4" fillId="9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0" fontId="3" fillId="9" borderId="1" xfId="1" applyNumberFormat="1" applyFont="1" applyFill="1" applyBorder="1"/>
    <xf numFmtId="40" fontId="3" fillId="9" borderId="1" xfId="0" applyNumberFormat="1" applyFont="1" applyFill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40" fontId="3" fillId="9" borderId="1" xfId="1" applyNumberFormat="1" applyFont="1" applyFill="1" applyBorder="1" applyAlignment="1">
      <alignment vertical="center"/>
    </xf>
    <xf numFmtId="40" fontId="3" fillId="9" borderId="1" xfId="0" applyNumberFormat="1" applyFont="1" applyFill="1" applyBorder="1" applyAlignment="1">
      <alignment horizontal="center" vertical="center"/>
    </xf>
    <xf numFmtId="38" fontId="3" fillId="9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0" fontId="25" fillId="0" borderId="0" xfId="0" applyFont="1" applyAlignment="1">
      <alignment horizontal="left" vertical="top"/>
    </xf>
    <xf numFmtId="0" fontId="28" fillId="0" borderId="0" xfId="0" applyFont="1"/>
    <xf numFmtId="43" fontId="30" fillId="0" borderId="0" xfId="1" applyFont="1" applyFill="1"/>
    <xf numFmtId="43" fontId="31" fillId="0" borderId="0" xfId="1" applyFont="1" applyFill="1"/>
    <xf numFmtId="0" fontId="32" fillId="0" borderId="0" xfId="0" applyFont="1"/>
    <xf numFmtId="0" fontId="31" fillId="0" borderId="0" xfId="0" applyFont="1"/>
    <xf numFmtId="1" fontId="33" fillId="0" borderId="0" xfId="1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43" fontId="33" fillId="8" borderId="0" xfId="1" applyFont="1" applyFill="1"/>
    <xf numFmtId="43" fontId="34" fillId="8" borderId="0" xfId="1" applyFont="1" applyFill="1"/>
    <xf numFmtId="43" fontId="33" fillId="2" borderId="0" xfId="1" applyFont="1" applyFill="1"/>
    <xf numFmtId="43" fontId="30" fillId="8" borderId="0" xfId="1" applyFont="1" applyFill="1"/>
    <xf numFmtId="0" fontId="35" fillId="0" borderId="0" xfId="0" applyFont="1"/>
    <xf numFmtId="43" fontId="33" fillId="8" borderId="0" xfId="1" applyFont="1" applyFill="1" applyAlignment="1">
      <alignment horizontal="center"/>
    </xf>
    <xf numFmtId="187" fontId="33" fillId="8" borderId="0" xfId="1" applyNumberFormat="1" applyFont="1" applyFill="1" applyAlignment="1">
      <alignment vertical="center"/>
    </xf>
    <xf numFmtId="43" fontId="33" fillId="2" borderId="0" xfId="1" applyFont="1" applyFill="1" applyAlignment="1">
      <alignment horizontal="center"/>
    </xf>
    <xf numFmtId="0" fontId="33" fillId="8" borderId="0" xfId="1" applyNumberFormat="1" applyFont="1" applyFill="1" applyAlignment="1">
      <alignment horizontal="center"/>
    </xf>
    <xf numFmtId="0" fontId="35" fillId="0" borderId="0" xfId="0" applyFont="1" applyAlignment="1">
      <alignment horizontal="center"/>
    </xf>
    <xf numFmtId="0" fontId="33" fillId="6" borderId="0" xfId="0" applyFont="1" applyFill="1" applyAlignment="1">
      <alignment horizontal="center"/>
    </xf>
    <xf numFmtId="43" fontId="33" fillId="6" borderId="0" xfId="1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188" fontId="32" fillId="0" borderId="0" xfId="1" applyNumberFormat="1" applyFont="1"/>
    <xf numFmtId="43" fontId="32" fillId="0" borderId="0" xfId="1" applyFont="1" applyFill="1"/>
    <xf numFmtId="4" fontId="33" fillId="0" borderId="0" xfId="1" applyNumberFormat="1" applyFont="1" applyFill="1"/>
    <xf numFmtId="43" fontId="31" fillId="0" borderId="0" xfId="1" applyFont="1"/>
    <xf numFmtId="0" fontId="32" fillId="4" borderId="0" xfId="0" applyFont="1" applyFill="1" applyAlignment="1" applyProtection="1">
      <alignment horizontal="center"/>
      <protection locked="0"/>
    </xf>
    <xf numFmtId="188" fontId="32" fillId="4" borderId="0" xfId="1" applyNumberFormat="1" applyFont="1" applyFill="1" applyProtection="1">
      <protection locked="0"/>
    </xf>
    <xf numFmtId="0" fontId="31" fillId="0" borderId="0" xfId="0" applyFont="1" applyProtection="1">
      <protection locked="0"/>
    </xf>
    <xf numFmtId="43" fontId="33" fillId="0" borderId="0" xfId="1" applyFont="1" applyFill="1"/>
    <xf numFmtId="188" fontId="32" fillId="4" borderId="0" xfId="1" applyNumberFormat="1" applyFont="1" applyFill="1" applyAlignment="1" applyProtection="1">
      <alignment horizontal="center"/>
      <protection locked="0"/>
    </xf>
    <xf numFmtId="188" fontId="31" fillId="0" borderId="0" xfId="1" applyNumberFormat="1" applyFont="1" applyProtection="1">
      <protection locked="0"/>
    </xf>
    <xf numFmtId="188" fontId="32" fillId="0" borderId="0" xfId="1" applyNumberFormat="1" applyFont="1" applyFill="1" applyProtection="1">
      <protection locked="0"/>
    </xf>
    <xf numFmtId="188" fontId="31" fillId="0" borderId="0" xfId="1" applyNumberFormat="1" applyFont="1" applyFill="1" applyProtection="1">
      <protection locked="0"/>
    </xf>
    <xf numFmtId="188" fontId="32" fillId="5" borderId="0" xfId="1" applyNumberFormat="1" applyFont="1" applyFill="1" applyProtection="1">
      <protection locked="0"/>
    </xf>
    <xf numFmtId="188" fontId="32" fillId="0" borderId="0" xfId="0" applyNumberFormat="1" applyFont="1" applyProtection="1">
      <protection locked="0"/>
    </xf>
    <xf numFmtId="188" fontId="31" fillId="0" borderId="0" xfId="0" applyNumberFormat="1" applyFont="1" applyProtection="1">
      <protection locked="0"/>
    </xf>
    <xf numFmtId="188" fontId="36" fillId="0" borderId="0" xfId="1" applyNumberFormat="1" applyFont="1" applyFill="1" applyAlignment="1" applyProtection="1">
      <alignment horizontal="center"/>
      <protection locked="0"/>
    </xf>
    <xf numFmtId="188" fontId="32" fillId="0" borderId="0" xfId="0" applyNumberFormat="1" applyFont="1"/>
    <xf numFmtId="188" fontId="31" fillId="0" borderId="0" xfId="0" applyNumberFormat="1" applyFont="1"/>
    <xf numFmtId="188" fontId="32" fillId="0" borderId="0" xfId="0" applyNumberFormat="1" applyFont="1" applyAlignment="1">
      <alignment horizontal="right" vertical="top" wrapText="1"/>
    </xf>
    <xf numFmtId="188" fontId="33" fillId="6" borderId="0" xfId="1" applyNumberFormat="1" applyFont="1" applyFill="1"/>
    <xf numFmtId="0" fontId="30" fillId="0" borderId="0" xfId="0" applyFont="1"/>
    <xf numFmtId="0" fontId="33" fillId="0" borderId="0" xfId="1" applyNumberFormat="1" applyFont="1" applyFill="1"/>
    <xf numFmtId="43" fontId="32" fillId="5" borderId="0" xfId="1" applyFont="1" applyFill="1" applyAlignment="1" applyProtection="1">
      <alignment horizontal="center" vertical="center"/>
      <protection locked="0"/>
    </xf>
    <xf numFmtId="43" fontId="32" fillId="5" borderId="0" xfId="1" applyFont="1" applyFill="1" applyProtection="1">
      <protection locked="0"/>
    </xf>
    <xf numFmtId="43" fontId="31" fillId="0" borderId="0" xfId="1" applyFont="1" applyFill="1" applyProtection="1">
      <protection locked="0"/>
    </xf>
    <xf numFmtId="43" fontId="32" fillId="0" borderId="0" xfId="1" applyFont="1" applyFill="1" applyAlignment="1" applyProtection="1">
      <alignment horizontal="center" vertical="center"/>
      <protection locked="0"/>
    </xf>
    <xf numFmtId="43" fontId="32" fillId="0" borderId="0" xfId="1" applyFont="1" applyFill="1" applyProtection="1">
      <protection locked="0"/>
    </xf>
    <xf numFmtId="43" fontId="32" fillId="6" borderId="0" xfId="1" applyFont="1" applyFill="1" applyAlignment="1" applyProtection="1">
      <alignment horizontal="center" vertical="center"/>
      <protection locked="0"/>
    </xf>
    <xf numFmtId="43" fontId="32" fillId="6" borderId="0" xfId="1" applyFont="1" applyFill="1" applyProtection="1">
      <protection locked="0"/>
    </xf>
    <xf numFmtId="4" fontId="33" fillId="0" borderId="0" xfId="1" applyNumberFormat="1" applyFont="1"/>
    <xf numFmtId="0" fontId="33" fillId="0" borderId="0" xfId="1" applyNumberFormat="1" applyFont="1"/>
    <xf numFmtId="43" fontId="32" fillId="6" borderId="0" xfId="1" applyFont="1" applyFill="1" applyAlignment="1" applyProtection="1">
      <alignment horizontal="center"/>
      <protection locked="0"/>
    </xf>
    <xf numFmtId="43" fontId="32" fillId="0" borderId="0" xfId="1" applyFont="1" applyFill="1" applyAlignment="1" applyProtection="1">
      <alignment horizontal="left"/>
      <protection locked="0"/>
    </xf>
    <xf numFmtId="43" fontId="32" fillId="3" borderId="0" xfId="1" applyFont="1" applyFill="1"/>
    <xf numFmtId="4" fontId="32" fillId="3" borderId="0" xfId="1" applyNumberFormat="1" applyFont="1" applyFill="1"/>
    <xf numFmtId="43" fontId="32" fillId="6" borderId="0" xfId="1" applyFont="1" applyFill="1" applyAlignment="1">
      <alignment horizontal="center"/>
    </xf>
    <xf numFmtId="0" fontId="32" fillId="6" borderId="0" xfId="1" applyNumberFormat="1" applyFont="1" applyFill="1"/>
    <xf numFmtId="43" fontId="32" fillId="0" borderId="0" xfId="1" applyFont="1" applyFill="1" applyAlignment="1">
      <alignment horizontal="left"/>
    </xf>
    <xf numFmtId="0" fontId="32" fillId="0" borderId="0" xfId="1" applyNumberFormat="1" applyFont="1" applyFill="1"/>
    <xf numFmtId="4" fontId="33" fillId="3" borderId="0" xfId="1" applyNumberFormat="1" applyFont="1" applyFill="1"/>
    <xf numFmtId="43" fontId="32" fillId="0" borderId="0" xfId="1" applyFont="1"/>
    <xf numFmtId="4" fontId="32" fillId="0" borderId="0" xfId="1" applyNumberFormat="1" applyFont="1" applyFill="1" applyAlignment="1">
      <alignment horizontal="right" vertical="top" wrapText="1"/>
    </xf>
    <xf numFmtId="43" fontId="32" fillId="8" borderId="0" xfId="1" applyFont="1" applyFill="1" applyAlignment="1">
      <alignment horizontal="center"/>
    </xf>
    <xf numFmtId="4" fontId="32" fillId="8" borderId="0" xfId="1" applyNumberFormat="1" applyFont="1" applyFill="1" applyAlignment="1">
      <alignment horizontal="right" vertical="top" wrapText="1"/>
    </xf>
    <xf numFmtId="0" fontId="32" fillId="0" borderId="0" xfId="1" applyNumberFormat="1" applyFont="1"/>
    <xf numFmtId="4" fontId="33" fillId="5" borderId="0" xfId="1" applyNumberFormat="1" applyFont="1" applyFill="1"/>
    <xf numFmtId="0" fontId="33" fillId="8" borderId="0" xfId="1" applyNumberFormat="1" applyFont="1" applyFill="1"/>
    <xf numFmtId="43" fontId="32" fillId="0" borderId="0" xfId="1" applyFont="1" applyAlignment="1">
      <alignment horizontal="left"/>
    </xf>
    <xf numFmtId="43" fontId="33" fillId="5" borderId="0" xfId="1" applyFont="1" applyFill="1"/>
    <xf numFmtId="0" fontId="28" fillId="7" borderId="0" xfId="0" applyFont="1" applyFill="1" applyAlignment="1">
      <alignment horizontal="center"/>
    </xf>
    <xf numFmtId="43" fontId="31" fillId="7" borderId="0" xfId="1" applyFont="1" applyFill="1"/>
    <xf numFmtId="40" fontId="25" fillId="0" borderId="0" xfId="1" applyNumberFormat="1" applyFont="1" applyFill="1" applyBorder="1" applyAlignment="1">
      <alignment vertical="top"/>
    </xf>
    <xf numFmtId="40" fontId="25" fillId="0" borderId="0" xfId="0" applyNumberFormat="1" applyFont="1" applyAlignment="1">
      <alignment vertical="top"/>
    </xf>
    <xf numFmtId="40" fontId="27" fillId="0" borderId="0" xfId="0" applyNumberFormat="1" applyFont="1" applyAlignment="1">
      <alignment horizontal="center" vertical="top"/>
    </xf>
    <xf numFmtId="40" fontId="8" fillId="0" borderId="0" xfId="0" applyNumberFormat="1" applyFont="1" applyAlignment="1">
      <alignment horizontal="center" vertical="top"/>
    </xf>
    <xf numFmtId="40" fontId="25" fillId="7" borderId="0" xfId="0" applyNumberFormat="1" applyFont="1" applyFill="1" applyAlignment="1">
      <alignment horizontal="center" vertical="center"/>
    </xf>
    <xf numFmtId="40" fontId="25" fillId="0" borderId="0" xfId="0" applyNumberFormat="1" applyFont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38" fontId="25" fillId="0" borderId="0" xfId="0" applyNumberFormat="1" applyFont="1" applyAlignment="1">
      <alignment horizontal="center" vertical="top"/>
    </xf>
    <xf numFmtId="43" fontId="30" fillId="0" borderId="0" xfId="1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33" fillId="6" borderId="1" xfId="0" applyFont="1" applyFill="1" applyBorder="1" applyAlignment="1">
      <alignment horizontal="center"/>
    </xf>
    <xf numFmtId="43" fontId="33" fillId="6" borderId="1" xfId="1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2" fillId="0" borderId="1" xfId="0" applyFont="1" applyBorder="1"/>
    <xf numFmtId="188" fontId="33" fillId="0" borderId="1" xfId="1" applyNumberFormat="1" applyFont="1" applyFill="1" applyBorder="1"/>
    <xf numFmtId="188" fontId="32" fillId="0" borderId="1" xfId="1" applyNumberFormat="1" applyFont="1" applyBorder="1"/>
    <xf numFmtId="188" fontId="33" fillId="0" borderId="1" xfId="1" applyNumberFormat="1" applyFont="1" applyBorder="1"/>
    <xf numFmtId="43" fontId="32" fillId="0" borderId="1" xfId="1" applyFont="1" applyFill="1" applyBorder="1"/>
    <xf numFmtId="4" fontId="33" fillId="0" borderId="1" xfId="1" applyNumberFormat="1" applyFont="1" applyFill="1" applyBorder="1"/>
    <xf numFmtId="4" fontId="32" fillId="0" borderId="1" xfId="1" applyNumberFormat="1" applyFont="1" applyFill="1" applyBorder="1"/>
    <xf numFmtId="0" fontId="32" fillId="4" borderId="1" xfId="0" applyFont="1" applyFill="1" applyBorder="1" applyAlignment="1" applyProtection="1">
      <alignment horizontal="center"/>
      <protection locked="0"/>
    </xf>
    <xf numFmtId="4" fontId="33" fillId="4" borderId="1" xfId="1" applyNumberFormat="1" applyFont="1" applyFill="1" applyBorder="1"/>
    <xf numFmtId="4" fontId="32" fillId="4" borderId="1" xfId="1" applyNumberFormat="1" applyFont="1" applyFill="1" applyBorder="1"/>
    <xf numFmtId="43" fontId="32" fillId="4" borderId="1" xfId="1" applyFont="1" applyFill="1" applyBorder="1"/>
    <xf numFmtId="188" fontId="32" fillId="4" borderId="1" xfId="1" applyNumberFormat="1" applyFont="1" applyFill="1" applyBorder="1" applyAlignment="1" applyProtection="1">
      <alignment horizontal="center"/>
      <protection locked="0"/>
    </xf>
    <xf numFmtId="188" fontId="30" fillId="0" borderId="0" xfId="1" applyNumberFormat="1" applyFont="1" applyFill="1" applyProtection="1">
      <protection locked="0"/>
    </xf>
    <xf numFmtId="188" fontId="32" fillId="5" borderId="1" xfId="1" applyNumberFormat="1" applyFont="1" applyFill="1" applyBorder="1" applyProtection="1">
      <protection locked="0"/>
    </xf>
    <xf numFmtId="4" fontId="33" fillId="5" borderId="1" xfId="1" applyNumberFormat="1" applyFont="1" applyFill="1" applyBorder="1"/>
    <xf numFmtId="4" fontId="32" fillId="5" borderId="1" xfId="1" applyNumberFormat="1" applyFont="1" applyFill="1" applyBorder="1"/>
    <xf numFmtId="43" fontId="32" fillId="5" borderId="1" xfId="1" applyFont="1" applyFill="1" applyBorder="1"/>
    <xf numFmtId="188" fontId="32" fillId="0" borderId="1" xfId="0" applyNumberFormat="1" applyFont="1" applyBorder="1" applyProtection="1">
      <protection locked="0"/>
    </xf>
    <xf numFmtId="188" fontId="30" fillId="0" borderId="0" xfId="0" applyNumberFormat="1" applyFont="1" applyProtection="1">
      <protection locked="0"/>
    </xf>
    <xf numFmtId="188" fontId="32" fillId="0" borderId="1" xfId="0" applyNumberFormat="1" applyFont="1" applyBorder="1"/>
    <xf numFmtId="188" fontId="30" fillId="0" borderId="0" xfId="0" applyNumberFormat="1" applyFont="1"/>
    <xf numFmtId="43" fontId="33" fillId="6" borderId="1" xfId="1" applyFont="1" applyFill="1" applyBorder="1"/>
    <xf numFmtId="43" fontId="32" fillId="5" borderId="1" xfId="1" applyFont="1" applyFill="1" applyBorder="1" applyAlignment="1" applyProtection="1">
      <alignment horizontal="center" vertical="center"/>
      <protection locked="0"/>
    </xf>
    <xf numFmtId="43" fontId="32" fillId="5" borderId="1" xfId="1" applyFont="1" applyFill="1" applyBorder="1" applyProtection="1">
      <protection locked="0"/>
    </xf>
    <xf numFmtId="43" fontId="30" fillId="0" borderId="0" xfId="1" applyFont="1" applyFill="1" applyProtection="1">
      <protection locked="0"/>
    </xf>
    <xf numFmtId="43" fontId="32" fillId="6" borderId="1" xfId="1" applyFont="1" applyFill="1" applyBorder="1" applyAlignment="1" applyProtection="1">
      <alignment horizontal="center" vertical="center"/>
      <protection locked="0"/>
    </xf>
    <xf numFmtId="43" fontId="32" fillId="6" borderId="1" xfId="1" applyFont="1" applyFill="1" applyBorder="1" applyProtection="1">
      <protection locked="0"/>
    </xf>
    <xf numFmtId="43" fontId="33" fillId="6" borderId="1" xfId="1" applyFont="1" applyFill="1" applyBorder="1" applyProtection="1">
      <protection locked="0"/>
    </xf>
    <xf numFmtId="43" fontId="32" fillId="6" borderId="1" xfId="1" applyFont="1" applyFill="1" applyBorder="1" applyAlignment="1" applyProtection="1">
      <alignment horizontal="center"/>
      <protection locked="0"/>
    </xf>
    <xf numFmtId="43" fontId="32" fillId="0" borderId="1" xfId="1" applyFont="1" applyFill="1" applyBorder="1" applyAlignment="1" applyProtection="1">
      <alignment horizontal="left"/>
      <protection locked="0"/>
    </xf>
    <xf numFmtId="43" fontId="32" fillId="0" borderId="1" xfId="1" applyFont="1" applyFill="1" applyBorder="1" applyProtection="1">
      <protection locked="0"/>
    </xf>
    <xf numFmtId="43" fontId="33" fillId="0" borderId="1" xfId="1" applyFont="1" applyFill="1" applyBorder="1" applyProtection="1">
      <protection locked="0"/>
    </xf>
    <xf numFmtId="43" fontId="32" fillId="6" borderId="1" xfId="1" applyFont="1" applyFill="1" applyBorder="1" applyAlignment="1">
      <alignment horizontal="center"/>
    </xf>
    <xf numFmtId="43" fontId="32" fillId="6" borderId="1" xfId="1" applyFont="1" applyFill="1" applyBorder="1"/>
    <xf numFmtId="43" fontId="32" fillId="0" borderId="1" xfId="1" applyFont="1" applyFill="1" applyBorder="1" applyAlignment="1">
      <alignment horizontal="left"/>
    </xf>
    <xf numFmtId="43" fontId="33" fillId="0" borderId="1" xfId="1" applyFont="1" applyFill="1" applyBorder="1"/>
    <xf numFmtId="43" fontId="32" fillId="0" borderId="1" xfId="1" applyFont="1" applyBorder="1"/>
    <xf numFmtId="43" fontId="32" fillId="8" borderId="1" xfId="1" applyFont="1" applyFill="1" applyBorder="1" applyAlignment="1">
      <alignment horizontal="center"/>
    </xf>
    <xf numFmtId="43" fontId="32" fillId="8" borderId="1" xfId="1" applyFont="1" applyFill="1" applyBorder="1"/>
    <xf numFmtId="43" fontId="33" fillId="8" borderId="1" xfId="1" applyFont="1" applyFill="1" applyBorder="1"/>
    <xf numFmtId="0" fontId="32" fillId="0" borderId="1" xfId="1" applyNumberFormat="1" applyFont="1" applyFill="1" applyBorder="1"/>
    <xf numFmtId="0" fontId="32" fillId="0" borderId="1" xfId="1" applyNumberFormat="1" applyFont="1" applyBorder="1"/>
    <xf numFmtId="43" fontId="32" fillId="0" borderId="1" xfId="1" applyFont="1" applyBorder="1" applyAlignment="1">
      <alignment horizontal="left"/>
    </xf>
    <xf numFmtId="43" fontId="33" fillId="5" borderId="1" xfId="1" applyFont="1" applyFill="1" applyBorder="1"/>
    <xf numFmtId="43" fontId="33" fillId="0" borderId="0" xfId="1" applyFont="1"/>
    <xf numFmtId="4" fontId="32" fillId="10" borderId="1" xfId="1" applyNumberFormat="1" applyFont="1" applyFill="1" applyBorder="1"/>
    <xf numFmtId="0" fontId="3" fillId="0" borderId="0" xfId="0" applyFont="1" applyAlignment="1">
      <alignment horizontal="left" vertical="top"/>
    </xf>
    <xf numFmtId="1" fontId="33" fillId="10" borderId="0" xfId="1" applyNumberFormat="1" applyFont="1" applyFill="1" applyAlignment="1">
      <alignment horizontal="center"/>
    </xf>
    <xf numFmtId="0" fontId="42" fillId="0" borderId="1" xfId="0" applyFont="1" applyBorder="1" applyAlignment="1">
      <alignment vertical="top"/>
    </xf>
    <xf numFmtId="2" fontId="43" fillId="0" borderId="1" xfId="0" applyNumberFormat="1" applyFont="1" applyBorder="1" applyAlignment="1">
      <alignment vertical="top"/>
    </xf>
    <xf numFmtId="187" fontId="43" fillId="0" borderId="1" xfId="1" applyNumberFormat="1" applyFont="1" applyBorder="1" applyAlignment="1">
      <alignment vertical="top"/>
    </xf>
    <xf numFmtId="188" fontId="32" fillId="0" borderId="0" xfId="0" applyNumberFormat="1" applyFont="1" applyAlignment="1" applyProtection="1">
      <alignment horizontal="left" vertical="top" wrapText="1"/>
      <protection locked="0"/>
    </xf>
    <xf numFmtId="188" fontId="32" fillId="0" borderId="0" xfId="1" applyNumberFormat="1" applyFont="1" applyFill="1" applyAlignment="1" applyProtection="1">
      <alignment vertical="top"/>
      <protection locked="0"/>
    </xf>
    <xf numFmtId="188" fontId="31" fillId="0" borderId="0" xfId="0" applyNumberFormat="1" applyFont="1" applyAlignment="1" applyProtection="1">
      <alignment vertical="top"/>
      <protection locked="0"/>
    </xf>
    <xf numFmtId="43" fontId="44" fillId="8" borderId="0" xfId="1" applyFont="1" applyFill="1"/>
    <xf numFmtId="0" fontId="45" fillId="0" borderId="0" xfId="0" applyFont="1"/>
    <xf numFmtId="40" fontId="47" fillId="0" borderId="1" xfId="1" applyNumberFormat="1" applyFont="1" applyFill="1" applyBorder="1" applyAlignment="1">
      <alignment vertical="top"/>
    </xf>
    <xf numFmtId="40" fontId="47" fillId="0" borderId="1" xfId="0" applyNumberFormat="1" applyFont="1" applyBorder="1" applyAlignment="1">
      <alignment vertical="top"/>
    </xf>
    <xf numFmtId="40" fontId="47" fillId="0" borderId="1" xfId="0" applyNumberFormat="1" applyFont="1" applyBorder="1" applyAlignment="1">
      <alignment horizontal="center" vertical="top"/>
    </xf>
    <xf numFmtId="40" fontId="48" fillId="0" borderId="1" xfId="0" applyNumberFormat="1" applyFont="1" applyBorder="1" applyAlignment="1">
      <alignment horizontal="center" vertical="top"/>
    </xf>
    <xf numFmtId="40" fontId="47" fillId="7" borderId="1" xfId="0" applyNumberFormat="1" applyFont="1" applyFill="1" applyBorder="1" applyAlignment="1">
      <alignment horizontal="center" vertical="center"/>
    </xf>
    <xf numFmtId="38" fontId="47" fillId="0" borderId="1" xfId="0" applyNumberFormat="1" applyFont="1" applyBorder="1" applyAlignment="1">
      <alignment horizontal="center" vertical="top"/>
    </xf>
    <xf numFmtId="0" fontId="47" fillId="0" borderId="0" xfId="0" applyFont="1"/>
    <xf numFmtId="0" fontId="47" fillId="44" borderId="1" xfId="0" applyFont="1" applyFill="1" applyBorder="1"/>
    <xf numFmtId="0" fontId="46" fillId="10" borderId="1" xfId="0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1" fontId="46" fillId="4" borderId="1" xfId="0" applyNumberFormat="1" applyFont="1" applyFill="1" applyBorder="1" applyAlignment="1">
      <alignment horizontal="center" vertical="center"/>
    </xf>
    <xf numFmtId="1" fontId="46" fillId="50" borderId="1" xfId="0" applyNumberFormat="1" applyFont="1" applyFill="1" applyBorder="1" applyAlignment="1">
      <alignment horizontal="center" vertical="center"/>
    </xf>
    <xf numFmtId="1" fontId="46" fillId="11" borderId="1" xfId="0" applyNumberFormat="1" applyFont="1" applyFill="1" applyBorder="1" applyAlignment="1">
      <alignment horizontal="center" vertical="center"/>
    </xf>
    <xf numFmtId="1" fontId="46" fillId="46" borderId="1" xfId="0" applyNumberFormat="1" applyFont="1" applyFill="1" applyBorder="1" applyAlignment="1">
      <alignment horizontal="center" vertical="center"/>
    </xf>
    <xf numFmtId="1" fontId="46" fillId="47" borderId="1" xfId="0" applyNumberFormat="1" applyFont="1" applyFill="1" applyBorder="1" applyAlignment="1">
      <alignment horizontal="center" vertical="center"/>
    </xf>
    <xf numFmtId="1" fontId="46" fillId="43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" fontId="46" fillId="48" borderId="1" xfId="0" applyNumberFormat="1" applyFont="1" applyFill="1" applyBorder="1" applyAlignment="1">
      <alignment horizontal="center" vertical="center"/>
    </xf>
    <xf numFmtId="1" fontId="46" fillId="49" borderId="1" xfId="0" applyNumberFormat="1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45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43" fontId="46" fillId="10" borderId="1" xfId="1" applyFont="1" applyFill="1" applyBorder="1"/>
    <xf numFmtId="43" fontId="46" fillId="10" borderId="1" xfId="1" applyFont="1" applyFill="1" applyBorder="1" applyAlignment="1">
      <alignment horizontal="center"/>
    </xf>
    <xf numFmtId="43" fontId="46" fillId="10" borderId="1" xfId="1" applyFont="1" applyFill="1" applyBorder="1" applyAlignment="1">
      <alignment horizontal="left"/>
    </xf>
    <xf numFmtId="187" fontId="46" fillId="10" borderId="1" xfId="1" applyNumberFormat="1" applyFont="1" applyFill="1" applyBorder="1" applyAlignment="1">
      <alignment vertical="center"/>
    </xf>
    <xf numFmtId="0" fontId="46" fillId="10" borderId="1" xfId="1" applyNumberFormat="1" applyFont="1" applyFill="1" applyBorder="1" applyAlignment="1">
      <alignment horizontal="center"/>
    </xf>
    <xf numFmtId="0" fontId="47" fillId="0" borderId="0" xfId="0" applyFont="1" applyAlignment="1">
      <alignment horizontal="left"/>
    </xf>
    <xf numFmtId="40" fontId="46" fillId="0" borderId="1" xfId="0" applyNumberFormat="1" applyFont="1" applyBorder="1" applyAlignment="1">
      <alignment horizontal="center" vertical="top"/>
    </xf>
    <xf numFmtId="0" fontId="51" fillId="0" borderId="0" xfId="0" applyFont="1"/>
    <xf numFmtId="0" fontId="49" fillId="10" borderId="0" xfId="0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51" fillId="0" borderId="0" xfId="0" applyFont="1" applyAlignment="1">
      <alignment vertical="center" wrapText="1"/>
    </xf>
    <xf numFmtId="0" fontId="53" fillId="51" borderId="17" xfId="0" applyFont="1" applyFill="1" applyBorder="1" applyAlignment="1">
      <alignment horizontal="center" vertical="center" wrapText="1" readingOrder="1"/>
    </xf>
    <xf numFmtId="0" fontId="53" fillId="51" borderId="18" xfId="0" applyFont="1" applyFill="1" applyBorder="1" applyAlignment="1">
      <alignment horizontal="center" vertical="center" wrapText="1" readingOrder="1"/>
    </xf>
    <xf numFmtId="0" fontId="54" fillId="51" borderId="18" xfId="0" applyFont="1" applyFill="1" applyBorder="1" applyAlignment="1">
      <alignment horizontal="center" vertical="center" wrapText="1" readingOrder="1"/>
    </xf>
    <xf numFmtId="0" fontId="55" fillId="51" borderId="18" xfId="0" applyFont="1" applyFill="1" applyBorder="1" applyAlignment="1">
      <alignment horizontal="center" vertical="center" wrapText="1" readingOrder="1"/>
    </xf>
    <xf numFmtId="0" fontId="56" fillId="51" borderId="18" xfId="0" applyFont="1" applyFill="1" applyBorder="1" applyAlignment="1">
      <alignment horizontal="center" vertical="top" wrapText="1"/>
    </xf>
    <xf numFmtId="0" fontId="54" fillId="51" borderId="19" xfId="0" applyFont="1" applyFill="1" applyBorder="1" applyAlignment="1">
      <alignment horizontal="center" vertical="center" wrapText="1" readingOrder="1"/>
    </xf>
    <xf numFmtId="0" fontId="57" fillId="52" borderId="20" xfId="0" applyFont="1" applyFill="1" applyBorder="1" applyAlignment="1">
      <alignment horizontal="center" vertical="center" wrapText="1" readingOrder="1"/>
    </xf>
    <xf numFmtId="0" fontId="57" fillId="52" borderId="20" xfId="0" applyFont="1" applyFill="1" applyBorder="1" applyAlignment="1">
      <alignment horizontal="left" vertical="center" readingOrder="1"/>
    </xf>
    <xf numFmtId="0" fontId="45" fillId="49" borderId="0" xfId="0" applyFont="1" applyFill="1"/>
    <xf numFmtId="0" fontId="58" fillId="0" borderId="0" xfId="0" applyFont="1"/>
    <xf numFmtId="0" fontId="57" fillId="53" borderId="21" xfId="0" applyFont="1" applyFill="1" applyBorder="1" applyAlignment="1">
      <alignment horizontal="center" vertical="center" wrapText="1" readingOrder="1"/>
    </xf>
    <xf numFmtId="0" fontId="59" fillId="53" borderId="21" xfId="0" applyFont="1" applyFill="1" applyBorder="1" applyAlignment="1">
      <alignment horizontal="center" vertical="center" wrapText="1" readingOrder="1"/>
    </xf>
    <xf numFmtId="0" fontId="57" fillId="53" borderId="21" xfId="0" applyFont="1" applyFill="1" applyBorder="1" applyAlignment="1">
      <alignment horizontal="left" vertical="center" readingOrder="1"/>
    </xf>
    <xf numFmtId="0" fontId="45" fillId="11" borderId="0" xfId="0" applyFont="1" applyFill="1"/>
    <xf numFmtId="0" fontId="57" fillId="52" borderId="17" xfId="0" applyFont="1" applyFill="1" applyBorder="1" applyAlignment="1">
      <alignment horizontal="center" vertical="center" wrapText="1" readingOrder="1"/>
    </xf>
    <xf numFmtId="0" fontId="57" fillId="52" borderId="17" xfId="0" applyFont="1" applyFill="1" applyBorder="1" applyAlignment="1">
      <alignment horizontal="left" vertical="center" readingOrder="1"/>
    </xf>
    <xf numFmtId="0" fontId="57" fillId="53" borderId="17" xfId="0" applyFont="1" applyFill="1" applyBorder="1" applyAlignment="1">
      <alignment horizontal="center" vertical="center" wrapText="1" readingOrder="1"/>
    </xf>
    <xf numFmtId="0" fontId="59" fillId="53" borderId="17" xfId="0" applyFont="1" applyFill="1" applyBorder="1" applyAlignment="1">
      <alignment horizontal="center" vertical="center" wrapText="1" readingOrder="1"/>
    </xf>
    <xf numFmtId="0" fontId="57" fillId="53" borderId="17" xfId="0" applyFont="1" applyFill="1" applyBorder="1" applyAlignment="1">
      <alignment horizontal="left" vertical="center" readingOrder="1"/>
    </xf>
    <xf numFmtId="0" fontId="45" fillId="4" borderId="0" xfId="0" applyFont="1" applyFill="1"/>
    <xf numFmtId="0" fontId="57" fillId="52" borderId="21" xfId="0" applyFont="1" applyFill="1" applyBorder="1" applyAlignment="1">
      <alignment horizontal="center" vertical="center" wrapText="1" readingOrder="1"/>
    </xf>
    <xf numFmtId="0" fontId="59" fillId="52" borderId="21" xfId="0" applyFont="1" applyFill="1" applyBorder="1" applyAlignment="1">
      <alignment horizontal="center" vertical="center" wrapText="1" readingOrder="1"/>
    </xf>
    <xf numFmtId="0" fontId="57" fillId="52" borderId="21" xfId="0" applyFont="1" applyFill="1" applyBorder="1" applyAlignment="1">
      <alignment horizontal="left" vertical="center" readingOrder="1"/>
    </xf>
    <xf numFmtId="0" fontId="59" fillId="52" borderId="17" xfId="0" applyFont="1" applyFill="1" applyBorder="1" applyAlignment="1">
      <alignment horizontal="center" vertical="center" wrapText="1" readingOrder="1"/>
    </xf>
    <xf numFmtId="0" fontId="45" fillId="47" borderId="0" xfId="0" applyFont="1" applyFill="1"/>
    <xf numFmtId="0" fontId="47" fillId="0" borderId="0" xfId="0" applyFont="1" applyAlignment="1">
      <alignment horizontal="left" vertical="top" wrapText="1"/>
    </xf>
    <xf numFmtId="187" fontId="47" fillId="0" borderId="0" xfId="1" applyNumberFormat="1" applyFont="1" applyAlignment="1">
      <alignment horizontal="left" vertical="top" wrapText="1"/>
    </xf>
    <xf numFmtId="187" fontId="43" fillId="0" borderId="1" xfId="1" applyNumberFormat="1" applyFont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7" fillId="0" borderId="1" xfId="0" applyFont="1" applyBorder="1" applyAlignment="1">
      <alignment horizontal="center" vertical="top"/>
    </xf>
    <xf numFmtId="43" fontId="46" fillId="10" borderId="1" xfId="1" applyFont="1" applyFill="1" applyBorder="1" applyAlignment="1">
      <alignment horizontal="left" vertical="top"/>
    </xf>
    <xf numFmtId="40" fontId="47" fillId="0" borderId="1" xfId="0" applyNumberFormat="1" applyFont="1" applyBorder="1" applyAlignment="1">
      <alignment horizontal="right" vertical="top"/>
    </xf>
    <xf numFmtId="43" fontId="26" fillId="0" borderId="0" xfId="1" applyFont="1" applyAlignment="1"/>
    <xf numFmtId="43" fontId="29" fillId="0" borderId="0" xfId="1" applyFont="1" applyAlignment="1"/>
    <xf numFmtId="43" fontId="32" fillId="0" borderId="0" xfId="1" applyFont="1" applyAlignment="1">
      <alignment horizontal="left" vertical="top"/>
    </xf>
    <xf numFmtId="43" fontId="33" fillId="0" borderId="0" xfId="1" applyFont="1" applyAlignment="1">
      <alignment vertical="top"/>
    </xf>
    <xf numFmtId="43" fontId="32" fillId="0" borderId="0" xfId="1" applyFont="1" applyAlignment="1">
      <alignment vertical="top"/>
    </xf>
    <xf numFmtId="43" fontId="32" fillId="0" borderId="0" xfId="1" applyFont="1" applyFill="1" applyAlignment="1">
      <alignment vertical="top"/>
    </xf>
    <xf numFmtId="43" fontId="31" fillId="0" borderId="0" xfId="1" applyFont="1" applyAlignment="1">
      <alignment vertical="top"/>
    </xf>
    <xf numFmtId="43" fontId="46" fillId="10" borderId="1" xfId="1" applyFont="1" applyFill="1" applyBorder="1" applyAlignment="1">
      <alignment horizontal="left" vertical="top" wrapText="1"/>
    </xf>
    <xf numFmtId="0" fontId="47" fillId="0" borderId="0" xfId="0" applyFont="1" applyAlignment="1">
      <alignment horizontal="left" wrapText="1"/>
    </xf>
    <xf numFmtId="2" fontId="47" fillId="0" borderId="1" xfId="0" applyNumberFormat="1" applyFont="1" applyBorder="1" applyAlignment="1">
      <alignment horizontal="center" vertical="top"/>
    </xf>
    <xf numFmtId="1" fontId="46" fillId="0" borderId="1" xfId="0" applyNumberFormat="1" applyFont="1" applyBorder="1" applyAlignment="1">
      <alignment horizontal="center" vertical="top"/>
    </xf>
    <xf numFmtId="0" fontId="60" fillId="0" borderId="1" xfId="0" applyFont="1" applyBorder="1" applyAlignment="1">
      <alignment horizontal="center" vertical="top"/>
    </xf>
    <xf numFmtId="40" fontId="27" fillId="0" borderId="0" xfId="1" applyNumberFormat="1" applyFont="1" applyFill="1" applyBorder="1" applyAlignment="1">
      <alignment vertical="top"/>
    </xf>
    <xf numFmtId="40" fontId="27" fillId="0" borderId="0" xfId="0" applyNumberFormat="1" applyFont="1" applyAlignment="1">
      <alignment vertical="top"/>
    </xf>
    <xf numFmtId="40" fontId="27" fillId="7" borderId="0" xfId="0" applyNumberFormat="1" applyFont="1" applyFill="1" applyAlignment="1">
      <alignment horizontal="center" vertical="center"/>
    </xf>
    <xf numFmtId="38" fontId="27" fillId="0" borderId="0" xfId="0" applyNumberFormat="1" applyFont="1" applyAlignment="1">
      <alignment horizontal="center" vertical="top"/>
    </xf>
    <xf numFmtId="4" fontId="33" fillId="0" borderId="1" xfId="1" applyNumberFormat="1" applyFont="1" applyFill="1" applyBorder="1" applyAlignment="1">
      <alignment horizontal="center"/>
    </xf>
    <xf numFmtId="0" fontId="41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6" fillId="10" borderId="1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/>
    </xf>
    <xf numFmtId="0" fontId="46" fillId="8" borderId="3" xfId="0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6" fillId="10" borderId="1" xfId="0" applyFont="1" applyFill="1" applyBorder="1" applyAlignment="1">
      <alignment horizontal="center" vertical="center" wrapText="1"/>
    </xf>
    <xf numFmtId="43" fontId="63" fillId="0" borderId="0" xfId="1" applyFont="1" applyFill="1" applyBorder="1" applyAlignment="1">
      <alignment horizontal="center" vertical="center"/>
    </xf>
    <xf numFmtId="43" fontId="64" fillId="0" borderId="0" xfId="1" applyFont="1" applyFill="1" applyBorder="1" applyAlignment="1">
      <alignment horizontal="center" vertical="top" wrapText="1"/>
    </xf>
    <xf numFmtId="43" fontId="63" fillId="0" borderId="0" xfId="1" applyFont="1" applyFill="1" applyBorder="1" applyAlignment="1">
      <alignment horizontal="center" vertical="top"/>
    </xf>
    <xf numFmtId="2" fontId="47" fillId="0" borderId="1" xfId="0" applyNumberFormat="1" applyFont="1" applyBorder="1" applyAlignment="1">
      <alignment horizontal="center" vertical="top"/>
    </xf>
    <xf numFmtId="1" fontId="46" fillId="0" borderId="1" xfId="0" applyNumberFormat="1" applyFont="1" applyBorder="1" applyAlignment="1">
      <alignment horizontal="center" vertical="top"/>
    </xf>
    <xf numFmtId="0" fontId="60" fillId="0" borderId="1" xfId="0" applyFont="1" applyBorder="1" applyAlignment="1">
      <alignment horizontal="center" vertical="top"/>
    </xf>
    <xf numFmtId="43" fontId="46" fillId="10" borderId="1" xfId="1" applyFont="1" applyFill="1" applyBorder="1" applyAlignment="1">
      <alignment horizontal="left" vertical="top"/>
    </xf>
    <xf numFmtId="43" fontId="46" fillId="10" borderId="1" xfId="1" applyFont="1" applyFill="1" applyBorder="1" applyAlignment="1">
      <alignment horizontal="left" vertical="top" wrapText="1"/>
    </xf>
    <xf numFmtId="40" fontId="47" fillId="0" borderId="1" xfId="0" applyNumberFormat="1" applyFont="1" applyBorder="1" applyAlignment="1">
      <alignment horizontal="right" vertical="top"/>
    </xf>
    <xf numFmtId="2" fontId="48" fillId="0" borderId="1" xfId="0" applyNumberFormat="1" applyFont="1" applyBorder="1" applyAlignment="1">
      <alignment horizontal="center" vertical="top"/>
    </xf>
    <xf numFmtId="2" fontId="43" fillId="0" borderId="1" xfId="0" applyNumberFormat="1" applyFont="1" applyBorder="1" applyAlignment="1">
      <alignment vertical="top"/>
    </xf>
    <xf numFmtId="187" fontId="47" fillId="0" borderId="1" xfId="1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2" fontId="43" fillId="0" borderId="1" xfId="0" applyNumberFormat="1" applyFont="1" applyBorder="1" applyAlignment="1">
      <alignment vertical="top" wrapText="1"/>
    </xf>
    <xf numFmtId="43" fontId="61" fillId="0" borderId="0" xfId="1" applyFont="1" applyFill="1" applyBorder="1" applyAlignment="1">
      <alignment horizontal="center" vertical="center"/>
    </xf>
    <xf numFmtId="43" fontId="29" fillId="0" borderId="0" xfId="1" applyFont="1" applyFill="1" applyBorder="1" applyAlignment="1">
      <alignment horizontal="center" vertical="top" wrapText="1"/>
    </xf>
    <xf numFmtId="43" fontId="61" fillId="0" borderId="0" xfId="1" applyFont="1" applyFill="1" applyBorder="1" applyAlignment="1">
      <alignment horizontal="center" vertical="top"/>
    </xf>
    <xf numFmtId="43" fontId="62" fillId="0" borderId="0" xfId="1" applyFont="1" applyFill="1" applyBorder="1" applyAlignment="1">
      <alignment horizont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43" fontId="39" fillId="0" borderId="3" xfId="1" applyFont="1" applyFill="1" applyBorder="1" applyAlignment="1">
      <alignment horizontal="center" vertical="center"/>
    </xf>
    <xf numFmtId="43" fontId="39" fillId="0" borderId="4" xfId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3" fontId="42" fillId="10" borderId="1" xfId="1" applyFont="1" applyFill="1" applyBorder="1"/>
    <xf numFmtId="43" fontId="42" fillId="10" borderId="1" xfId="1" applyFont="1" applyFill="1" applyBorder="1" applyAlignment="1">
      <alignment horizontal="center"/>
    </xf>
    <xf numFmtId="43" fontId="42" fillId="10" borderId="1" xfId="1" applyFont="1" applyFill="1" applyBorder="1" applyAlignment="1">
      <alignment horizontal="left"/>
    </xf>
    <xf numFmtId="2" fontId="43" fillId="0" borderId="1" xfId="0" applyNumberFormat="1" applyFont="1" applyBorder="1" applyAlignment="1">
      <alignment horizontal="center" vertical="center"/>
    </xf>
    <xf numFmtId="2" fontId="67" fillId="0" borderId="1" xfId="0" applyNumberFormat="1" applyFont="1" applyBorder="1" applyAlignment="1">
      <alignment horizontal="center" vertical="center"/>
    </xf>
    <xf numFmtId="1" fontId="42" fillId="50" borderId="1" xfId="0" applyNumberFormat="1" applyFont="1" applyFill="1" applyBorder="1" applyAlignment="1">
      <alignment horizontal="center" vertical="center"/>
    </xf>
    <xf numFmtId="0" fontId="43" fillId="0" borderId="0" xfId="0" applyFont="1"/>
    <xf numFmtId="40" fontId="65" fillId="0" borderId="1" xfId="1" applyNumberFormat="1" applyFont="1" applyFill="1" applyBorder="1" applyAlignment="1">
      <alignment vertical="top"/>
    </xf>
    <xf numFmtId="40" fontId="65" fillId="0" borderId="1" xfId="0" applyNumberFormat="1" applyFont="1" applyBorder="1" applyAlignment="1">
      <alignment vertical="top"/>
    </xf>
    <xf numFmtId="40" fontId="65" fillId="0" borderId="1" xfId="0" applyNumberFormat="1" applyFont="1" applyBorder="1" applyAlignment="1">
      <alignment horizontal="center" vertical="top"/>
    </xf>
    <xf numFmtId="40" fontId="66" fillId="0" borderId="1" xfId="0" applyNumberFormat="1" applyFont="1" applyBorder="1" applyAlignment="1">
      <alignment horizontal="center" vertical="top"/>
    </xf>
    <xf numFmtId="40" fontId="65" fillId="7" borderId="1" xfId="0" applyNumberFormat="1" applyFont="1" applyFill="1" applyBorder="1" applyAlignment="1">
      <alignment horizontal="center" vertical="center"/>
    </xf>
    <xf numFmtId="38" fontId="65" fillId="0" borderId="1" xfId="0" applyNumberFormat="1" applyFont="1" applyBorder="1" applyAlignment="1">
      <alignment horizontal="center" vertical="top"/>
    </xf>
    <xf numFmtId="40" fontId="27" fillId="0" borderId="1" xfId="0" applyNumberFormat="1" applyFont="1" applyBorder="1" applyAlignment="1">
      <alignment horizontal="center" vertical="top"/>
    </xf>
    <xf numFmtId="40" fontId="8" fillId="0" borderId="1" xfId="0" applyNumberFormat="1" applyFont="1" applyBorder="1" applyAlignment="1">
      <alignment horizontal="center" vertical="top"/>
    </xf>
    <xf numFmtId="40" fontId="27" fillId="0" borderId="1" xfId="1" applyNumberFormat="1" applyFont="1" applyFill="1" applyBorder="1" applyAlignment="1">
      <alignment vertical="top"/>
    </xf>
    <xf numFmtId="40" fontId="27" fillId="0" borderId="1" xfId="0" applyNumberFormat="1" applyFont="1" applyBorder="1" applyAlignment="1">
      <alignment vertical="top"/>
    </xf>
    <xf numFmtId="40" fontId="27" fillId="7" borderId="1" xfId="0" applyNumberFormat="1" applyFont="1" applyFill="1" applyBorder="1" applyAlignment="1">
      <alignment horizontal="center" vertical="center"/>
    </xf>
    <xf numFmtId="38" fontId="27" fillId="0" borderId="1" xfId="0" applyNumberFormat="1" applyFont="1" applyBorder="1" applyAlignment="1">
      <alignment horizontal="center" vertical="top"/>
    </xf>
  </cellXfs>
  <cellStyles count="45">
    <cellStyle name="20% - ส่วนที่ถูกเน้น1" xfId="22" builtinId="30" customBuiltin="1"/>
    <cellStyle name="20% - ส่วนที่ถูกเน้น2" xfId="26" builtinId="34" customBuiltin="1"/>
    <cellStyle name="20% - ส่วนที่ถูกเน้น3" xfId="30" builtinId="38" customBuiltin="1"/>
    <cellStyle name="20% - ส่วนที่ถูกเน้น4" xfId="34" builtinId="42" customBuiltin="1"/>
    <cellStyle name="20% - ส่วนที่ถูกเน้น5" xfId="38" builtinId="46" customBuiltin="1"/>
    <cellStyle name="20% - ส่วนที่ถูกเน้น6" xfId="42" builtinId="50" customBuiltin="1"/>
    <cellStyle name="40% - ส่วนที่ถูกเน้น1" xfId="23" builtinId="31" customBuiltin="1"/>
    <cellStyle name="40% - ส่วนที่ถูกเน้น2" xfId="27" builtinId="35" customBuiltin="1"/>
    <cellStyle name="40% - ส่วนที่ถูกเน้น3" xfId="31" builtinId="39" customBuiltin="1"/>
    <cellStyle name="40% - ส่วนที่ถูกเน้น4" xfId="35" builtinId="43" customBuiltin="1"/>
    <cellStyle name="40% - ส่วนที่ถูกเน้น5" xfId="39" builtinId="47" customBuiltin="1"/>
    <cellStyle name="40% - ส่วนที่ถูกเน้น6" xfId="43" builtinId="51" customBuiltin="1"/>
    <cellStyle name="60% - ส่วนที่ถูกเน้น1" xfId="24" builtinId="32" customBuiltin="1"/>
    <cellStyle name="60% - ส่วนที่ถูกเน้น2" xfId="28" builtinId="36" customBuiltin="1"/>
    <cellStyle name="60% - ส่วนที่ถูกเน้น3" xfId="32" builtinId="40" customBuiltin="1"/>
    <cellStyle name="60% - ส่วนที่ถูกเน้น4" xfId="36" builtinId="44" customBuiltin="1"/>
    <cellStyle name="60% - ส่วนที่ถูกเน้น5" xfId="40" builtinId="48" customBuiltin="1"/>
    <cellStyle name="60% - ส่วนที่ถูกเน้น6" xfId="44" builtinId="52" customBuiltin="1"/>
    <cellStyle name="Normal 2 2" xfId="3" xr:uid="{406ECA7C-1717-4FEE-9E9E-97B5EC20DAA9}"/>
    <cellStyle name="การคำนวณ" xfId="14" builtinId="22" customBuiltin="1"/>
    <cellStyle name="ข้อความเตือน" xfId="17" builtinId="11" customBuiltin="1"/>
    <cellStyle name="ข้อความอธิบาย" xfId="19" builtinId="53" customBuiltin="1"/>
    <cellStyle name="จุลภาค" xfId="1" builtinId="3"/>
    <cellStyle name="ชื่อเรื่อง" xfId="4" builtinId="15" customBuiltin="1"/>
    <cellStyle name="เซลล์ตรวจสอบ" xfId="16" builtinId="23" customBuiltin="1"/>
    <cellStyle name="เซลล์ที่มีลิงก์" xfId="15" builtinId="24" customBuiltin="1"/>
    <cellStyle name="ดี" xfId="9" builtinId="26" customBuiltin="1"/>
    <cellStyle name="ปกติ" xfId="0" builtinId="0"/>
    <cellStyle name="ปกติ 2" xfId="2" xr:uid="{451814FF-850C-48AC-8314-F3E69818EB05}"/>
    <cellStyle name="ป้อนค่า" xfId="12" builtinId="20" customBuiltin="1"/>
    <cellStyle name="ปานกลาง" xfId="11" builtinId="28" customBuiltin="1"/>
    <cellStyle name="ผลรวม" xfId="20" builtinId="25" customBuiltin="1"/>
    <cellStyle name="แย่" xfId="10" builtinId="27" customBuiltin="1"/>
    <cellStyle name="ส่วนที่ถูกเน้น1" xfId="21" builtinId="29" customBuiltin="1"/>
    <cellStyle name="ส่วนที่ถูกเน้น2" xfId="25" builtinId="33" customBuiltin="1"/>
    <cellStyle name="ส่วนที่ถูกเน้น3" xfId="29" builtinId="37" customBuiltin="1"/>
    <cellStyle name="ส่วนที่ถูกเน้น4" xfId="33" builtinId="41" customBuiltin="1"/>
    <cellStyle name="ส่วนที่ถูกเน้น5" xfId="37" builtinId="45" customBuiltin="1"/>
    <cellStyle name="ส่วนที่ถูกเน้น6" xfId="41" builtinId="49" customBuiltin="1"/>
    <cellStyle name="แสดงผล" xfId="13" builtinId="21" customBuiltin="1"/>
    <cellStyle name="หมายเหตุ" xfId="18" builtinId="10" customBuiltin="1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8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2AA7-363A-4315-B964-69571B031451}">
  <sheetPr>
    <tabColor rgb="FF00B050"/>
  </sheetPr>
  <dimension ref="A1:CS165"/>
  <sheetViews>
    <sheetView zoomScale="70" zoomScaleNormal="70" zoomScaleSheetLayoutView="40" workbookViewId="0">
      <pane xSplit="1" ySplit="6" topLeftCell="S143" activePane="bottomRight" state="frozen"/>
      <selection activeCell="M98" sqref="M98"/>
      <selection pane="topRight" activeCell="M98" sqref="M98"/>
      <selection pane="bottomLeft" activeCell="M98" sqref="M98"/>
      <selection pane="bottomRight" activeCell="A151" sqref="A151"/>
    </sheetView>
  </sheetViews>
  <sheetFormatPr defaultColWidth="9.09765625" defaultRowHeight="21" x14ac:dyDescent="0.6"/>
  <cols>
    <col min="1" max="1" width="110.796875" style="28" bestFit="1" customWidth="1"/>
    <col min="2" max="2" width="17.3984375" style="103" customWidth="1"/>
    <col min="3" max="5" width="15.8984375" style="47" customWidth="1"/>
    <col min="6" max="6" width="15.3984375" style="47" customWidth="1"/>
    <col min="7" max="7" width="15.8984375" style="47" customWidth="1"/>
    <col min="8" max="9" width="16.59765625" style="47" customWidth="1"/>
    <col min="10" max="10" width="15.8984375" style="47" customWidth="1"/>
    <col min="11" max="12" width="16.59765625" style="47" customWidth="1"/>
    <col min="13" max="13" width="15.3984375" style="47" customWidth="1"/>
    <col min="14" max="15" width="16.59765625" style="47" customWidth="1"/>
    <col min="16" max="16" width="15.8984375" style="47" customWidth="1"/>
    <col min="17" max="17" width="16.59765625" style="47" customWidth="1"/>
    <col min="18" max="20" width="15.8984375" style="47" customWidth="1"/>
    <col min="21" max="21" width="15.3984375" style="28" customWidth="1"/>
    <col min="22" max="22" width="17.3984375" style="47" customWidth="1"/>
    <col min="23" max="23" width="16.19921875" style="47" customWidth="1"/>
    <col min="24" max="24" width="15.8984375" style="47" customWidth="1"/>
    <col min="25" max="25" width="16.19921875" style="47" customWidth="1"/>
    <col min="26" max="27" width="15.3984375" style="47" customWidth="1"/>
    <col min="28" max="28" width="15.8984375" style="47" customWidth="1"/>
    <col min="29" max="29" width="16.59765625" style="103" customWidth="1"/>
    <col min="30" max="31" width="15.3984375" style="47" customWidth="1"/>
    <col min="32" max="32" width="15.8984375" style="47" customWidth="1"/>
    <col min="33" max="33" width="28.09765625" style="47" customWidth="1"/>
    <col min="34" max="34" width="16.19921875" style="47" customWidth="1"/>
    <col min="35" max="35" width="15.3984375" style="47" customWidth="1"/>
    <col min="36" max="36" width="18.09765625" style="47" customWidth="1"/>
    <col min="37" max="37" width="16.19921875" style="47" customWidth="1"/>
    <col min="38" max="38" width="15.3984375" style="47" customWidth="1"/>
    <col min="39" max="39" width="25" style="47" customWidth="1"/>
    <col min="40" max="41" width="15.8984375" style="47" customWidth="1"/>
    <col min="42" max="42" width="15.3984375" style="47" customWidth="1"/>
    <col min="43" max="43" width="16.59765625" style="47" customWidth="1"/>
    <col min="44" max="44" width="15.8984375" style="47" customWidth="1"/>
    <col min="45" max="45" width="16.59765625" style="47" customWidth="1"/>
    <col min="46" max="46" width="17.8984375" style="47" customWidth="1"/>
    <col min="47" max="47" width="15.8984375" style="47" customWidth="1"/>
    <col min="48" max="48" width="15.3984375" style="47" customWidth="1"/>
    <col min="49" max="49" width="18.09765625" style="47" customWidth="1"/>
    <col min="50" max="50" width="15.8984375" style="47" customWidth="1"/>
    <col min="51" max="51" width="16.19921875" style="47" customWidth="1"/>
    <col min="52" max="52" width="32.09765625" style="47" customWidth="1"/>
    <col min="53" max="53" width="27.8984375" style="47" customWidth="1"/>
    <col min="54" max="54" width="17.3984375" style="47" customWidth="1"/>
    <col min="55" max="55" width="16.59765625" style="47" customWidth="1"/>
    <col min="56" max="56" width="16.09765625" style="47" customWidth="1"/>
    <col min="57" max="57" width="15.8984375" style="47" customWidth="1"/>
    <col min="58" max="58" width="17.3984375" style="47" customWidth="1"/>
    <col min="59" max="60" width="15.3984375" style="47" customWidth="1"/>
    <col min="61" max="61" width="15.8984375" style="47" customWidth="1"/>
    <col min="62" max="62" width="15.3984375" style="47" customWidth="1"/>
    <col min="63" max="63" width="17.8984375" style="47" customWidth="1"/>
    <col min="64" max="65" width="15.8984375" style="47" customWidth="1"/>
    <col min="66" max="66" width="16.59765625" style="47" customWidth="1"/>
    <col min="67" max="67" width="16.19921875" style="47" customWidth="1"/>
    <col min="68" max="68" width="17.59765625" style="47" customWidth="1"/>
    <col min="69" max="69" width="18.09765625" style="47" customWidth="1"/>
    <col min="70" max="72" width="16.59765625" style="47" customWidth="1"/>
    <col min="73" max="73" width="16.19921875" style="47" customWidth="1"/>
    <col min="74" max="74" width="15.8984375" style="47" customWidth="1"/>
    <col min="75" max="75" width="16.59765625" style="47" customWidth="1"/>
    <col min="76" max="78" width="15.8984375" style="47" customWidth="1"/>
    <col min="79" max="80" width="16.59765625" style="47" customWidth="1"/>
    <col min="81" max="81" width="15.8984375" style="47" customWidth="1"/>
    <col min="82" max="82" width="16.59765625" style="47" customWidth="1"/>
    <col min="83" max="86" width="15.3984375" style="47" customWidth="1"/>
    <col min="87" max="87" width="16.59765625" style="47" customWidth="1"/>
    <col min="88" max="88" width="15.3984375" style="47" customWidth="1"/>
    <col min="89" max="94" width="15" style="47" customWidth="1"/>
    <col min="95" max="95" width="18.09765625" style="47" bestFit="1" customWidth="1"/>
    <col min="96" max="96" width="15" style="47" customWidth="1"/>
    <col min="97" max="97" width="15.8984375" style="27" customWidth="1"/>
    <col min="98" max="103" width="12.69921875" style="28" customWidth="1"/>
    <col min="104" max="16384" width="9.09765625" style="28"/>
  </cols>
  <sheetData>
    <row r="1" spans="1:97" ht="27" x14ac:dyDescent="0.75">
      <c r="A1" s="24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5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</row>
    <row r="2" spans="1:97" x14ac:dyDescent="0.6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6"/>
      <c r="W2" s="26"/>
      <c r="X2" s="26"/>
      <c r="Y2" s="26"/>
      <c r="Z2" s="26"/>
      <c r="AA2" s="26"/>
      <c r="AB2" s="26"/>
      <c r="AC2" s="25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</row>
    <row r="3" spans="1:97" x14ac:dyDescent="0.6">
      <c r="B3" s="29">
        <v>1</v>
      </c>
      <c r="C3" s="29">
        <v>2</v>
      </c>
      <c r="D3" s="156">
        <v>3</v>
      </c>
      <c r="E3" s="29">
        <v>4</v>
      </c>
      <c r="F3" s="29">
        <v>5</v>
      </c>
      <c r="G3" s="29">
        <v>6</v>
      </c>
      <c r="H3" s="29">
        <v>7</v>
      </c>
      <c r="I3" s="29">
        <v>8</v>
      </c>
      <c r="J3" s="29">
        <v>9</v>
      </c>
      <c r="K3" s="29">
        <v>10</v>
      </c>
      <c r="L3" s="29">
        <v>11</v>
      </c>
      <c r="M3" s="29">
        <v>12</v>
      </c>
      <c r="N3" s="29">
        <v>13</v>
      </c>
      <c r="O3" s="29">
        <v>14</v>
      </c>
      <c r="P3" s="29">
        <v>15</v>
      </c>
      <c r="Q3" s="29">
        <v>16</v>
      </c>
      <c r="R3" s="29">
        <v>17</v>
      </c>
      <c r="S3" s="29">
        <v>18</v>
      </c>
      <c r="T3" s="29">
        <v>19</v>
      </c>
      <c r="U3" s="29">
        <v>20</v>
      </c>
      <c r="V3" s="29">
        <v>21</v>
      </c>
      <c r="W3" s="29">
        <v>22</v>
      </c>
      <c r="X3" s="29">
        <v>23</v>
      </c>
      <c r="Y3" s="29">
        <v>24</v>
      </c>
      <c r="Z3" s="29">
        <v>25</v>
      </c>
      <c r="AA3" s="29">
        <v>26</v>
      </c>
      <c r="AB3" s="29">
        <v>27</v>
      </c>
      <c r="AC3" s="29">
        <v>28</v>
      </c>
      <c r="AD3" s="29">
        <v>29</v>
      </c>
      <c r="AE3" s="29">
        <v>30</v>
      </c>
      <c r="AF3" s="29">
        <v>31</v>
      </c>
      <c r="AG3" s="29">
        <v>32</v>
      </c>
      <c r="AH3" s="29">
        <v>33</v>
      </c>
      <c r="AI3" s="29">
        <v>34</v>
      </c>
      <c r="AJ3" s="29">
        <v>35</v>
      </c>
      <c r="AK3" s="29">
        <v>36</v>
      </c>
      <c r="AL3" s="29">
        <v>37</v>
      </c>
      <c r="AM3" s="29">
        <v>38</v>
      </c>
      <c r="AN3" s="29">
        <v>39</v>
      </c>
      <c r="AO3" s="29">
        <v>40</v>
      </c>
      <c r="AP3" s="29">
        <v>41</v>
      </c>
      <c r="AQ3" s="29">
        <v>42</v>
      </c>
      <c r="AR3" s="29">
        <v>43</v>
      </c>
      <c r="AS3" s="29">
        <v>44</v>
      </c>
      <c r="AT3" s="29">
        <v>45</v>
      </c>
      <c r="AU3" s="29">
        <v>46</v>
      </c>
      <c r="AV3" s="29">
        <v>47</v>
      </c>
      <c r="AW3" s="29">
        <v>48</v>
      </c>
      <c r="AX3" s="29">
        <v>49</v>
      </c>
      <c r="AY3" s="29">
        <v>50</v>
      </c>
      <c r="AZ3" s="29">
        <v>51</v>
      </c>
      <c r="BA3" s="29">
        <v>52</v>
      </c>
      <c r="BB3" s="29">
        <v>53</v>
      </c>
      <c r="BC3" s="29">
        <v>54</v>
      </c>
      <c r="BD3" s="29">
        <v>55</v>
      </c>
      <c r="BE3" s="29">
        <v>56</v>
      </c>
      <c r="BF3" s="29">
        <v>57</v>
      </c>
      <c r="BG3" s="29">
        <v>58</v>
      </c>
      <c r="BH3" s="29">
        <v>59</v>
      </c>
      <c r="BI3" s="29">
        <v>60</v>
      </c>
      <c r="BJ3" s="29">
        <v>61</v>
      </c>
      <c r="BK3" s="29">
        <v>62</v>
      </c>
      <c r="BL3" s="29">
        <v>63</v>
      </c>
      <c r="BM3" s="29">
        <v>64</v>
      </c>
      <c r="BN3" s="29">
        <v>65</v>
      </c>
      <c r="BO3" s="29">
        <v>66</v>
      </c>
      <c r="BP3" s="29">
        <v>67</v>
      </c>
      <c r="BQ3" s="29">
        <v>68</v>
      </c>
      <c r="BR3" s="29">
        <v>69</v>
      </c>
      <c r="BS3" s="29">
        <v>70</v>
      </c>
      <c r="BT3" s="29">
        <v>71</v>
      </c>
      <c r="BU3" s="29">
        <v>72</v>
      </c>
      <c r="BV3" s="29">
        <v>73</v>
      </c>
      <c r="BW3" s="29">
        <v>74</v>
      </c>
      <c r="BX3" s="29">
        <v>75</v>
      </c>
      <c r="BY3" s="29">
        <v>76</v>
      </c>
      <c r="BZ3" s="29">
        <v>77</v>
      </c>
      <c r="CA3" s="29">
        <v>78</v>
      </c>
      <c r="CB3" s="29">
        <v>79</v>
      </c>
      <c r="CC3" s="29">
        <v>80</v>
      </c>
      <c r="CD3" s="29">
        <v>81</v>
      </c>
      <c r="CE3" s="29">
        <v>82</v>
      </c>
      <c r="CF3" s="29">
        <v>83</v>
      </c>
      <c r="CG3" s="29">
        <v>84</v>
      </c>
      <c r="CH3" s="29">
        <v>85</v>
      </c>
      <c r="CI3" s="29">
        <v>86</v>
      </c>
      <c r="CJ3" s="29">
        <v>87</v>
      </c>
      <c r="CK3" s="29">
        <v>88</v>
      </c>
      <c r="CL3" s="29"/>
      <c r="CM3" s="29"/>
      <c r="CN3" s="29"/>
      <c r="CO3" s="29"/>
      <c r="CP3" s="29"/>
      <c r="CQ3" s="29"/>
      <c r="CR3" s="29"/>
    </row>
    <row r="4" spans="1:97" s="35" customFormat="1" x14ac:dyDescent="0.6">
      <c r="A4" s="30" t="s">
        <v>412</v>
      </c>
      <c r="B4" s="31" t="s">
        <v>0</v>
      </c>
      <c r="C4" s="31"/>
      <c r="D4" s="32"/>
      <c r="E4" s="31"/>
      <c r="F4" s="31"/>
      <c r="G4" s="31"/>
      <c r="H4" s="31"/>
      <c r="I4" s="31"/>
      <c r="J4" s="31"/>
      <c r="K4" s="31"/>
      <c r="L4" s="31"/>
      <c r="M4" s="31"/>
      <c r="N4" s="33" t="s">
        <v>1</v>
      </c>
      <c r="O4" s="33"/>
      <c r="P4" s="33"/>
      <c r="Q4" s="33"/>
      <c r="R4" s="33"/>
      <c r="S4" s="33"/>
      <c r="T4" s="33"/>
      <c r="U4" s="33"/>
      <c r="V4" s="31" t="s">
        <v>2</v>
      </c>
      <c r="W4" s="163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3" t="s">
        <v>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1" t="s">
        <v>4</v>
      </c>
      <c r="BC4" s="31"/>
      <c r="BD4" s="31"/>
      <c r="BE4" s="31"/>
      <c r="BF4" s="31"/>
      <c r="BG4" s="31"/>
      <c r="BH4" s="31"/>
      <c r="BI4" s="31"/>
      <c r="BJ4" s="31"/>
      <c r="BK4" s="33" t="s">
        <v>5</v>
      </c>
      <c r="BL4" s="33"/>
      <c r="BM4" s="33"/>
      <c r="BN4" s="33"/>
      <c r="BO4" s="33"/>
      <c r="BP4" s="33"/>
      <c r="BQ4" s="31" t="s">
        <v>6</v>
      </c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4"/>
      <c r="CL4" s="250" t="s">
        <v>368</v>
      </c>
      <c r="CM4" s="250" t="s">
        <v>369</v>
      </c>
      <c r="CN4" s="250" t="s">
        <v>415</v>
      </c>
      <c r="CO4" s="250" t="s">
        <v>416</v>
      </c>
      <c r="CP4" s="250" t="s">
        <v>417</v>
      </c>
      <c r="CQ4" s="250" t="s">
        <v>418</v>
      </c>
      <c r="CR4" s="250" t="s">
        <v>419</v>
      </c>
      <c r="CS4" s="250" t="s">
        <v>7</v>
      </c>
    </row>
    <row r="5" spans="1:97" s="40" customFormat="1" x14ac:dyDescent="0.6">
      <c r="A5" s="30"/>
      <c r="B5" s="36" t="s">
        <v>8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6" t="s">
        <v>14</v>
      </c>
      <c r="I5" s="36" t="s">
        <v>15</v>
      </c>
      <c r="J5" s="36" t="s">
        <v>16</v>
      </c>
      <c r="K5" s="36" t="s">
        <v>17</v>
      </c>
      <c r="L5" s="37">
        <v>11451</v>
      </c>
      <c r="M5" s="36" t="s">
        <v>18</v>
      </c>
      <c r="N5" s="38" t="s">
        <v>19</v>
      </c>
      <c r="O5" s="38" t="s">
        <v>20</v>
      </c>
      <c r="P5" s="38" t="s">
        <v>21</v>
      </c>
      <c r="Q5" s="38" t="s">
        <v>22</v>
      </c>
      <c r="R5" s="38" t="s">
        <v>23</v>
      </c>
      <c r="S5" s="38" t="s">
        <v>24</v>
      </c>
      <c r="T5" s="38" t="s">
        <v>25</v>
      </c>
      <c r="U5" s="38" t="s">
        <v>26</v>
      </c>
      <c r="V5" s="36" t="s">
        <v>27</v>
      </c>
      <c r="W5" s="36" t="s">
        <v>28</v>
      </c>
      <c r="X5" s="36" t="s">
        <v>29</v>
      </c>
      <c r="Y5" s="36" t="s">
        <v>30</v>
      </c>
      <c r="Z5" s="36" t="s">
        <v>31</v>
      </c>
      <c r="AA5" s="36" t="s">
        <v>32</v>
      </c>
      <c r="AB5" s="36" t="s">
        <v>33</v>
      </c>
      <c r="AC5" s="36" t="s">
        <v>34</v>
      </c>
      <c r="AD5" s="36" t="s">
        <v>35</v>
      </c>
      <c r="AE5" s="36" t="s">
        <v>36</v>
      </c>
      <c r="AF5" s="36" t="s">
        <v>37</v>
      </c>
      <c r="AG5" s="36" t="s">
        <v>38</v>
      </c>
      <c r="AH5" s="36" t="s">
        <v>39</v>
      </c>
      <c r="AI5" s="36" t="s">
        <v>40</v>
      </c>
      <c r="AJ5" s="38" t="s">
        <v>41</v>
      </c>
      <c r="AK5" s="38" t="s">
        <v>42</v>
      </c>
      <c r="AL5" s="38" t="s">
        <v>43</v>
      </c>
      <c r="AM5" s="38" t="s">
        <v>44</v>
      </c>
      <c r="AN5" s="38" t="s">
        <v>45</v>
      </c>
      <c r="AO5" s="38" t="s">
        <v>46</v>
      </c>
      <c r="AP5" s="38" t="s">
        <v>47</v>
      </c>
      <c r="AQ5" s="38" t="s">
        <v>48</v>
      </c>
      <c r="AR5" s="38" t="s">
        <v>49</v>
      </c>
      <c r="AS5" s="38" t="s">
        <v>50</v>
      </c>
      <c r="AT5" s="38" t="s">
        <v>51</v>
      </c>
      <c r="AU5" s="38" t="s">
        <v>52</v>
      </c>
      <c r="AV5" s="38" t="s">
        <v>53</v>
      </c>
      <c r="AW5" s="38" t="s">
        <v>54</v>
      </c>
      <c r="AX5" s="38" t="s">
        <v>55</v>
      </c>
      <c r="AY5" s="38" t="s">
        <v>56</v>
      </c>
      <c r="AZ5" s="38" t="s">
        <v>57</v>
      </c>
      <c r="BA5" s="38" t="s">
        <v>58</v>
      </c>
      <c r="BB5" s="36" t="s">
        <v>59</v>
      </c>
      <c r="BC5" s="36" t="s">
        <v>60</v>
      </c>
      <c r="BD5" s="36" t="s">
        <v>61</v>
      </c>
      <c r="BE5" s="36" t="s">
        <v>62</v>
      </c>
      <c r="BF5" s="36" t="s">
        <v>63</v>
      </c>
      <c r="BG5" s="36" t="s">
        <v>64</v>
      </c>
      <c r="BH5" s="39">
        <v>28778</v>
      </c>
      <c r="BI5" s="36" t="s">
        <v>65</v>
      </c>
      <c r="BJ5" s="36" t="s">
        <v>66</v>
      </c>
      <c r="BK5" s="38" t="s">
        <v>67</v>
      </c>
      <c r="BL5" s="38" t="s">
        <v>68</v>
      </c>
      <c r="BM5" s="38" t="s">
        <v>69</v>
      </c>
      <c r="BN5" s="38" t="s">
        <v>70</v>
      </c>
      <c r="BO5" s="38" t="s">
        <v>71</v>
      </c>
      <c r="BP5" s="38" t="s">
        <v>72</v>
      </c>
      <c r="BQ5" s="36" t="s">
        <v>73</v>
      </c>
      <c r="BR5" s="36" t="s">
        <v>74</v>
      </c>
      <c r="BS5" s="36" t="s">
        <v>75</v>
      </c>
      <c r="BT5" s="36" t="s">
        <v>76</v>
      </c>
      <c r="BU5" s="36" t="s">
        <v>77</v>
      </c>
      <c r="BV5" s="36" t="s">
        <v>78</v>
      </c>
      <c r="BW5" s="36" t="s">
        <v>79</v>
      </c>
      <c r="BX5" s="36" t="s">
        <v>80</v>
      </c>
      <c r="BY5" s="36" t="s">
        <v>81</v>
      </c>
      <c r="BZ5" s="36" t="s">
        <v>82</v>
      </c>
      <c r="CA5" s="36" t="s">
        <v>83</v>
      </c>
      <c r="CB5" s="36" t="s">
        <v>84</v>
      </c>
      <c r="CC5" s="36" t="s">
        <v>85</v>
      </c>
      <c r="CD5" s="36" t="s">
        <v>86</v>
      </c>
      <c r="CE5" s="36" t="s">
        <v>87</v>
      </c>
      <c r="CF5" s="36" t="s">
        <v>88</v>
      </c>
      <c r="CG5" s="36" t="s">
        <v>89</v>
      </c>
      <c r="CH5" s="36" t="s">
        <v>90</v>
      </c>
      <c r="CI5" s="36" t="s">
        <v>91</v>
      </c>
      <c r="CJ5" s="36" t="s">
        <v>92</v>
      </c>
      <c r="CK5" s="36" t="s">
        <v>93</v>
      </c>
      <c r="CL5" s="250"/>
      <c r="CM5" s="250"/>
      <c r="CN5" s="250"/>
      <c r="CO5" s="250"/>
      <c r="CP5" s="250"/>
      <c r="CQ5" s="250"/>
      <c r="CR5" s="250"/>
      <c r="CS5" s="250"/>
    </row>
    <row r="6" spans="1:97" s="40" customFormat="1" x14ac:dyDescent="0.6">
      <c r="A6" s="30" t="s">
        <v>94</v>
      </c>
      <c r="B6" s="36" t="s">
        <v>95</v>
      </c>
      <c r="C6" s="36" t="s">
        <v>96</v>
      </c>
      <c r="D6" s="36" t="s">
        <v>97</v>
      </c>
      <c r="E6" s="36" t="s">
        <v>98</v>
      </c>
      <c r="F6" s="36" t="s">
        <v>99</v>
      </c>
      <c r="G6" s="36" t="s">
        <v>100</v>
      </c>
      <c r="H6" s="36" t="s">
        <v>101</v>
      </c>
      <c r="I6" s="36" t="s">
        <v>102</v>
      </c>
      <c r="J6" s="36" t="s">
        <v>103</v>
      </c>
      <c r="K6" s="36" t="s">
        <v>104</v>
      </c>
      <c r="L6" s="36" t="s">
        <v>105</v>
      </c>
      <c r="M6" s="36" t="s">
        <v>106</v>
      </c>
      <c r="N6" s="38" t="s">
        <v>107</v>
      </c>
      <c r="O6" s="38" t="s">
        <v>108</v>
      </c>
      <c r="P6" s="38" t="s">
        <v>109</v>
      </c>
      <c r="Q6" s="38" t="s">
        <v>110</v>
      </c>
      <c r="R6" s="38" t="s">
        <v>111</v>
      </c>
      <c r="S6" s="38" t="s">
        <v>112</v>
      </c>
      <c r="T6" s="38" t="s">
        <v>113</v>
      </c>
      <c r="U6" s="38" t="s">
        <v>114</v>
      </c>
      <c r="V6" s="36" t="s">
        <v>115</v>
      </c>
      <c r="W6" s="36" t="s">
        <v>116</v>
      </c>
      <c r="X6" s="36" t="s">
        <v>117</v>
      </c>
      <c r="Y6" s="36" t="s">
        <v>118</v>
      </c>
      <c r="Z6" s="36" t="s">
        <v>119</v>
      </c>
      <c r="AA6" s="36" t="s">
        <v>120</v>
      </c>
      <c r="AB6" s="36" t="s">
        <v>121</v>
      </c>
      <c r="AC6" s="36" t="s">
        <v>122</v>
      </c>
      <c r="AD6" s="36" t="s">
        <v>123</v>
      </c>
      <c r="AE6" s="36" t="s">
        <v>124</v>
      </c>
      <c r="AF6" s="36" t="s">
        <v>125</v>
      </c>
      <c r="AG6" s="36" t="s">
        <v>126</v>
      </c>
      <c r="AH6" s="36" t="s">
        <v>127</v>
      </c>
      <c r="AI6" s="36" t="s">
        <v>128</v>
      </c>
      <c r="AJ6" s="38" t="s">
        <v>129</v>
      </c>
      <c r="AK6" s="38" t="s">
        <v>130</v>
      </c>
      <c r="AL6" s="38" t="s">
        <v>131</v>
      </c>
      <c r="AM6" s="38" t="s">
        <v>132</v>
      </c>
      <c r="AN6" s="38" t="s">
        <v>133</v>
      </c>
      <c r="AO6" s="38" t="s">
        <v>134</v>
      </c>
      <c r="AP6" s="38" t="s">
        <v>135</v>
      </c>
      <c r="AQ6" s="38" t="s">
        <v>136</v>
      </c>
      <c r="AR6" s="38" t="s">
        <v>137</v>
      </c>
      <c r="AS6" s="38" t="s">
        <v>329</v>
      </c>
      <c r="AT6" s="38" t="s">
        <v>138</v>
      </c>
      <c r="AU6" s="38" t="s">
        <v>328</v>
      </c>
      <c r="AV6" s="38" t="s">
        <v>139</v>
      </c>
      <c r="AW6" s="38" t="s">
        <v>140</v>
      </c>
      <c r="AX6" s="38" t="s">
        <v>141</v>
      </c>
      <c r="AY6" s="38" t="s">
        <v>142</v>
      </c>
      <c r="AZ6" s="38" t="s">
        <v>143</v>
      </c>
      <c r="BA6" s="38" t="s">
        <v>144</v>
      </c>
      <c r="BB6" s="36" t="s">
        <v>145</v>
      </c>
      <c r="BC6" s="36" t="s">
        <v>146</v>
      </c>
      <c r="BD6" s="36" t="s">
        <v>147</v>
      </c>
      <c r="BE6" s="36" t="s">
        <v>148</v>
      </c>
      <c r="BF6" s="36" t="s">
        <v>149</v>
      </c>
      <c r="BG6" s="36" t="s">
        <v>150</v>
      </c>
      <c r="BH6" s="36" t="s">
        <v>151</v>
      </c>
      <c r="BI6" s="36" t="s">
        <v>152</v>
      </c>
      <c r="BJ6" s="36" t="s">
        <v>153</v>
      </c>
      <c r="BK6" s="38" t="s">
        <v>154</v>
      </c>
      <c r="BL6" s="38" t="s">
        <v>155</v>
      </c>
      <c r="BM6" s="38" t="s">
        <v>156</v>
      </c>
      <c r="BN6" s="38" t="s">
        <v>157</v>
      </c>
      <c r="BO6" s="38" t="s">
        <v>158</v>
      </c>
      <c r="BP6" s="38" t="s">
        <v>334</v>
      </c>
      <c r="BQ6" s="36" t="s">
        <v>159</v>
      </c>
      <c r="BR6" s="36" t="s">
        <v>160</v>
      </c>
      <c r="BS6" s="36" t="s">
        <v>161</v>
      </c>
      <c r="BT6" s="36" t="s">
        <v>162</v>
      </c>
      <c r="BU6" s="36" t="s">
        <v>163</v>
      </c>
      <c r="BV6" s="36" t="s">
        <v>164</v>
      </c>
      <c r="BW6" s="36" t="s">
        <v>165</v>
      </c>
      <c r="BX6" s="36" t="s">
        <v>166</v>
      </c>
      <c r="BY6" s="36" t="s">
        <v>167</v>
      </c>
      <c r="BZ6" s="36" t="s">
        <v>168</v>
      </c>
      <c r="CA6" s="36" t="s">
        <v>169</v>
      </c>
      <c r="CB6" s="36" t="s">
        <v>170</v>
      </c>
      <c r="CC6" s="36" t="s">
        <v>171</v>
      </c>
      <c r="CD6" s="36" t="s">
        <v>172</v>
      </c>
      <c r="CE6" s="36" t="s">
        <v>173</v>
      </c>
      <c r="CF6" s="36" t="s">
        <v>174</v>
      </c>
      <c r="CG6" s="36" t="s">
        <v>175</v>
      </c>
      <c r="CH6" s="36" t="s">
        <v>176</v>
      </c>
      <c r="CI6" s="36" t="s">
        <v>177</v>
      </c>
      <c r="CJ6" s="36" t="s">
        <v>178</v>
      </c>
      <c r="CK6" s="36" t="s">
        <v>179</v>
      </c>
      <c r="CL6" s="250"/>
      <c r="CM6" s="250"/>
      <c r="CN6" s="250"/>
      <c r="CO6" s="250"/>
      <c r="CP6" s="250"/>
      <c r="CQ6" s="250"/>
      <c r="CR6" s="250"/>
      <c r="CS6" s="250"/>
    </row>
    <row r="7" spans="1:97" s="40" customFormat="1" x14ac:dyDescent="0.6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3"/>
    </row>
    <row r="8" spans="1:97" x14ac:dyDescent="0.6">
      <c r="A8" s="27" t="s">
        <v>180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7" s="26" customFormat="1" x14ac:dyDescent="0.6">
      <c r="A9" s="45" t="s">
        <v>337</v>
      </c>
      <c r="B9" s="46">
        <v>353563687.69</v>
      </c>
      <c r="C9" s="46">
        <v>59010970.579999998</v>
      </c>
      <c r="D9" s="46">
        <v>54600000</v>
      </c>
      <c r="E9" s="46">
        <v>42012980.170000002</v>
      </c>
      <c r="F9" s="46">
        <v>40501250.43</v>
      </c>
      <c r="G9" s="46">
        <v>42989814.850000001</v>
      </c>
      <c r="H9" s="46">
        <v>77458954.299999997</v>
      </c>
      <c r="I9" s="46">
        <v>118550103.05</v>
      </c>
      <c r="J9" s="46">
        <v>63855000</v>
      </c>
      <c r="K9" s="46">
        <v>74758000</v>
      </c>
      <c r="L9" s="46">
        <v>132648209.45</v>
      </c>
      <c r="M9" s="46">
        <v>20881523.059999999</v>
      </c>
      <c r="N9" s="46">
        <v>342084614.13</v>
      </c>
      <c r="O9" s="46">
        <v>72155717.709999993</v>
      </c>
      <c r="P9" s="46">
        <v>129900000</v>
      </c>
      <c r="Q9" s="46">
        <v>136008785.19</v>
      </c>
      <c r="R9" s="46">
        <v>66716341.479999997</v>
      </c>
      <c r="S9" s="46">
        <v>69521975.239999995</v>
      </c>
      <c r="T9" s="46">
        <v>51200460.890000001</v>
      </c>
      <c r="U9" s="46">
        <v>26791755</v>
      </c>
      <c r="V9" s="46">
        <v>450000000</v>
      </c>
      <c r="W9" s="46">
        <v>69025140</v>
      </c>
      <c r="X9" s="46">
        <v>109780672.98999999</v>
      </c>
      <c r="Y9" s="46">
        <v>83212327</v>
      </c>
      <c r="Z9" s="46">
        <v>28373220</v>
      </c>
      <c r="AA9" s="46">
        <v>45553540</v>
      </c>
      <c r="AB9" s="46">
        <v>44000000</v>
      </c>
      <c r="AC9" s="46">
        <v>160000000</v>
      </c>
      <c r="AD9" s="46">
        <v>50000000</v>
      </c>
      <c r="AE9" s="46">
        <v>52375541.939999998</v>
      </c>
      <c r="AF9" s="46">
        <v>82384300</v>
      </c>
      <c r="AG9" s="46">
        <v>82434505</v>
      </c>
      <c r="AH9" s="46">
        <v>54149000</v>
      </c>
      <c r="AI9" s="46">
        <v>55000000</v>
      </c>
      <c r="AJ9" s="46">
        <v>1154468326.4300001</v>
      </c>
      <c r="AK9" s="46">
        <v>67373043</v>
      </c>
      <c r="AL9" s="46">
        <v>43772919.859999999</v>
      </c>
      <c r="AM9" s="46">
        <v>117405888.97</v>
      </c>
      <c r="AN9" s="46">
        <v>100501939.13</v>
      </c>
      <c r="AO9" s="46">
        <v>57733356.100000001</v>
      </c>
      <c r="AP9" s="46">
        <v>24346974.23</v>
      </c>
      <c r="AQ9" s="46">
        <v>324160191.70999998</v>
      </c>
      <c r="AR9" s="46">
        <v>68832123.650000006</v>
      </c>
      <c r="AS9" s="46">
        <v>119780000</v>
      </c>
      <c r="AT9" s="46">
        <v>100300000</v>
      </c>
      <c r="AU9" s="46">
        <v>53448137.939999998</v>
      </c>
      <c r="AV9" s="46">
        <v>32994750.489999998</v>
      </c>
      <c r="AW9" s="46">
        <v>55800000</v>
      </c>
      <c r="AX9" s="46">
        <v>60820250.469999999</v>
      </c>
      <c r="AY9" s="46">
        <v>50000000</v>
      </c>
      <c r="AZ9" s="46">
        <v>299626793.16000003</v>
      </c>
      <c r="BA9" s="46">
        <v>45758773</v>
      </c>
      <c r="BB9" s="46">
        <v>450600000</v>
      </c>
      <c r="BC9" s="46">
        <v>138311000</v>
      </c>
      <c r="BD9" s="46">
        <v>36518960.340000004</v>
      </c>
      <c r="BE9" s="46">
        <v>68264603.530000001</v>
      </c>
      <c r="BF9" s="46">
        <v>323000000</v>
      </c>
      <c r="BG9" s="46">
        <v>46586739.93</v>
      </c>
      <c r="BH9" s="46">
        <v>36348300.700000003</v>
      </c>
      <c r="BI9" s="46">
        <v>66512318.390000001</v>
      </c>
      <c r="BJ9" s="46">
        <v>59286000</v>
      </c>
      <c r="BK9" s="46">
        <v>450000000</v>
      </c>
      <c r="BL9" s="46">
        <v>109000000</v>
      </c>
      <c r="BM9" s="46">
        <v>87504500</v>
      </c>
      <c r="BN9" s="46">
        <v>128500000</v>
      </c>
      <c r="BO9" s="46">
        <v>79969711.329999998</v>
      </c>
      <c r="BP9" s="46">
        <v>67210786.760000005</v>
      </c>
      <c r="BQ9" s="46">
        <v>1761653345</v>
      </c>
      <c r="BR9" s="46">
        <v>98027384.140000001</v>
      </c>
      <c r="BS9" s="46">
        <v>71275557.049999997</v>
      </c>
      <c r="BT9" s="46">
        <v>314584105.83999997</v>
      </c>
      <c r="BU9" s="46">
        <v>14400850.85</v>
      </c>
      <c r="BV9" s="46">
        <v>65834681.049999997</v>
      </c>
      <c r="BW9" s="46">
        <v>220033130</v>
      </c>
      <c r="BX9" s="46">
        <v>47954694.399999999</v>
      </c>
      <c r="BY9" s="46">
        <v>54757615.590000004</v>
      </c>
      <c r="BZ9" s="46">
        <v>62850213.770000003</v>
      </c>
      <c r="CA9" s="46">
        <v>103024298.94</v>
      </c>
      <c r="CB9" s="46">
        <v>175546366</v>
      </c>
      <c r="CC9" s="46">
        <v>89263932.719999999</v>
      </c>
      <c r="CD9" s="46">
        <v>165880168.36000001</v>
      </c>
      <c r="CE9" s="46">
        <v>46912309.960000001</v>
      </c>
      <c r="CF9" s="46">
        <v>42016617.890000001</v>
      </c>
      <c r="CG9" s="46">
        <v>47334172.530000001</v>
      </c>
      <c r="CH9" s="46">
        <v>41428997.789999999</v>
      </c>
      <c r="CI9" s="46">
        <v>238051214.13999999</v>
      </c>
      <c r="CJ9" s="46">
        <v>42623531.950000003</v>
      </c>
      <c r="CK9" s="46">
        <v>36552317.619999997</v>
      </c>
      <c r="CL9" s="46">
        <f>SUM(B9:M9)</f>
        <v>1080830493.5799999</v>
      </c>
      <c r="CM9" s="46">
        <f>SUM(N9:U9)</f>
        <v>894379649.63999999</v>
      </c>
      <c r="CN9" s="46">
        <f>SUM(V9:AI9)</f>
        <v>1366288246.9300001</v>
      </c>
      <c r="CO9" s="46">
        <f>SUM(AJ9:BA9)</f>
        <v>2777123468.1399994</v>
      </c>
      <c r="CP9" s="46">
        <f>SUM(BB9:BJ9)</f>
        <v>1225427922.8900001</v>
      </c>
      <c r="CQ9" s="46">
        <f>SUM(BK9:BP9)</f>
        <v>922184998.09000003</v>
      </c>
      <c r="CR9" s="46">
        <f>SUM(BQ9:CK9)</f>
        <v>3740005505.5900002</v>
      </c>
      <c r="CS9" s="45">
        <f>SUM(B9:CK9)</f>
        <v>12006240284.860001</v>
      </c>
    </row>
    <row r="10" spans="1:97" s="47" customFormat="1" x14ac:dyDescent="0.6">
      <c r="A10" s="45" t="s">
        <v>338</v>
      </c>
      <c r="B10" s="46">
        <v>1220450</v>
      </c>
      <c r="C10" s="46">
        <v>200000</v>
      </c>
      <c r="D10" s="46">
        <v>250000</v>
      </c>
      <c r="E10" s="46">
        <v>100000</v>
      </c>
      <c r="F10" s="46">
        <v>102000</v>
      </c>
      <c r="G10" s="46">
        <v>130450</v>
      </c>
      <c r="H10" s="46">
        <v>280420</v>
      </c>
      <c r="I10" s="46">
        <v>397350</v>
      </c>
      <c r="J10" s="46">
        <v>200000</v>
      </c>
      <c r="K10" s="46">
        <v>175000</v>
      </c>
      <c r="L10" s="46">
        <v>573900</v>
      </c>
      <c r="M10" s="46">
        <v>60000</v>
      </c>
      <c r="N10" s="46">
        <v>800000</v>
      </c>
      <c r="O10" s="46">
        <v>298000</v>
      </c>
      <c r="P10" s="46">
        <v>250000</v>
      </c>
      <c r="Q10" s="46">
        <v>199375</v>
      </c>
      <c r="R10" s="46">
        <v>116235</v>
      </c>
      <c r="S10" s="46">
        <v>100000</v>
      </c>
      <c r="T10" s="46">
        <v>263836.36</v>
      </c>
      <c r="U10" s="46">
        <v>110000</v>
      </c>
      <c r="V10" s="46">
        <v>1400000</v>
      </c>
      <c r="W10" s="46">
        <v>350000</v>
      </c>
      <c r="X10" s="46">
        <v>1000000</v>
      </c>
      <c r="Y10" s="46">
        <v>558650</v>
      </c>
      <c r="Z10" s="46">
        <v>250000</v>
      </c>
      <c r="AA10" s="46">
        <v>150000</v>
      </c>
      <c r="AB10" s="46">
        <v>800000</v>
      </c>
      <c r="AC10" s="46">
        <v>1000000</v>
      </c>
      <c r="AD10" s="46">
        <v>300000</v>
      </c>
      <c r="AE10" s="46">
        <v>136000</v>
      </c>
      <c r="AF10" s="46">
        <v>400000</v>
      </c>
      <c r="AG10" s="46">
        <v>380000</v>
      </c>
      <c r="AH10" s="46">
        <v>300000</v>
      </c>
      <c r="AI10" s="46">
        <v>900000</v>
      </c>
      <c r="AJ10" s="46">
        <v>2000000</v>
      </c>
      <c r="AK10" s="46">
        <v>130000</v>
      </c>
      <c r="AL10" s="46">
        <v>200000</v>
      </c>
      <c r="AM10" s="46">
        <v>237000</v>
      </c>
      <c r="AN10" s="46">
        <v>550000</v>
      </c>
      <c r="AO10" s="46">
        <v>490850</v>
      </c>
      <c r="AP10" s="46">
        <v>195000</v>
      </c>
      <c r="AQ10" s="46">
        <v>1442250</v>
      </c>
      <c r="AR10" s="46">
        <v>280781.82</v>
      </c>
      <c r="AS10" s="46">
        <v>370000</v>
      </c>
      <c r="AT10" s="46">
        <v>600000</v>
      </c>
      <c r="AU10" s="46">
        <v>666240</v>
      </c>
      <c r="AV10" s="46">
        <v>82950</v>
      </c>
      <c r="AW10" s="46">
        <v>100000</v>
      </c>
      <c r="AX10" s="46">
        <v>150000</v>
      </c>
      <c r="AY10" s="46">
        <v>100000</v>
      </c>
      <c r="AZ10" s="46">
        <v>1014214.09</v>
      </c>
      <c r="BA10" s="46">
        <v>155400</v>
      </c>
      <c r="BB10" s="46">
        <v>800000</v>
      </c>
      <c r="BC10" s="46">
        <v>207000</v>
      </c>
      <c r="BD10" s="46">
        <v>129600</v>
      </c>
      <c r="BE10" s="46">
        <v>30000</v>
      </c>
      <c r="BF10" s="46">
        <v>260000</v>
      </c>
      <c r="BG10" s="46">
        <v>50500</v>
      </c>
      <c r="BH10" s="46">
        <v>12000</v>
      </c>
      <c r="BI10" s="46">
        <v>170000</v>
      </c>
      <c r="BJ10" s="46">
        <v>70000</v>
      </c>
      <c r="BK10" s="46">
        <v>2000000</v>
      </c>
      <c r="BL10" s="46">
        <v>500000</v>
      </c>
      <c r="BM10" s="46">
        <v>250000</v>
      </c>
      <c r="BN10" s="46">
        <v>390000</v>
      </c>
      <c r="BO10" s="46">
        <v>165000</v>
      </c>
      <c r="BP10" s="46">
        <v>108950</v>
      </c>
      <c r="BQ10" s="46">
        <v>3000000</v>
      </c>
      <c r="BR10" s="46">
        <v>210000</v>
      </c>
      <c r="BS10" s="46">
        <v>163039.64000000001</v>
      </c>
      <c r="BT10" s="46">
        <v>1113277.5</v>
      </c>
      <c r="BU10" s="46">
        <v>0</v>
      </c>
      <c r="BV10" s="46">
        <v>122640</v>
      </c>
      <c r="BW10" s="46">
        <v>710000</v>
      </c>
      <c r="BX10" s="46">
        <v>218381.82</v>
      </c>
      <c r="BY10" s="46">
        <v>210000</v>
      </c>
      <c r="BZ10" s="46">
        <v>100000</v>
      </c>
      <c r="CA10" s="46">
        <v>120700</v>
      </c>
      <c r="CB10" s="46">
        <v>600000</v>
      </c>
      <c r="CC10" s="46">
        <v>82120</v>
      </c>
      <c r="CD10" s="46">
        <v>379900</v>
      </c>
      <c r="CE10" s="46">
        <v>270000</v>
      </c>
      <c r="CF10" s="46">
        <v>51643</v>
      </c>
      <c r="CG10" s="46">
        <v>164800</v>
      </c>
      <c r="CH10" s="46">
        <v>62685</v>
      </c>
      <c r="CI10" s="46">
        <v>231682.5</v>
      </c>
      <c r="CJ10" s="46">
        <v>50450</v>
      </c>
      <c r="CK10" s="46">
        <v>68050</v>
      </c>
      <c r="CL10" s="46">
        <f t="shared" ref="CL10:CL69" si="0">SUM(B10:M10)</f>
        <v>3689570</v>
      </c>
      <c r="CM10" s="46">
        <f t="shared" ref="CM10:CM69" si="1">SUM(N10:U10)</f>
        <v>2137446.36</v>
      </c>
      <c r="CN10" s="46">
        <f t="shared" ref="CN10:CN69" si="2">SUM(V10:AI10)</f>
        <v>7924650</v>
      </c>
      <c r="CO10" s="46">
        <f t="shared" ref="CO10:CO69" si="3">SUM(AJ10:BA10)</f>
        <v>8764685.9100000001</v>
      </c>
      <c r="CP10" s="46">
        <f t="shared" ref="CP10:CP69" si="4">SUM(BB10:BJ10)</f>
        <v>1729100</v>
      </c>
      <c r="CQ10" s="46">
        <f t="shared" ref="CQ10:CQ69" si="5">SUM(BK10:BP10)</f>
        <v>3413950</v>
      </c>
      <c r="CR10" s="46">
        <f t="shared" ref="CR10:CR69" si="6">SUM(BQ10:CK10)</f>
        <v>7929369.4600000009</v>
      </c>
      <c r="CS10" s="45">
        <f t="shared" ref="CS10:CS69" si="7">SUM(B10:CK10)</f>
        <v>35588771.730000004</v>
      </c>
    </row>
    <row r="11" spans="1:97" s="47" customFormat="1" x14ac:dyDescent="0.6">
      <c r="A11" s="45" t="s">
        <v>339</v>
      </c>
      <c r="B11" s="46">
        <v>3255835.25</v>
      </c>
      <c r="C11" s="46">
        <v>10000</v>
      </c>
      <c r="D11" s="46">
        <v>0</v>
      </c>
      <c r="E11" s="46">
        <v>120000</v>
      </c>
      <c r="F11" s="46">
        <v>5000</v>
      </c>
      <c r="G11" s="46">
        <v>65000</v>
      </c>
      <c r="H11" s="46">
        <v>56908.800000000003</v>
      </c>
      <c r="I11" s="46">
        <v>105806.5</v>
      </c>
      <c r="J11" s="46">
        <v>0</v>
      </c>
      <c r="K11" s="46">
        <v>50800</v>
      </c>
      <c r="L11" s="46">
        <v>620787.41</v>
      </c>
      <c r="M11" s="46">
        <v>0</v>
      </c>
      <c r="N11" s="46">
        <v>1553967.3</v>
      </c>
      <c r="O11" s="46">
        <v>18948.169999999998</v>
      </c>
      <c r="P11" s="46">
        <v>50000</v>
      </c>
      <c r="Q11" s="46">
        <v>469236.67</v>
      </c>
      <c r="R11" s="46">
        <v>35947.01</v>
      </c>
      <c r="S11" s="46">
        <v>183153.35</v>
      </c>
      <c r="T11" s="46">
        <v>6208.72</v>
      </c>
      <c r="U11" s="46">
        <v>10000</v>
      </c>
      <c r="V11" s="46">
        <v>3975000</v>
      </c>
      <c r="W11" s="46">
        <v>9800</v>
      </c>
      <c r="X11" s="46">
        <v>102500</v>
      </c>
      <c r="Y11" s="46">
        <v>349230</v>
      </c>
      <c r="Z11" s="46">
        <v>50000</v>
      </c>
      <c r="AA11" s="46">
        <v>34000</v>
      </c>
      <c r="AB11" s="46">
        <v>70000</v>
      </c>
      <c r="AC11" s="46">
        <v>300000</v>
      </c>
      <c r="AD11" s="46">
        <v>100000</v>
      </c>
      <c r="AE11" s="46">
        <v>83780</v>
      </c>
      <c r="AF11" s="46">
        <v>26000</v>
      </c>
      <c r="AG11" s="46">
        <v>100000</v>
      </c>
      <c r="AH11" s="46">
        <v>61000</v>
      </c>
      <c r="AI11" s="46">
        <v>8000</v>
      </c>
      <c r="AJ11" s="46">
        <v>15113230.630000001</v>
      </c>
      <c r="AK11" s="46">
        <v>10000</v>
      </c>
      <c r="AL11" s="46">
        <v>12000</v>
      </c>
      <c r="AM11" s="46">
        <v>286040.46999999997</v>
      </c>
      <c r="AN11" s="46">
        <v>457455.72</v>
      </c>
      <c r="AO11" s="46">
        <v>19294.25</v>
      </c>
      <c r="AP11" s="46">
        <v>14304</v>
      </c>
      <c r="AQ11" s="46">
        <v>435543.34</v>
      </c>
      <c r="AR11" s="46">
        <v>73589.279999999999</v>
      </c>
      <c r="AS11" s="46">
        <v>41600</v>
      </c>
      <c r="AT11" s="46">
        <v>60000</v>
      </c>
      <c r="AU11" s="46">
        <v>23318.76</v>
      </c>
      <c r="AV11" s="46">
        <v>37737</v>
      </c>
      <c r="AW11" s="46">
        <v>70000</v>
      </c>
      <c r="AX11" s="46">
        <v>18591.61</v>
      </c>
      <c r="AY11" s="46">
        <v>30000</v>
      </c>
      <c r="AZ11" s="46">
        <v>735355.17</v>
      </c>
      <c r="BA11" s="46">
        <v>43000</v>
      </c>
      <c r="BB11" s="46">
        <v>14000000</v>
      </c>
      <c r="BC11" s="46">
        <v>219000</v>
      </c>
      <c r="BD11" s="46">
        <v>6572.94</v>
      </c>
      <c r="BE11" s="46">
        <v>30000</v>
      </c>
      <c r="BF11" s="46">
        <v>4700000</v>
      </c>
      <c r="BG11" s="46">
        <v>1000</v>
      </c>
      <c r="BH11" s="46">
        <v>0</v>
      </c>
      <c r="BI11" s="46">
        <v>18559.07</v>
      </c>
      <c r="BJ11" s="46">
        <v>60000</v>
      </c>
      <c r="BK11" s="46">
        <v>2000000</v>
      </c>
      <c r="BL11" s="46">
        <v>50000</v>
      </c>
      <c r="BM11" s="46">
        <v>25000</v>
      </c>
      <c r="BN11" s="46">
        <v>83800</v>
      </c>
      <c r="BO11" s="46">
        <v>0</v>
      </c>
      <c r="BP11" s="46">
        <v>0</v>
      </c>
      <c r="BQ11" s="46">
        <v>23620000</v>
      </c>
      <c r="BR11" s="46">
        <v>0</v>
      </c>
      <c r="BS11" s="46">
        <v>197322.33</v>
      </c>
      <c r="BT11" s="46">
        <v>760897</v>
      </c>
      <c r="BU11" s="46">
        <v>0</v>
      </c>
      <c r="BV11" s="46">
        <v>10491.6</v>
      </c>
      <c r="BW11" s="46">
        <v>203000</v>
      </c>
      <c r="BX11" s="46">
        <v>18872.72</v>
      </c>
      <c r="BY11" s="46">
        <v>575.34</v>
      </c>
      <c r="BZ11" s="46">
        <v>50000</v>
      </c>
      <c r="CA11" s="46">
        <v>100502</v>
      </c>
      <c r="CB11" s="46">
        <v>250000</v>
      </c>
      <c r="CC11" s="46">
        <v>43108.800000000003</v>
      </c>
      <c r="CD11" s="46">
        <v>223447.13</v>
      </c>
      <c r="CE11" s="46">
        <v>38000</v>
      </c>
      <c r="CF11" s="46">
        <v>5000</v>
      </c>
      <c r="CG11" s="46">
        <v>939</v>
      </c>
      <c r="CH11" s="46">
        <v>5000</v>
      </c>
      <c r="CI11" s="46">
        <v>201209.92</v>
      </c>
      <c r="CJ11" s="46">
        <v>0</v>
      </c>
      <c r="CK11" s="46">
        <v>0</v>
      </c>
      <c r="CL11" s="46">
        <f t="shared" si="0"/>
        <v>4290137.96</v>
      </c>
      <c r="CM11" s="46">
        <f t="shared" si="1"/>
        <v>2327461.2200000002</v>
      </c>
      <c r="CN11" s="46">
        <f t="shared" si="2"/>
        <v>5269310</v>
      </c>
      <c r="CO11" s="46">
        <f t="shared" si="3"/>
        <v>17481060.23</v>
      </c>
      <c r="CP11" s="46">
        <f t="shared" si="4"/>
        <v>19035132.009999998</v>
      </c>
      <c r="CQ11" s="46">
        <f t="shared" si="5"/>
        <v>2158800</v>
      </c>
      <c r="CR11" s="46">
        <f t="shared" si="6"/>
        <v>25728365.84</v>
      </c>
      <c r="CS11" s="45">
        <f t="shared" si="7"/>
        <v>76290267.25999999</v>
      </c>
    </row>
    <row r="12" spans="1:97" s="47" customFormat="1" ht="18.75" customHeight="1" x14ac:dyDescent="0.6">
      <c r="A12" s="45" t="s">
        <v>340</v>
      </c>
      <c r="B12" s="46">
        <v>24371729.140000001</v>
      </c>
      <c r="C12" s="46">
        <v>2220000</v>
      </c>
      <c r="D12" s="46">
        <v>1272000</v>
      </c>
      <c r="E12" s="46">
        <v>1608061.42</v>
      </c>
      <c r="F12" s="46">
        <v>586000</v>
      </c>
      <c r="G12" s="46">
        <v>1600000</v>
      </c>
      <c r="H12" s="46">
        <v>1469977.24</v>
      </c>
      <c r="I12" s="46">
        <v>6173010.4900000002</v>
      </c>
      <c r="J12" s="46">
        <v>1400000</v>
      </c>
      <c r="K12" s="46">
        <v>1000000</v>
      </c>
      <c r="L12" s="46">
        <v>6725087.0099999998</v>
      </c>
      <c r="M12" s="46">
        <v>558896.13</v>
      </c>
      <c r="N12" s="46">
        <v>21529048.399999999</v>
      </c>
      <c r="O12" s="46">
        <v>3157808</v>
      </c>
      <c r="P12" s="46">
        <v>3200000</v>
      </c>
      <c r="Q12" s="46">
        <v>7962322.2999999998</v>
      </c>
      <c r="R12" s="46">
        <v>1246847.4099999999</v>
      </c>
      <c r="S12" s="46">
        <v>1862001.02</v>
      </c>
      <c r="T12" s="46">
        <v>1926972.08</v>
      </c>
      <c r="U12" s="46">
        <v>1172000</v>
      </c>
      <c r="V12" s="46">
        <v>37610000</v>
      </c>
      <c r="W12" s="46">
        <v>1010590</v>
      </c>
      <c r="X12" s="46">
        <v>2310000</v>
      </c>
      <c r="Y12" s="46">
        <v>1270822</v>
      </c>
      <c r="Z12" s="46">
        <v>900000</v>
      </c>
      <c r="AA12" s="46">
        <v>1572230</v>
      </c>
      <c r="AB12" s="46">
        <v>1900000</v>
      </c>
      <c r="AC12" s="46">
        <v>6000000</v>
      </c>
      <c r="AD12" s="46">
        <v>1200000</v>
      </c>
      <c r="AE12" s="46">
        <v>1876600</v>
      </c>
      <c r="AF12" s="46">
        <v>962700</v>
      </c>
      <c r="AG12" s="46">
        <v>2332230</v>
      </c>
      <c r="AH12" s="46">
        <v>1139940</v>
      </c>
      <c r="AI12" s="46">
        <v>3102360</v>
      </c>
      <c r="AJ12" s="46">
        <v>101916853.59999999</v>
      </c>
      <c r="AK12" s="46">
        <v>1790000</v>
      </c>
      <c r="AL12" s="46">
        <v>3634235.67</v>
      </c>
      <c r="AM12" s="46">
        <v>7631934.3700000001</v>
      </c>
      <c r="AN12" s="46">
        <v>5348111.8</v>
      </c>
      <c r="AO12" s="46">
        <v>3143648.69</v>
      </c>
      <c r="AP12" s="46">
        <v>1313566.8</v>
      </c>
      <c r="AQ12" s="46">
        <v>19636722.359999999</v>
      </c>
      <c r="AR12" s="46">
        <v>2917090.87</v>
      </c>
      <c r="AS12" s="46">
        <v>9685000</v>
      </c>
      <c r="AT12" s="46">
        <v>5500000</v>
      </c>
      <c r="AU12" s="46">
        <v>1264988.7</v>
      </c>
      <c r="AV12" s="46">
        <v>589455.29</v>
      </c>
      <c r="AW12" s="46">
        <v>2000000</v>
      </c>
      <c r="AX12" s="46">
        <v>1319930.6499999999</v>
      </c>
      <c r="AY12" s="46">
        <v>1500000</v>
      </c>
      <c r="AZ12" s="46">
        <v>16588503.32</v>
      </c>
      <c r="BA12" s="46">
        <v>1128990</v>
      </c>
      <c r="BB12" s="46">
        <v>36000000</v>
      </c>
      <c r="BC12" s="46">
        <v>3751000</v>
      </c>
      <c r="BD12" s="46">
        <v>1171684.3799999999</v>
      </c>
      <c r="BE12" s="46">
        <v>1960821.08</v>
      </c>
      <c r="BF12" s="46">
        <v>23000000</v>
      </c>
      <c r="BG12" s="46">
        <v>445328.76</v>
      </c>
      <c r="BH12" s="46">
        <v>657026.18000000005</v>
      </c>
      <c r="BI12" s="46">
        <v>873691.6</v>
      </c>
      <c r="BJ12" s="46">
        <v>1687000</v>
      </c>
      <c r="BK12" s="46">
        <v>28000000</v>
      </c>
      <c r="BL12" s="46">
        <v>2500000</v>
      </c>
      <c r="BM12" s="46">
        <v>1961000</v>
      </c>
      <c r="BN12" s="46">
        <v>2721220</v>
      </c>
      <c r="BO12" s="46">
        <v>1614000</v>
      </c>
      <c r="BP12" s="46">
        <v>1494668.04</v>
      </c>
      <c r="BQ12" s="46">
        <v>124800000</v>
      </c>
      <c r="BR12" s="46">
        <v>1933681.53</v>
      </c>
      <c r="BS12" s="46">
        <v>1419388.37</v>
      </c>
      <c r="BT12" s="46">
        <v>17333883</v>
      </c>
      <c r="BU12" s="46">
        <v>1592319.18</v>
      </c>
      <c r="BV12" s="46">
        <v>1486199.64</v>
      </c>
      <c r="BW12" s="46">
        <v>5645000</v>
      </c>
      <c r="BX12" s="46">
        <v>978596.97</v>
      </c>
      <c r="BY12" s="46">
        <v>854645.5</v>
      </c>
      <c r="BZ12" s="46">
        <v>1595000</v>
      </c>
      <c r="CA12" s="46">
        <v>6585224.0499999998</v>
      </c>
      <c r="CB12" s="46">
        <v>7057000</v>
      </c>
      <c r="CC12" s="46">
        <v>1787036.77</v>
      </c>
      <c r="CD12" s="46">
        <v>4677914.2699999996</v>
      </c>
      <c r="CE12" s="46">
        <v>1350864.94</v>
      </c>
      <c r="CF12" s="46">
        <v>697494.18</v>
      </c>
      <c r="CG12" s="46">
        <v>769865.61</v>
      </c>
      <c r="CH12" s="46">
        <v>1228636</v>
      </c>
      <c r="CI12" s="46">
        <v>5380328.5599999996</v>
      </c>
      <c r="CJ12" s="46">
        <v>804179.05</v>
      </c>
      <c r="CK12" s="46">
        <v>1347168.38</v>
      </c>
      <c r="CL12" s="46">
        <f t="shared" si="0"/>
        <v>48984761.43</v>
      </c>
      <c r="CM12" s="46">
        <f t="shared" si="1"/>
        <v>42056999.209999993</v>
      </c>
      <c r="CN12" s="46">
        <f t="shared" si="2"/>
        <v>63187472</v>
      </c>
      <c r="CO12" s="46">
        <f t="shared" si="3"/>
        <v>186909032.11999997</v>
      </c>
      <c r="CP12" s="46">
        <f t="shared" si="4"/>
        <v>69546552</v>
      </c>
      <c r="CQ12" s="46">
        <f t="shared" si="5"/>
        <v>38290888.039999999</v>
      </c>
      <c r="CR12" s="46">
        <f t="shared" si="6"/>
        <v>189324426.00000006</v>
      </c>
      <c r="CS12" s="45">
        <f t="shared" si="7"/>
        <v>638300130.79999971</v>
      </c>
    </row>
    <row r="13" spans="1:97" s="47" customFormat="1" ht="18.75" customHeight="1" x14ac:dyDescent="0.6">
      <c r="A13" s="45" t="s">
        <v>341</v>
      </c>
      <c r="B13" s="46">
        <v>146567790.86000001</v>
      </c>
      <c r="C13" s="46">
        <v>12500000</v>
      </c>
      <c r="D13" s="46">
        <v>7836000</v>
      </c>
      <c r="E13" s="46">
        <v>7402928.1200000001</v>
      </c>
      <c r="F13" s="46">
        <v>3790000</v>
      </c>
      <c r="G13" s="46">
        <v>19000000</v>
      </c>
      <c r="H13" s="46">
        <v>8500000.3599999994</v>
      </c>
      <c r="I13" s="46">
        <v>23815288.93</v>
      </c>
      <c r="J13" s="46">
        <v>7500000</v>
      </c>
      <c r="K13" s="46">
        <v>8000000</v>
      </c>
      <c r="L13" s="46">
        <v>53908906.350000001</v>
      </c>
      <c r="M13" s="46">
        <v>2583295.1800000002</v>
      </c>
      <c r="N13" s="46">
        <v>92398604.890000001</v>
      </c>
      <c r="O13" s="46">
        <v>10180207.199999999</v>
      </c>
      <c r="P13" s="46">
        <v>22000000</v>
      </c>
      <c r="Q13" s="46">
        <v>32684205.59</v>
      </c>
      <c r="R13" s="46">
        <v>9583387.4499999993</v>
      </c>
      <c r="S13" s="46">
        <v>10962328.85</v>
      </c>
      <c r="T13" s="46">
        <v>9230820.8699999992</v>
      </c>
      <c r="U13" s="46">
        <v>5310000</v>
      </c>
      <c r="V13" s="46">
        <v>190000000</v>
      </c>
      <c r="W13" s="46">
        <v>4683270</v>
      </c>
      <c r="X13" s="46">
        <v>11850000</v>
      </c>
      <c r="Y13" s="46">
        <v>8964143</v>
      </c>
      <c r="Z13" s="46">
        <v>4000000</v>
      </c>
      <c r="AA13" s="46">
        <v>5777010</v>
      </c>
      <c r="AB13" s="46">
        <v>6500000</v>
      </c>
      <c r="AC13" s="46">
        <v>33000000</v>
      </c>
      <c r="AD13" s="46">
        <v>5000000</v>
      </c>
      <c r="AE13" s="46">
        <v>5850500</v>
      </c>
      <c r="AF13" s="46">
        <v>5920000</v>
      </c>
      <c r="AG13" s="46">
        <v>22162000</v>
      </c>
      <c r="AH13" s="46">
        <v>5820000</v>
      </c>
      <c r="AI13" s="46">
        <v>8000000</v>
      </c>
      <c r="AJ13" s="46">
        <v>615965654.08000004</v>
      </c>
      <c r="AK13" s="46">
        <v>7555000</v>
      </c>
      <c r="AL13" s="46">
        <v>9757436.1500000004</v>
      </c>
      <c r="AM13" s="46">
        <v>32090950</v>
      </c>
      <c r="AN13" s="46">
        <v>27285926.91</v>
      </c>
      <c r="AO13" s="46">
        <v>14675049.029999999</v>
      </c>
      <c r="AP13" s="46">
        <v>5539870.3200000003</v>
      </c>
      <c r="AQ13" s="46">
        <v>106847530.20999999</v>
      </c>
      <c r="AR13" s="46">
        <v>10094216.550000001</v>
      </c>
      <c r="AS13" s="46">
        <v>23160000</v>
      </c>
      <c r="AT13" s="46">
        <v>26149000</v>
      </c>
      <c r="AU13" s="46">
        <v>6572718.4000000004</v>
      </c>
      <c r="AV13" s="46">
        <v>4707276.13</v>
      </c>
      <c r="AW13" s="46">
        <v>13000000</v>
      </c>
      <c r="AX13" s="46">
        <v>14710299.800000001</v>
      </c>
      <c r="AY13" s="46">
        <v>6000000</v>
      </c>
      <c r="AZ13" s="46">
        <v>96113607.579999998</v>
      </c>
      <c r="BA13" s="46">
        <v>5438300</v>
      </c>
      <c r="BB13" s="46">
        <v>275500000</v>
      </c>
      <c r="BC13" s="46">
        <v>29849000</v>
      </c>
      <c r="BD13" s="46">
        <v>7042609.21</v>
      </c>
      <c r="BE13" s="46">
        <v>8322512.2699999996</v>
      </c>
      <c r="BF13" s="46">
        <v>112000000</v>
      </c>
      <c r="BG13" s="46">
        <v>3581055</v>
      </c>
      <c r="BH13" s="46">
        <v>6542899.04</v>
      </c>
      <c r="BI13" s="46">
        <v>1151659.2</v>
      </c>
      <c r="BJ13" s="46">
        <v>5460000</v>
      </c>
      <c r="BK13" s="46">
        <v>115000000</v>
      </c>
      <c r="BL13" s="46">
        <v>12000000</v>
      </c>
      <c r="BM13" s="46">
        <v>8270000</v>
      </c>
      <c r="BN13" s="46">
        <v>15403330</v>
      </c>
      <c r="BO13" s="46">
        <v>7630000</v>
      </c>
      <c r="BP13" s="46">
        <v>6132882.6699999999</v>
      </c>
      <c r="BQ13" s="46">
        <v>851500000</v>
      </c>
      <c r="BR13" s="46">
        <v>11417389.01</v>
      </c>
      <c r="BS13" s="46">
        <v>6370607.4800000004</v>
      </c>
      <c r="BT13" s="46">
        <v>86704798.5</v>
      </c>
      <c r="BU13" s="46">
        <v>15397536</v>
      </c>
      <c r="BV13" s="46">
        <v>8616293.8200000003</v>
      </c>
      <c r="BW13" s="46">
        <v>40160000</v>
      </c>
      <c r="BX13" s="46">
        <v>4961562.26</v>
      </c>
      <c r="BY13" s="46">
        <v>4058394.64</v>
      </c>
      <c r="BZ13" s="46">
        <v>12300000</v>
      </c>
      <c r="CA13" s="46">
        <v>18847320.809999999</v>
      </c>
      <c r="CB13" s="46">
        <v>37050000</v>
      </c>
      <c r="CC13" s="46">
        <v>9185989.6300000008</v>
      </c>
      <c r="CD13" s="46">
        <v>28062642.16</v>
      </c>
      <c r="CE13" s="46">
        <v>8330000</v>
      </c>
      <c r="CF13" s="46">
        <v>6696283.7199999997</v>
      </c>
      <c r="CG13" s="46">
        <v>4391857.6100000003</v>
      </c>
      <c r="CH13" s="46">
        <v>6530422</v>
      </c>
      <c r="CI13" s="46">
        <v>34985126.310000002</v>
      </c>
      <c r="CJ13" s="46">
        <v>3777976.54</v>
      </c>
      <c r="CK13" s="46">
        <v>4838395.68</v>
      </c>
      <c r="CL13" s="46">
        <f t="shared" si="0"/>
        <v>301404209.80000007</v>
      </c>
      <c r="CM13" s="46">
        <f t="shared" si="1"/>
        <v>192349554.84999999</v>
      </c>
      <c r="CN13" s="46">
        <f t="shared" si="2"/>
        <v>317526923</v>
      </c>
      <c r="CO13" s="46">
        <f t="shared" si="3"/>
        <v>1025662835.16</v>
      </c>
      <c r="CP13" s="46">
        <f t="shared" si="4"/>
        <v>449449734.71999997</v>
      </c>
      <c r="CQ13" s="46">
        <f t="shared" si="5"/>
        <v>164436212.66999999</v>
      </c>
      <c r="CR13" s="46">
        <f t="shared" si="6"/>
        <v>1204182596.1700001</v>
      </c>
      <c r="CS13" s="45">
        <f t="shared" si="7"/>
        <v>3655012066.3699999</v>
      </c>
    </row>
    <row r="14" spans="1:97" s="47" customFormat="1" x14ac:dyDescent="0.6">
      <c r="A14" s="45" t="s">
        <v>342</v>
      </c>
      <c r="B14" s="46">
        <v>44739763.310000002</v>
      </c>
      <c r="C14" s="46">
        <v>2100000</v>
      </c>
      <c r="D14" s="46">
        <v>1245000</v>
      </c>
      <c r="E14" s="46">
        <v>921150.73</v>
      </c>
      <c r="F14" s="46">
        <v>487500</v>
      </c>
      <c r="G14" s="46">
        <v>2200000</v>
      </c>
      <c r="H14" s="46">
        <v>1053855.3400000001</v>
      </c>
      <c r="I14" s="46">
        <v>6219488.1100000003</v>
      </c>
      <c r="J14" s="46">
        <v>800000</v>
      </c>
      <c r="K14" s="46">
        <v>1100000</v>
      </c>
      <c r="L14" s="46">
        <v>4858207.66</v>
      </c>
      <c r="M14" s="46">
        <v>295058.3</v>
      </c>
      <c r="N14" s="46">
        <v>19351339.77</v>
      </c>
      <c r="O14" s="46">
        <v>1337875.01</v>
      </c>
      <c r="P14" s="46">
        <v>4000000</v>
      </c>
      <c r="Q14" s="46">
        <v>4556521.49</v>
      </c>
      <c r="R14" s="46">
        <v>1703756.5</v>
      </c>
      <c r="S14" s="46">
        <v>1905058.52</v>
      </c>
      <c r="T14" s="46">
        <v>1772409.03</v>
      </c>
      <c r="U14" s="46">
        <v>950000</v>
      </c>
      <c r="V14" s="46">
        <v>91000000</v>
      </c>
      <c r="W14" s="46">
        <v>1511500</v>
      </c>
      <c r="X14" s="46">
        <v>2620000</v>
      </c>
      <c r="Y14" s="46">
        <v>1326039</v>
      </c>
      <c r="Z14" s="46">
        <v>821390</v>
      </c>
      <c r="AA14" s="46">
        <v>1687000</v>
      </c>
      <c r="AB14" s="46">
        <v>1000000</v>
      </c>
      <c r="AC14" s="46">
        <v>7000000</v>
      </c>
      <c r="AD14" s="46">
        <v>1300000</v>
      </c>
      <c r="AE14" s="46">
        <v>1746140</v>
      </c>
      <c r="AF14" s="46">
        <v>1652000</v>
      </c>
      <c r="AG14" s="46">
        <v>4216189</v>
      </c>
      <c r="AH14" s="46">
        <v>1431500</v>
      </c>
      <c r="AI14" s="46">
        <v>2780000</v>
      </c>
      <c r="AJ14" s="46">
        <v>265513271.40000001</v>
      </c>
      <c r="AK14" s="46">
        <v>2850000</v>
      </c>
      <c r="AL14" s="46">
        <v>1257019.6200000001</v>
      </c>
      <c r="AM14" s="46">
        <v>2269886.77</v>
      </c>
      <c r="AN14" s="46">
        <v>7178641.7400000002</v>
      </c>
      <c r="AO14" s="46">
        <v>1265293.5900000001</v>
      </c>
      <c r="AP14" s="46">
        <v>1003474.44</v>
      </c>
      <c r="AQ14" s="46">
        <v>26606940.239999998</v>
      </c>
      <c r="AR14" s="46">
        <v>1912538.3</v>
      </c>
      <c r="AS14" s="46">
        <v>4297000</v>
      </c>
      <c r="AT14" s="46">
        <v>3500000</v>
      </c>
      <c r="AU14" s="46">
        <v>879682.69</v>
      </c>
      <c r="AV14" s="46">
        <v>1542615.11</v>
      </c>
      <c r="AW14" s="46">
        <v>2000000</v>
      </c>
      <c r="AX14" s="46">
        <v>788028.8</v>
      </c>
      <c r="AY14" s="46">
        <v>1400000</v>
      </c>
      <c r="AZ14" s="46">
        <v>25088974.969999999</v>
      </c>
      <c r="BA14" s="46">
        <v>1217050</v>
      </c>
      <c r="BB14" s="46">
        <v>99500000</v>
      </c>
      <c r="BC14" s="46">
        <v>2348000</v>
      </c>
      <c r="BD14" s="46">
        <v>1058856.1599999999</v>
      </c>
      <c r="BE14" s="46">
        <v>1688800.15</v>
      </c>
      <c r="BF14" s="46">
        <v>15000000</v>
      </c>
      <c r="BG14" s="46">
        <v>994641</v>
      </c>
      <c r="BH14" s="46">
        <v>359988.52</v>
      </c>
      <c r="BI14" s="46">
        <v>728128.03</v>
      </c>
      <c r="BJ14" s="46">
        <v>640000</v>
      </c>
      <c r="BK14" s="46">
        <v>77000000</v>
      </c>
      <c r="BL14" s="46">
        <v>2700000</v>
      </c>
      <c r="BM14" s="46">
        <v>2430000</v>
      </c>
      <c r="BN14" s="46">
        <v>3047480</v>
      </c>
      <c r="BO14" s="46">
        <v>1130000</v>
      </c>
      <c r="BP14" s="46">
        <v>971547.44</v>
      </c>
      <c r="BQ14" s="46">
        <v>257500000</v>
      </c>
      <c r="BR14" s="46">
        <v>5055426.1100000003</v>
      </c>
      <c r="BS14" s="46">
        <v>3231790.41</v>
      </c>
      <c r="BT14" s="46">
        <v>31711954.25</v>
      </c>
      <c r="BU14" s="46">
        <v>497162.56</v>
      </c>
      <c r="BV14" s="46">
        <v>1587820</v>
      </c>
      <c r="BW14" s="46">
        <v>7360000</v>
      </c>
      <c r="BX14" s="46">
        <v>1034412.81</v>
      </c>
      <c r="BY14" s="46">
        <v>1088828</v>
      </c>
      <c r="BZ14" s="46">
        <v>1502000</v>
      </c>
      <c r="CA14" s="46">
        <v>1750091.82</v>
      </c>
      <c r="CB14" s="46">
        <v>13730000</v>
      </c>
      <c r="CC14" s="46">
        <v>3546140.11</v>
      </c>
      <c r="CD14" s="46">
        <v>8219258.8700000001</v>
      </c>
      <c r="CE14" s="46">
        <v>938190</v>
      </c>
      <c r="CF14" s="46">
        <v>995972.2</v>
      </c>
      <c r="CG14" s="46">
        <v>960576.95</v>
      </c>
      <c r="CH14" s="46">
        <v>1617033</v>
      </c>
      <c r="CI14" s="46">
        <v>10418233.35</v>
      </c>
      <c r="CJ14" s="46">
        <v>1283948.3700000001</v>
      </c>
      <c r="CK14" s="46">
        <v>1295715.69</v>
      </c>
      <c r="CL14" s="46">
        <f t="shared" si="0"/>
        <v>66020023.450000003</v>
      </c>
      <c r="CM14" s="46">
        <f t="shared" si="1"/>
        <v>35576960.32</v>
      </c>
      <c r="CN14" s="46">
        <f t="shared" si="2"/>
        <v>120091758</v>
      </c>
      <c r="CO14" s="46">
        <f t="shared" si="3"/>
        <v>350570417.66999996</v>
      </c>
      <c r="CP14" s="46">
        <f t="shared" si="4"/>
        <v>122318413.86</v>
      </c>
      <c r="CQ14" s="46">
        <f t="shared" si="5"/>
        <v>87279027.439999998</v>
      </c>
      <c r="CR14" s="46">
        <f t="shared" si="6"/>
        <v>355324554.5</v>
      </c>
      <c r="CS14" s="45">
        <f t="shared" si="7"/>
        <v>1137181155.2399993</v>
      </c>
    </row>
    <row r="15" spans="1:97" s="47" customFormat="1" x14ac:dyDescent="0.6">
      <c r="A15" s="45" t="s">
        <v>343</v>
      </c>
      <c r="B15" s="46">
        <v>542693.75</v>
      </c>
      <c r="C15" s="46">
        <v>150000</v>
      </c>
      <c r="D15" s="46">
        <v>514000</v>
      </c>
      <c r="E15" s="46">
        <v>182567.21</v>
      </c>
      <c r="F15" s="46">
        <v>40000</v>
      </c>
      <c r="G15" s="46">
        <v>135000</v>
      </c>
      <c r="H15" s="46">
        <v>108773.78</v>
      </c>
      <c r="I15" s="46">
        <v>404522.8</v>
      </c>
      <c r="J15" s="46">
        <v>20000</v>
      </c>
      <c r="K15" s="46">
        <v>30500</v>
      </c>
      <c r="L15" s="46">
        <v>300000</v>
      </c>
      <c r="M15" s="46">
        <v>4866.1899999999996</v>
      </c>
      <c r="N15" s="46">
        <v>244111.27</v>
      </c>
      <c r="O15" s="46">
        <v>76286</v>
      </c>
      <c r="P15" s="46">
        <v>50000</v>
      </c>
      <c r="Q15" s="46">
        <v>105908.55</v>
      </c>
      <c r="R15" s="46">
        <v>68864.36</v>
      </c>
      <c r="S15" s="46">
        <v>142827.26999999999</v>
      </c>
      <c r="T15" s="46">
        <v>94951.3</v>
      </c>
      <c r="U15" s="46">
        <v>250000</v>
      </c>
      <c r="V15" s="46">
        <v>1696000</v>
      </c>
      <c r="W15" s="46">
        <v>35120</v>
      </c>
      <c r="X15" s="46">
        <v>301500</v>
      </c>
      <c r="Y15" s="46">
        <v>387594</v>
      </c>
      <c r="Z15" s="46">
        <v>5000</v>
      </c>
      <c r="AA15" s="46">
        <v>54000</v>
      </c>
      <c r="AB15" s="46">
        <v>30000</v>
      </c>
      <c r="AC15" s="46">
        <v>350000</v>
      </c>
      <c r="AD15" s="46">
        <v>20000</v>
      </c>
      <c r="AE15" s="46">
        <v>9035</v>
      </c>
      <c r="AF15" s="46">
        <v>42000</v>
      </c>
      <c r="AG15" s="46">
        <v>208000</v>
      </c>
      <c r="AH15" s="46">
        <v>56600</v>
      </c>
      <c r="AI15" s="46">
        <v>20000</v>
      </c>
      <c r="AJ15" s="46">
        <v>502845.41</v>
      </c>
      <c r="AK15" s="46">
        <v>20200</v>
      </c>
      <c r="AL15" s="46">
        <v>17794</v>
      </c>
      <c r="AM15" s="46">
        <v>29117</v>
      </c>
      <c r="AN15" s="46">
        <v>80411.210000000006</v>
      </c>
      <c r="AO15" s="46">
        <v>32182</v>
      </c>
      <c r="AP15" s="46">
        <v>8746</v>
      </c>
      <c r="AQ15" s="46">
        <v>157292</v>
      </c>
      <c r="AR15" s="46">
        <v>22985.1</v>
      </c>
      <c r="AS15" s="46">
        <v>71300</v>
      </c>
      <c r="AT15" s="46">
        <v>100000</v>
      </c>
      <c r="AU15" s="46">
        <v>31050.45</v>
      </c>
      <c r="AV15" s="46">
        <v>7704</v>
      </c>
      <c r="AW15" s="46">
        <v>30000</v>
      </c>
      <c r="AX15" s="46">
        <v>9837</v>
      </c>
      <c r="AY15" s="46">
        <v>20000</v>
      </c>
      <c r="AZ15" s="46">
        <v>223916.31</v>
      </c>
      <c r="BA15" s="46">
        <v>9540</v>
      </c>
      <c r="BB15" s="46">
        <v>500000</v>
      </c>
      <c r="BC15" s="46">
        <v>1147000</v>
      </c>
      <c r="BD15" s="46">
        <v>114126</v>
      </c>
      <c r="BE15" s="46">
        <v>37563.24</v>
      </c>
      <c r="BF15" s="46">
        <v>380000</v>
      </c>
      <c r="BG15" s="46">
        <v>0</v>
      </c>
      <c r="BH15" s="46">
        <v>0</v>
      </c>
      <c r="BI15" s="46">
        <v>0</v>
      </c>
      <c r="BJ15" s="46">
        <v>6000</v>
      </c>
      <c r="BK15" s="46">
        <v>400000</v>
      </c>
      <c r="BL15" s="46">
        <v>120000</v>
      </c>
      <c r="BM15" s="46">
        <v>22000</v>
      </c>
      <c r="BN15" s="46">
        <v>39570</v>
      </c>
      <c r="BO15" s="46">
        <v>64000</v>
      </c>
      <c r="BP15" s="46">
        <v>24557</v>
      </c>
      <c r="BQ15" s="46">
        <v>1175000</v>
      </c>
      <c r="BR15" s="46">
        <v>33408</v>
      </c>
      <c r="BS15" s="46">
        <v>0</v>
      </c>
      <c r="BT15" s="46">
        <v>88788.5</v>
      </c>
      <c r="BU15" s="46">
        <v>5000</v>
      </c>
      <c r="BV15" s="46">
        <v>23760</v>
      </c>
      <c r="BW15" s="46">
        <v>53000</v>
      </c>
      <c r="BX15" s="46">
        <v>6379.27</v>
      </c>
      <c r="BY15" s="46">
        <v>17140</v>
      </c>
      <c r="BZ15" s="46">
        <v>16000</v>
      </c>
      <c r="CA15" s="46">
        <v>7500</v>
      </c>
      <c r="CB15" s="46">
        <v>101700</v>
      </c>
      <c r="CC15" s="46">
        <v>26800</v>
      </c>
      <c r="CD15" s="46">
        <v>48651.82</v>
      </c>
      <c r="CE15" s="46">
        <v>0</v>
      </c>
      <c r="CF15" s="46">
        <v>9128</v>
      </c>
      <c r="CG15" s="46">
        <v>17143</v>
      </c>
      <c r="CH15" s="46">
        <v>1037</v>
      </c>
      <c r="CI15" s="46">
        <v>39288.18</v>
      </c>
      <c r="CJ15" s="46">
        <v>2750</v>
      </c>
      <c r="CK15" s="46">
        <v>12000</v>
      </c>
      <c r="CL15" s="46">
        <f t="shared" si="0"/>
        <v>2432923.73</v>
      </c>
      <c r="CM15" s="46">
        <f t="shared" si="1"/>
        <v>1032948.7500000001</v>
      </c>
      <c r="CN15" s="46">
        <f t="shared" si="2"/>
        <v>3214849</v>
      </c>
      <c r="CO15" s="46">
        <f t="shared" si="3"/>
        <v>1374920.48</v>
      </c>
      <c r="CP15" s="46">
        <f t="shared" si="4"/>
        <v>2184689.2400000002</v>
      </c>
      <c r="CQ15" s="46">
        <f t="shared" si="5"/>
        <v>670127</v>
      </c>
      <c r="CR15" s="46">
        <f t="shared" si="6"/>
        <v>1684473.77</v>
      </c>
      <c r="CS15" s="45">
        <f t="shared" si="7"/>
        <v>12594931.969999999</v>
      </c>
    </row>
    <row r="16" spans="1:97" s="47" customFormat="1" x14ac:dyDescent="0.6">
      <c r="A16" s="45" t="s">
        <v>344</v>
      </c>
      <c r="B16" s="46">
        <v>111945102</v>
      </c>
      <c r="C16" s="46">
        <v>4207417.71</v>
      </c>
      <c r="D16" s="46">
        <v>3400000</v>
      </c>
      <c r="E16" s="46">
        <v>7976484.6100000003</v>
      </c>
      <c r="F16" s="46">
        <v>2355000</v>
      </c>
      <c r="G16" s="46">
        <v>6166329.3600000003</v>
      </c>
      <c r="H16" s="46">
        <v>4316449.46</v>
      </c>
      <c r="I16" s="46">
        <v>13733265.029999999</v>
      </c>
      <c r="J16" s="46">
        <v>6000000</v>
      </c>
      <c r="K16" s="46">
        <v>5340000</v>
      </c>
      <c r="L16" s="46">
        <v>30182417.07</v>
      </c>
      <c r="M16" s="46">
        <v>1418273.86</v>
      </c>
      <c r="N16" s="46">
        <v>53925025.939999998</v>
      </c>
      <c r="O16" s="46">
        <v>5028793.78</v>
      </c>
      <c r="P16" s="46">
        <v>4957603.8499999996</v>
      </c>
      <c r="Q16" s="46">
        <v>16690263.43</v>
      </c>
      <c r="R16" s="46">
        <v>4355852.07</v>
      </c>
      <c r="S16" s="46">
        <v>8800148.3200000003</v>
      </c>
      <c r="T16" s="46">
        <v>4035778.04</v>
      </c>
      <c r="U16" s="46">
        <v>2615000</v>
      </c>
      <c r="V16" s="46">
        <v>149532000</v>
      </c>
      <c r="W16" s="46">
        <v>2645420</v>
      </c>
      <c r="X16" s="46">
        <v>15682700</v>
      </c>
      <c r="Y16" s="46">
        <v>7331103</v>
      </c>
      <c r="Z16" s="46">
        <v>2113748</v>
      </c>
      <c r="AA16" s="46">
        <v>3240000</v>
      </c>
      <c r="AB16" s="46">
        <v>12000000</v>
      </c>
      <c r="AC16" s="46">
        <v>20000000</v>
      </c>
      <c r="AD16" s="46">
        <v>2705000</v>
      </c>
      <c r="AE16" s="46">
        <v>3224000</v>
      </c>
      <c r="AF16" s="46">
        <v>3043400</v>
      </c>
      <c r="AG16" s="46">
        <v>13377520</v>
      </c>
      <c r="AH16" s="46">
        <v>5808800</v>
      </c>
      <c r="AI16" s="46">
        <v>4800000</v>
      </c>
      <c r="AJ16" s="46">
        <v>196293699.00999999</v>
      </c>
      <c r="AK16" s="46">
        <v>3429000</v>
      </c>
      <c r="AL16" s="46">
        <v>2467509.69</v>
      </c>
      <c r="AM16" s="46">
        <v>30452968.859999999</v>
      </c>
      <c r="AN16" s="46">
        <v>17619124.629999999</v>
      </c>
      <c r="AO16" s="46">
        <v>7623319.9299999997</v>
      </c>
      <c r="AP16" s="46">
        <v>1937426.52</v>
      </c>
      <c r="AQ16" s="46">
        <v>48103452.920000002</v>
      </c>
      <c r="AR16" s="46">
        <v>4390198.7</v>
      </c>
      <c r="AS16" s="46">
        <v>7618000</v>
      </c>
      <c r="AT16" s="46">
        <v>5500000</v>
      </c>
      <c r="AU16" s="46">
        <v>6310496.9299999997</v>
      </c>
      <c r="AV16" s="46">
        <v>2340407.19</v>
      </c>
      <c r="AW16" s="46">
        <v>4727039.75</v>
      </c>
      <c r="AX16" s="46">
        <v>4532553.51</v>
      </c>
      <c r="AY16" s="46">
        <v>4000000</v>
      </c>
      <c r="AZ16" s="46">
        <v>55259070.590000004</v>
      </c>
      <c r="BA16" s="46">
        <v>2941370</v>
      </c>
      <c r="BB16" s="46">
        <v>200500000</v>
      </c>
      <c r="BC16" s="46">
        <v>18101000</v>
      </c>
      <c r="BD16" s="46">
        <v>5026725.34</v>
      </c>
      <c r="BE16" s="46">
        <v>3461368.39</v>
      </c>
      <c r="BF16" s="46">
        <v>102460000</v>
      </c>
      <c r="BG16" s="46">
        <v>3445697.24</v>
      </c>
      <c r="BH16" s="46">
        <v>1882000</v>
      </c>
      <c r="BI16" s="46">
        <v>2961809.21</v>
      </c>
      <c r="BJ16" s="46">
        <v>2650000</v>
      </c>
      <c r="BK16" s="46">
        <v>75000000</v>
      </c>
      <c r="BL16" s="46">
        <v>6400000</v>
      </c>
      <c r="BM16" s="46">
        <v>2725500</v>
      </c>
      <c r="BN16" s="46">
        <v>7955970</v>
      </c>
      <c r="BO16" s="46">
        <v>2385000</v>
      </c>
      <c r="BP16" s="46">
        <v>3506152.55</v>
      </c>
      <c r="BQ16" s="46">
        <v>533437000</v>
      </c>
      <c r="BR16" s="46">
        <v>4096270.37</v>
      </c>
      <c r="BS16" s="46">
        <v>3013693.78</v>
      </c>
      <c r="BT16" s="46">
        <v>48946706.649999999</v>
      </c>
      <c r="BU16" s="46">
        <v>6079000</v>
      </c>
      <c r="BV16" s="46">
        <v>5748978.0999999996</v>
      </c>
      <c r="BW16" s="46">
        <v>23986000</v>
      </c>
      <c r="BX16" s="46">
        <v>2027212.12</v>
      </c>
      <c r="BY16" s="46">
        <v>2387588.29</v>
      </c>
      <c r="BZ16" s="46">
        <v>3610000</v>
      </c>
      <c r="CA16" s="46">
        <v>6751046.8700000001</v>
      </c>
      <c r="CB16" s="46">
        <v>21112360</v>
      </c>
      <c r="CC16" s="46">
        <v>6434525.5700000003</v>
      </c>
      <c r="CD16" s="46">
        <v>12129477.119999999</v>
      </c>
      <c r="CE16" s="46">
        <v>3177850</v>
      </c>
      <c r="CF16" s="46">
        <v>2494646.1800000002</v>
      </c>
      <c r="CG16" s="46">
        <v>1987645.43</v>
      </c>
      <c r="CH16" s="46">
        <v>1702714</v>
      </c>
      <c r="CI16" s="46">
        <v>23811885.879999999</v>
      </c>
      <c r="CJ16" s="46">
        <v>1513831.02</v>
      </c>
      <c r="CK16" s="46">
        <v>2031855.84</v>
      </c>
      <c r="CL16" s="46">
        <f t="shared" si="0"/>
        <v>197040739.10000002</v>
      </c>
      <c r="CM16" s="46">
        <f t="shared" si="1"/>
        <v>100408465.42999999</v>
      </c>
      <c r="CN16" s="46">
        <f t="shared" si="2"/>
        <v>245503691</v>
      </c>
      <c r="CO16" s="46">
        <f t="shared" si="3"/>
        <v>405545638.23000002</v>
      </c>
      <c r="CP16" s="46">
        <f t="shared" si="4"/>
        <v>340488600.18000001</v>
      </c>
      <c r="CQ16" s="46">
        <f t="shared" si="5"/>
        <v>97972622.549999997</v>
      </c>
      <c r="CR16" s="46">
        <f t="shared" si="6"/>
        <v>716480287.21999991</v>
      </c>
      <c r="CS16" s="45">
        <f t="shared" si="7"/>
        <v>2103440043.7099996</v>
      </c>
    </row>
    <row r="17" spans="1:97" s="47" customFormat="1" x14ac:dyDescent="0.6">
      <c r="A17" s="45" t="s">
        <v>345</v>
      </c>
      <c r="B17" s="46">
        <v>314064233.52999997</v>
      </c>
      <c r="C17" s="46">
        <v>40199779.409999996</v>
      </c>
      <c r="D17" s="46">
        <v>40902000</v>
      </c>
      <c r="E17" s="46">
        <v>42299707.380000003</v>
      </c>
      <c r="F17" s="46">
        <v>32671000</v>
      </c>
      <c r="G17" s="46">
        <v>48500000</v>
      </c>
      <c r="H17" s="46">
        <v>68322689.439999998</v>
      </c>
      <c r="I17" s="46">
        <v>64882910</v>
      </c>
      <c r="J17" s="46">
        <v>45103500</v>
      </c>
      <c r="K17" s="46">
        <v>46500000</v>
      </c>
      <c r="L17" s="46">
        <v>93204072.489999995</v>
      </c>
      <c r="M17" s="46">
        <v>15737137.27</v>
      </c>
      <c r="N17" s="46">
        <v>163406049.12</v>
      </c>
      <c r="O17" s="46">
        <v>40239074.329999998</v>
      </c>
      <c r="P17" s="46">
        <v>43528661.789999999</v>
      </c>
      <c r="Q17" s="46">
        <v>73726740.829999998</v>
      </c>
      <c r="R17" s="46">
        <v>43026366.939999998</v>
      </c>
      <c r="S17" s="46">
        <v>38988657.289999999</v>
      </c>
      <c r="T17" s="46">
        <v>36435720</v>
      </c>
      <c r="U17" s="46">
        <v>26000000</v>
      </c>
      <c r="V17" s="46">
        <v>375000000</v>
      </c>
      <c r="W17" s="46">
        <v>30285020</v>
      </c>
      <c r="X17" s="46">
        <v>44063700.380000003</v>
      </c>
      <c r="Y17" s="46">
        <v>37954188</v>
      </c>
      <c r="Z17" s="46">
        <v>27146970</v>
      </c>
      <c r="AA17" s="46">
        <v>32505051.75</v>
      </c>
      <c r="AB17" s="46">
        <v>36767000</v>
      </c>
      <c r="AC17" s="46">
        <v>104153200</v>
      </c>
      <c r="AD17" s="46">
        <v>38012100</v>
      </c>
      <c r="AE17" s="46">
        <v>32914801.199999999</v>
      </c>
      <c r="AF17" s="46">
        <v>37167600</v>
      </c>
      <c r="AG17" s="46">
        <v>66672580</v>
      </c>
      <c r="AH17" s="46">
        <v>33614060</v>
      </c>
      <c r="AI17" s="46">
        <v>26528900</v>
      </c>
      <c r="AJ17" s="46">
        <v>615185483.55999994</v>
      </c>
      <c r="AK17" s="46">
        <v>42875559.670000002</v>
      </c>
      <c r="AL17" s="46">
        <v>34000905.380000003</v>
      </c>
      <c r="AM17" s="46">
        <v>69196193.969999999</v>
      </c>
      <c r="AN17" s="46">
        <v>65743064.210000001</v>
      </c>
      <c r="AO17" s="46">
        <v>36288255.119999997</v>
      </c>
      <c r="AP17" s="46">
        <v>21949120</v>
      </c>
      <c r="AQ17" s="46">
        <v>123374142.39</v>
      </c>
      <c r="AR17" s="46">
        <v>41413754.219999999</v>
      </c>
      <c r="AS17" s="46">
        <v>61411600.520000003</v>
      </c>
      <c r="AT17" s="46">
        <v>77948071.569999993</v>
      </c>
      <c r="AU17" s="46">
        <v>41275987.259999998</v>
      </c>
      <c r="AV17" s="46">
        <v>30113175</v>
      </c>
      <c r="AW17" s="46">
        <v>51000000</v>
      </c>
      <c r="AX17" s="46">
        <v>38208987.649999999</v>
      </c>
      <c r="AY17" s="46">
        <v>32898953.559999999</v>
      </c>
      <c r="AZ17" s="46">
        <v>176512771.44999999</v>
      </c>
      <c r="BA17" s="46">
        <v>30285809</v>
      </c>
      <c r="BB17" s="46">
        <v>325000000</v>
      </c>
      <c r="BC17" s="46">
        <v>92161000</v>
      </c>
      <c r="BD17" s="46">
        <v>34988251.829999998</v>
      </c>
      <c r="BE17" s="46">
        <v>37000000</v>
      </c>
      <c r="BF17" s="46">
        <v>180727440</v>
      </c>
      <c r="BG17" s="46">
        <v>28573647.27</v>
      </c>
      <c r="BH17" s="46">
        <v>18000000</v>
      </c>
      <c r="BI17" s="46">
        <v>24533307.57</v>
      </c>
      <c r="BJ17" s="46">
        <v>21166415.059999999</v>
      </c>
      <c r="BK17" s="46">
        <v>251000000</v>
      </c>
      <c r="BL17" s="46">
        <v>65017673.659999996</v>
      </c>
      <c r="BM17" s="46">
        <v>49549378.789999999</v>
      </c>
      <c r="BN17" s="46">
        <v>67942770.810000002</v>
      </c>
      <c r="BO17" s="46">
        <v>51373409.460000001</v>
      </c>
      <c r="BP17" s="46">
        <v>32503200.43</v>
      </c>
      <c r="BQ17" s="46">
        <v>1000581000</v>
      </c>
      <c r="BR17" s="46">
        <v>49902417.07</v>
      </c>
      <c r="BS17" s="46">
        <v>53628316.490000002</v>
      </c>
      <c r="BT17" s="46">
        <v>169377077</v>
      </c>
      <c r="BU17" s="46">
        <v>14184600</v>
      </c>
      <c r="BV17" s="46">
        <v>45963293.780000001</v>
      </c>
      <c r="BW17" s="46">
        <v>96595000</v>
      </c>
      <c r="BX17" s="46">
        <v>31939325.93</v>
      </c>
      <c r="BY17" s="46">
        <v>33952130</v>
      </c>
      <c r="BZ17" s="46">
        <v>44417700</v>
      </c>
      <c r="CA17" s="46">
        <v>50532801.340000004</v>
      </c>
      <c r="CB17" s="46">
        <v>91972610.799999997</v>
      </c>
      <c r="CC17" s="46">
        <v>54017589.619999997</v>
      </c>
      <c r="CD17" s="46">
        <v>75662145.090000004</v>
      </c>
      <c r="CE17" s="46">
        <v>26498228.079999998</v>
      </c>
      <c r="CF17" s="46">
        <v>31270709.32</v>
      </c>
      <c r="CG17" s="46">
        <v>25659519.600000001</v>
      </c>
      <c r="CH17" s="46">
        <v>33962948</v>
      </c>
      <c r="CI17" s="46">
        <v>88946403.909999996</v>
      </c>
      <c r="CJ17" s="46">
        <v>23936571.16</v>
      </c>
      <c r="CK17" s="46">
        <v>16701512.699999999</v>
      </c>
      <c r="CL17" s="46">
        <f t="shared" si="0"/>
        <v>852387029.51999998</v>
      </c>
      <c r="CM17" s="46">
        <f t="shared" si="1"/>
        <v>465351270.30000001</v>
      </c>
      <c r="CN17" s="46">
        <f t="shared" si="2"/>
        <v>922785171.33000004</v>
      </c>
      <c r="CO17" s="46">
        <f t="shared" si="3"/>
        <v>1589681834.53</v>
      </c>
      <c r="CP17" s="46">
        <f t="shared" si="4"/>
        <v>762150061.7299999</v>
      </c>
      <c r="CQ17" s="46">
        <f t="shared" si="5"/>
        <v>517386433.14999998</v>
      </c>
      <c r="CR17" s="46">
        <f t="shared" si="6"/>
        <v>2059701899.8899996</v>
      </c>
      <c r="CS17" s="45">
        <f t="shared" si="7"/>
        <v>7169443700.4500008</v>
      </c>
    </row>
    <row r="18" spans="1:97" s="47" customFormat="1" x14ac:dyDescent="0.6">
      <c r="A18" s="45" t="s">
        <v>346</v>
      </c>
      <c r="B18" s="46">
        <v>74542013.939999998</v>
      </c>
      <c r="C18" s="46">
        <v>4607487.62</v>
      </c>
      <c r="D18" s="46">
        <v>8510125</v>
      </c>
      <c r="E18" s="46">
        <v>10690698.76</v>
      </c>
      <c r="F18" s="46">
        <v>3661676.21</v>
      </c>
      <c r="G18" s="46">
        <v>10595000</v>
      </c>
      <c r="H18" s="46">
        <v>15703720.619999999</v>
      </c>
      <c r="I18" s="46">
        <v>18581890.289999999</v>
      </c>
      <c r="J18" s="46">
        <v>9210000</v>
      </c>
      <c r="K18" s="46">
        <v>7530000</v>
      </c>
      <c r="L18" s="46">
        <v>27314574.120000001</v>
      </c>
      <c r="M18" s="46">
        <v>12341455.310000001</v>
      </c>
      <c r="N18" s="46">
        <v>76188576.829999998</v>
      </c>
      <c r="O18" s="46">
        <v>10493629.57</v>
      </c>
      <c r="P18" s="46">
        <v>17180393.260000002</v>
      </c>
      <c r="Q18" s="46">
        <v>14238306.84</v>
      </c>
      <c r="R18" s="46">
        <v>7774527.7999999998</v>
      </c>
      <c r="S18" s="46">
        <v>14898628.73</v>
      </c>
      <c r="T18" s="46">
        <v>8868254.1899999995</v>
      </c>
      <c r="U18" s="46">
        <v>6925000</v>
      </c>
      <c r="V18" s="46">
        <v>152013000</v>
      </c>
      <c r="W18" s="46">
        <v>20522700</v>
      </c>
      <c r="X18" s="46">
        <v>10008158.26</v>
      </c>
      <c r="Y18" s="46">
        <v>5653491</v>
      </c>
      <c r="Z18" s="46">
        <v>6817490</v>
      </c>
      <c r="AA18" s="46">
        <v>15782570</v>
      </c>
      <c r="AB18" s="46">
        <v>10000000</v>
      </c>
      <c r="AC18" s="46">
        <v>19000000</v>
      </c>
      <c r="AD18" s="46">
        <v>4515000</v>
      </c>
      <c r="AE18" s="46">
        <v>18580192.300000001</v>
      </c>
      <c r="AF18" s="46">
        <v>7751000</v>
      </c>
      <c r="AG18" s="46">
        <v>37259169</v>
      </c>
      <c r="AH18" s="46">
        <v>7745256</v>
      </c>
      <c r="AI18" s="46">
        <v>21000000</v>
      </c>
      <c r="AJ18" s="46">
        <v>195605779.06999999</v>
      </c>
      <c r="AK18" s="46">
        <v>9515000</v>
      </c>
      <c r="AL18" s="46">
        <v>4433798.3499999996</v>
      </c>
      <c r="AM18" s="46">
        <v>15054461.77</v>
      </c>
      <c r="AN18" s="46">
        <v>20249222</v>
      </c>
      <c r="AO18" s="46">
        <v>6973183.8499999996</v>
      </c>
      <c r="AP18" s="46">
        <v>4346199.32</v>
      </c>
      <c r="AQ18" s="46">
        <v>25422097.440000001</v>
      </c>
      <c r="AR18" s="46">
        <v>12282389.35</v>
      </c>
      <c r="AS18" s="46">
        <v>13954308</v>
      </c>
      <c r="AT18" s="46">
        <v>14000000</v>
      </c>
      <c r="AU18" s="46">
        <v>17125037.920000002</v>
      </c>
      <c r="AV18" s="46">
        <v>7311393.6100000003</v>
      </c>
      <c r="AW18" s="46">
        <v>11974618.35</v>
      </c>
      <c r="AX18" s="46">
        <v>7765632.0700000003</v>
      </c>
      <c r="AY18" s="46">
        <v>6500000</v>
      </c>
      <c r="AZ18" s="46">
        <v>36108404.619999997</v>
      </c>
      <c r="BA18" s="46">
        <v>13769430</v>
      </c>
      <c r="BB18" s="46">
        <v>102700000</v>
      </c>
      <c r="BC18" s="46">
        <v>108954000</v>
      </c>
      <c r="BD18" s="46">
        <v>12732827.48</v>
      </c>
      <c r="BE18" s="46">
        <v>16907259.949999999</v>
      </c>
      <c r="BF18" s="46">
        <v>73810000</v>
      </c>
      <c r="BG18" s="46">
        <v>12848560</v>
      </c>
      <c r="BH18" s="46">
        <v>9964000</v>
      </c>
      <c r="BI18" s="46">
        <v>6306084.8399999999</v>
      </c>
      <c r="BJ18" s="46">
        <v>6218877.3499999996</v>
      </c>
      <c r="BK18" s="46">
        <v>61000000</v>
      </c>
      <c r="BL18" s="46">
        <v>11866006.98</v>
      </c>
      <c r="BM18" s="46">
        <v>17671400</v>
      </c>
      <c r="BN18" s="46">
        <v>19037570</v>
      </c>
      <c r="BO18" s="46">
        <v>26380930.16</v>
      </c>
      <c r="BP18" s="46">
        <v>11392249.310000001</v>
      </c>
      <c r="BQ18" s="46">
        <v>268590000</v>
      </c>
      <c r="BR18" s="46">
        <v>11689506</v>
      </c>
      <c r="BS18" s="46">
        <v>15305069.76</v>
      </c>
      <c r="BT18" s="46">
        <v>39447350.700000003</v>
      </c>
      <c r="BU18" s="46">
        <v>7235040</v>
      </c>
      <c r="BV18" s="46">
        <v>10319582.65</v>
      </c>
      <c r="BW18" s="46">
        <v>24919500</v>
      </c>
      <c r="BX18" s="46">
        <v>6203427.3200000003</v>
      </c>
      <c r="BY18" s="46">
        <v>6086588.1600000001</v>
      </c>
      <c r="BZ18" s="46">
        <v>8798130</v>
      </c>
      <c r="CA18" s="46">
        <v>14778834.289999999</v>
      </c>
      <c r="CB18" s="46">
        <v>20388221.489999998</v>
      </c>
      <c r="CC18" s="46">
        <v>15917786.41</v>
      </c>
      <c r="CD18" s="46">
        <v>20833119.940000001</v>
      </c>
      <c r="CE18" s="46">
        <v>7641254.2800000003</v>
      </c>
      <c r="CF18" s="46">
        <v>7338915.0199999996</v>
      </c>
      <c r="CG18" s="46">
        <v>6758440.1900000004</v>
      </c>
      <c r="CH18" s="46">
        <v>6727339</v>
      </c>
      <c r="CI18" s="46">
        <v>35770450.310000002</v>
      </c>
      <c r="CJ18" s="46">
        <v>6373110.2400000002</v>
      </c>
      <c r="CK18" s="46">
        <v>4329014.91</v>
      </c>
      <c r="CL18" s="46">
        <f t="shared" si="0"/>
        <v>203288641.87</v>
      </c>
      <c r="CM18" s="46">
        <f t="shared" si="1"/>
        <v>156567317.22</v>
      </c>
      <c r="CN18" s="46">
        <f t="shared" si="2"/>
        <v>336648026.56</v>
      </c>
      <c r="CO18" s="46">
        <f t="shared" si="3"/>
        <v>422390955.72000009</v>
      </c>
      <c r="CP18" s="46">
        <f t="shared" si="4"/>
        <v>350441609.61999995</v>
      </c>
      <c r="CQ18" s="46">
        <f t="shared" si="5"/>
        <v>147348156.45000002</v>
      </c>
      <c r="CR18" s="46">
        <f t="shared" si="6"/>
        <v>545450680.66999996</v>
      </c>
      <c r="CS18" s="45">
        <f t="shared" si="7"/>
        <v>2162135388.1100001</v>
      </c>
    </row>
    <row r="19" spans="1:97" s="26" customFormat="1" x14ac:dyDescent="0.6">
      <c r="A19" s="45" t="s">
        <v>347</v>
      </c>
      <c r="B19" s="46">
        <v>558318090.34000003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50751622.799999997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4784450</v>
      </c>
      <c r="AR19" s="46"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0</v>
      </c>
      <c r="BJ19" s="46">
        <v>0</v>
      </c>
      <c r="BK19" s="46">
        <v>395000000</v>
      </c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12000000</v>
      </c>
      <c r="BR19" s="46">
        <v>0</v>
      </c>
      <c r="BS19" s="46">
        <v>0</v>
      </c>
      <c r="BT19" s="46">
        <v>0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f t="shared" si="0"/>
        <v>558318090.34000003</v>
      </c>
      <c r="CM19" s="46">
        <f t="shared" si="1"/>
        <v>0</v>
      </c>
      <c r="CN19" s="46">
        <f t="shared" si="2"/>
        <v>0</v>
      </c>
      <c r="CO19" s="46">
        <f t="shared" si="3"/>
        <v>55536072.799999997</v>
      </c>
      <c r="CP19" s="46">
        <f t="shared" si="4"/>
        <v>0</v>
      </c>
      <c r="CQ19" s="46">
        <f t="shared" si="5"/>
        <v>395000000</v>
      </c>
      <c r="CR19" s="46">
        <f t="shared" si="6"/>
        <v>12000000</v>
      </c>
      <c r="CS19" s="45">
        <f t="shared" si="7"/>
        <v>1020854163.14</v>
      </c>
    </row>
    <row r="20" spans="1:97" s="47" customFormat="1" x14ac:dyDescent="0.6">
      <c r="A20" s="45" t="s">
        <v>348</v>
      </c>
      <c r="B20" s="46">
        <v>11471031.41</v>
      </c>
      <c r="C20" s="46">
        <v>1719245.53</v>
      </c>
      <c r="D20" s="46">
        <v>3609100.63</v>
      </c>
      <c r="E20" s="46">
        <v>1659310.2</v>
      </c>
      <c r="F20" s="46">
        <v>1606837.64</v>
      </c>
      <c r="G20" s="46">
        <v>3915945.79</v>
      </c>
      <c r="H20" s="46">
        <v>4446698.8099999996</v>
      </c>
      <c r="I20" s="46">
        <v>3041041.98</v>
      </c>
      <c r="J20" s="46">
        <v>1943187.78</v>
      </c>
      <c r="K20" s="46">
        <v>3496669.64</v>
      </c>
      <c r="L20" s="46">
        <v>41596809.310000002</v>
      </c>
      <c r="M20" s="46">
        <v>2771102.54</v>
      </c>
      <c r="N20" s="46">
        <v>146180180.71000001</v>
      </c>
      <c r="O20" s="46">
        <v>3155456.57</v>
      </c>
      <c r="P20" s="46">
        <v>4500000</v>
      </c>
      <c r="Q20" s="46">
        <v>8166749</v>
      </c>
      <c r="R20" s="46">
        <v>2510274.7000000002</v>
      </c>
      <c r="S20" s="46">
        <v>6705054.5499999998</v>
      </c>
      <c r="T20" s="46">
        <v>2557433.23</v>
      </c>
      <c r="U20" s="46">
        <v>3647278.31</v>
      </c>
      <c r="V20" s="46">
        <v>35900000</v>
      </c>
      <c r="W20" s="46">
        <v>1572900</v>
      </c>
      <c r="X20" s="46">
        <v>4035000</v>
      </c>
      <c r="Y20" s="46">
        <v>2500000</v>
      </c>
      <c r="Z20" s="46">
        <v>802000</v>
      </c>
      <c r="AA20" s="46">
        <v>1166345.3600000001</v>
      </c>
      <c r="AB20" s="46">
        <v>963900</v>
      </c>
      <c r="AC20" s="46">
        <v>9099000</v>
      </c>
      <c r="AD20" s="46">
        <v>2000000</v>
      </c>
      <c r="AE20" s="46">
        <v>1561500</v>
      </c>
      <c r="AF20" s="46">
        <v>3500000</v>
      </c>
      <c r="AG20" s="46">
        <v>1425000</v>
      </c>
      <c r="AH20" s="46">
        <v>1748000</v>
      </c>
      <c r="AI20" s="46">
        <v>1366155.31</v>
      </c>
      <c r="AJ20" s="46">
        <v>265128443.84</v>
      </c>
      <c r="AK20" s="46">
        <v>5410000</v>
      </c>
      <c r="AL20" s="46">
        <v>4900948.8899999997</v>
      </c>
      <c r="AM20" s="46">
        <v>3277618.72</v>
      </c>
      <c r="AN20" s="46">
        <v>10685734.800000001</v>
      </c>
      <c r="AO20" s="46">
        <v>4426678.74</v>
      </c>
      <c r="AP20" s="46">
        <v>2099694.0299999998</v>
      </c>
      <c r="AQ20" s="46">
        <v>26096655.859999999</v>
      </c>
      <c r="AR20" s="46">
        <v>1959000</v>
      </c>
      <c r="AS20" s="46">
        <v>2363997.34</v>
      </c>
      <c r="AT20" s="46">
        <v>12764000</v>
      </c>
      <c r="AU20" s="46">
        <v>6836899.4000000004</v>
      </c>
      <c r="AV20" s="46">
        <v>1112418.6599999999</v>
      </c>
      <c r="AW20" s="46">
        <v>1609891.62</v>
      </c>
      <c r="AX20" s="46">
        <v>1965112.06</v>
      </c>
      <c r="AY20" s="46">
        <v>1908949.34</v>
      </c>
      <c r="AZ20" s="46">
        <v>19342921.800000001</v>
      </c>
      <c r="BA20" s="46">
        <v>5901512.3799999999</v>
      </c>
      <c r="BB20" s="46">
        <v>64908500</v>
      </c>
      <c r="BC20" s="46">
        <v>12927000</v>
      </c>
      <c r="BD20" s="46">
        <v>4661956.16</v>
      </c>
      <c r="BE20" s="46">
        <v>1934419.08</v>
      </c>
      <c r="BF20" s="46">
        <v>134524000</v>
      </c>
      <c r="BG20" s="46">
        <v>1456406</v>
      </c>
      <c r="BH20" s="46">
        <v>9030000</v>
      </c>
      <c r="BI20" s="46">
        <v>4620500</v>
      </c>
      <c r="BJ20" s="46">
        <v>17940056.73</v>
      </c>
      <c r="BK20" s="46">
        <v>41897600</v>
      </c>
      <c r="BL20" s="46">
        <v>2002313.83</v>
      </c>
      <c r="BM20" s="46">
        <v>2172544.5499999998</v>
      </c>
      <c r="BN20" s="46">
        <v>10729818.01</v>
      </c>
      <c r="BO20" s="46">
        <v>2093000</v>
      </c>
      <c r="BP20" s="46">
        <v>0</v>
      </c>
      <c r="BQ20" s="46">
        <v>113734000</v>
      </c>
      <c r="BR20" s="46">
        <v>3535000</v>
      </c>
      <c r="BS20" s="46">
        <v>3352774.29</v>
      </c>
      <c r="BT20" s="46">
        <v>17219300</v>
      </c>
      <c r="BU20" s="46">
        <v>92400</v>
      </c>
      <c r="BV20" s="46">
        <v>3595896.48</v>
      </c>
      <c r="BW20" s="46">
        <v>13208466.49</v>
      </c>
      <c r="BX20" s="46">
        <v>6379539.7400000002</v>
      </c>
      <c r="BY20" s="46">
        <v>2076454.64</v>
      </c>
      <c r="BZ20" s="46">
        <v>10678574</v>
      </c>
      <c r="CA20" s="46">
        <v>3824467.34</v>
      </c>
      <c r="CB20" s="46">
        <v>12908650</v>
      </c>
      <c r="CC20" s="46">
        <v>4134300.85</v>
      </c>
      <c r="CD20" s="46">
        <v>10142593.09</v>
      </c>
      <c r="CE20" s="46">
        <v>923680.1</v>
      </c>
      <c r="CF20" s="46">
        <v>1298038.45</v>
      </c>
      <c r="CG20" s="46">
        <v>935000</v>
      </c>
      <c r="CH20" s="46">
        <v>1959280.94</v>
      </c>
      <c r="CI20" s="46">
        <v>18004661.050000001</v>
      </c>
      <c r="CJ20" s="46">
        <v>2426990.35</v>
      </c>
      <c r="CK20" s="46">
        <v>1437720.26</v>
      </c>
      <c r="CL20" s="46">
        <f t="shared" si="0"/>
        <v>81276981.260000005</v>
      </c>
      <c r="CM20" s="46">
        <f t="shared" si="1"/>
        <v>177422427.06999999</v>
      </c>
      <c r="CN20" s="46">
        <f t="shared" si="2"/>
        <v>67639800.670000002</v>
      </c>
      <c r="CO20" s="46">
        <f t="shared" si="3"/>
        <v>377790477.48000002</v>
      </c>
      <c r="CP20" s="46">
        <f t="shared" si="4"/>
        <v>252002837.97</v>
      </c>
      <c r="CQ20" s="46">
        <f t="shared" si="5"/>
        <v>58895276.389999993</v>
      </c>
      <c r="CR20" s="46">
        <f t="shared" si="6"/>
        <v>231867788.06999999</v>
      </c>
      <c r="CS20" s="45">
        <f t="shared" si="7"/>
        <v>1246895588.9099996</v>
      </c>
    </row>
    <row r="21" spans="1:97" s="50" customFormat="1" x14ac:dyDescent="0.6">
      <c r="A21" s="48" t="s">
        <v>349</v>
      </c>
      <c r="B21" s="49">
        <f>SUM(B9:B20)</f>
        <v>1644602421.22</v>
      </c>
      <c r="C21" s="49">
        <f t="shared" ref="C21" si="8">SUM(C9:C20)</f>
        <v>126924900.84999999</v>
      </c>
      <c r="D21" s="49">
        <f t="shared" ref="D21:BO21" si="9">SUM(D9:D20)</f>
        <v>122138225.63</v>
      </c>
      <c r="E21" s="49">
        <f t="shared" si="9"/>
        <v>114973888.60000001</v>
      </c>
      <c r="F21" s="49">
        <f t="shared" si="9"/>
        <v>85806264.280000001</v>
      </c>
      <c r="G21" s="49">
        <f t="shared" si="9"/>
        <v>135297540</v>
      </c>
      <c r="H21" s="49">
        <f t="shared" si="9"/>
        <v>181718448.14999998</v>
      </c>
      <c r="I21" s="49">
        <f t="shared" si="9"/>
        <v>255904677.18000001</v>
      </c>
      <c r="J21" s="49">
        <f t="shared" si="9"/>
        <v>136031687.78</v>
      </c>
      <c r="K21" s="49">
        <f t="shared" si="9"/>
        <v>147980969.63999999</v>
      </c>
      <c r="L21" s="49">
        <f t="shared" si="9"/>
        <v>391932970.87</v>
      </c>
      <c r="M21" s="49">
        <f t="shared" si="9"/>
        <v>56651607.839999996</v>
      </c>
      <c r="N21" s="49">
        <f t="shared" si="9"/>
        <v>917661518.36000001</v>
      </c>
      <c r="O21" s="49">
        <f t="shared" si="9"/>
        <v>146141796.34</v>
      </c>
      <c r="P21" s="49">
        <f t="shared" si="9"/>
        <v>229616658.89999998</v>
      </c>
      <c r="Q21" s="49">
        <f t="shared" si="9"/>
        <v>294808414.88999999</v>
      </c>
      <c r="R21" s="49">
        <f t="shared" si="9"/>
        <v>137138400.72</v>
      </c>
      <c r="S21" s="49">
        <f t="shared" si="9"/>
        <v>154069833.13999996</v>
      </c>
      <c r="T21" s="49">
        <f t="shared" si="9"/>
        <v>116392844.70999999</v>
      </c>
      <c r="U21" s="49">
        <f t="shared" si="9"/>
        <v>73781033.310000002</v>
      </c>
      <c r="V21" s="49">
        <f t="shared" si="9"/>
        <v>1488126000</v>
      </c>
      <c r="W21" s="49">
        <f t="shared" si="9"/>
        <v>131651460</v>
      </c>
      <c r="X21" s="49">
        <f t="shared" si="9"/>
        <v>201754231.63</v>
      </c>
      <c r="Y21" s="49">
        <f t="shared" si="9"/>
        <v>149507587</v>
      </c>
      <c r="Z21" s="49">
        <f t="shared" si="9"/>
        <v>71279818</v>
      </c>
      <c r="AA21" s="49">
        <f t="shared" si="9"/>
        <v>107521747.11</v>
      </c>
      <c r="AB21" s="49">
        <f t="shared" si="9"/>
        <v>114030900</v>
      </c>
      <c r="AC21" s="49">
        <f t="shared" si="9"/>
        <v>359902200</v>
      </c>
      <c r="AD21" s="49">
        <f t="shared" si="9"/>
        <v>105152100</v>
      </c>
      <c r="AE21" s="49">
        <f t="shared" si="9"/>
        <v>118358090.44</v>
      </c>
      <c r="AF21" s="49">
        <f t="shared" si="9"/>
        <v>142849000</v>
      </c>
      <c r="AG21" s="49">
        <f t="shared" si="9"/>
        <v>230567193</v>
      </c>
      <c r="AH21" s="49">
        <f t="shared" si="9"/>
        <v>111874156</v>
      </c>
      <c r="AI21" s="49">
        <f t="shared" si="9"/>
        <v>123505415.31</v>
      </c>
      <c r="AJ21" s="49">
        <f t="shared" si="9"/>
        <v>3478445209.8300009</v>
      </c>
      <c r="AK21" s="49">
        <f t="shared" si="9"/>
        <v>140957802.67000002</v>
      </c>
      <c r="AL21" s="49">
        <f t="shared" si="9"/>
        <v>104454567.61</v>
      </c>
      <c r="AM21" s="49">
        <f t="shared" si="9"/>
        <v>277932060.90000004</v>
      </c>
      <c r="AN21" s="49">
        <f t="shared" si="9"/>
        <v>255699632.15000001</v>
      </c>
      <c r="AO21" s="49">
        <f t="shared" si="9"/>
        <v>132671111.3</v>
      </c>
      <c r="AP21" s="49">
        <f t="shared" si="9"/>
        <v>62754375.660000004</v>
      </c>
      <c r="AQ21" s="49">
        <f t="shared" si="9"/>
        <v>707067268.47000003</v>
      </c>
      <c r="AR21" s="49">
        <f t="shared" si="9"/>
        <v>144178667.84</v>
      </c>
      <c r="AS21" s="49">
        <f t="shared" si="9"/>
        <v>242752805.86000001</v>
      </c>
      <c r="AT21" s="49">
        <f t="shared" si="9"/>
        <v>246421071.56999999</v>
      </c>
      <c r="AU21" s="49">
        <f t="shared" si="9"/>
        <v>134434558.44999999</v>
      </c>
      <c r="AV21" s="49">
        <f t="shared" si="9"/>
        <v>80839882.480000004</v>
      </c>
      <c r="AW21" s="49">
        <f t="shared" si="9"/>
        <v>142311549.72</v>
      </c>
      <c r="AX21" s="49">
        <f t="shared" si="9"/>
        <v>130289223.62</v>
      </c>
      <c r="AY21" s="49">
        <f t="shared" si="9"/>
        <v>104357902.90000001</v>
      </c>
      <c r="AZ21" s="49">
        <f t="shared" si="9"/>
        <v>726614533.05999982</v>
      </c>
      <c r="BA21" s="49">
        <f t="shared" si="9"/>
        <v>106649174.38</v>
      </c>
      <c r="BB21" s="49">
        <f t="shared" si="9"/>
        <v>1570008500</v>
      </c>
      <c r="BC21" s="49">
        <f t="shared" si="9"/>
        <v>407975000</v>
      </c>
      <c r="BD21" s="49">
        <f t="shared" si="9"/>
        <v>103452169.84</v>
      </c>
      <c r="BE21" s="49">
        <f t="shared" si="9"/>
        <v>139637347.69</v>
      </c>
      <c r="BF21" s="49">
        <f t="shared" si="9"/>
        <v>969861440</v>
      </c>
      <c r="BG21" s="49">
        <f t="shared" si="9"/>
        <v>97983575.200000003</v>
      </c>
      <c r="BH21" s="49">
        <f t="shared" si="9"/>
        <v>82796214.439999998</v>
      </c>
      <c r="BI21" s="49">
        <f t="shared" si="9"/>
        <v>107876057.91</v>
      </c>
      <c r="BJ21" s="49">
        <f t="shared" si="9"/>
        <v>115184349.14</v>
      </c>
      <c r="BK21" s="49">
        <f t="shared" si="9"/>
        <v>1498297600</v>
      </c>
      <c r="BL21" s="49">
        <f t="shared" si="9"/>
        <v>212155994.47</v>
      </c>
      <c r="BM21" s="49">
        <f t="shared" si="9"/>
        <v>172581323.34</v>
      </c>
      <c r="BN21" s="49">
        <f t="shared" si="9"/>
        <v>255851528.81999999</v>
      </c>
      <c r="BO21" s="49">
        <f t="shared" si="9"/>
        <v>172805050.94999999</v>
      </c>
      <c r="BP21" s="49">
        <f t="shared" ref="BP21:CS21" si="10">SUM(BP9:BP20)</f>
        <v>123344994.20000002</v>
      </c>
      <c r="BQ21" s="49">
        <f t="shared" si="10"/>
        <v>4951590345</v>
      </c>
      <c r="BR21" s="49">
        <f t="shared" si="10"/>
        <v>185900482.23000002</v>
      </c>
      <c r="BS21" s="49">
        <f t="shared" si="10"/>
        <v>157957559.59999999</v>
      </c>
      <c r="BT21" s="49">
        <f t="shared" si="10"/>
        <v>727288138.94000006</v>
      </c>
      <c r="BU21" s="49">
        <f t="shared" si="10"/>
        <v>59483908.590000004</v>
      </c>
      <c r="BV21" s="49">
        <f t="shared" si="10"/>
        <v>143309637.11999997</v>
      </c>
      <c r="BW21" s="49">
        <f t="shared" si="10"/>
        <v>432873096.49000001</v>
      </c>
      <c r="BX21" s="49">
        <f t="shared" si="10"/>
        <v>101722405.36</v>
      </c>
      <c r="BY21" s="49">
        <f t="shared" si="10"/>
        <v>105489960.16000001</v>
      </c>
      <c r="BZ21" s="49">
        <f t="shared" si="10"/>
        <v>145917617.77000001</v>
      </c>
      <c r="CA21" s="49">
        <f t="shared" si="10"/>
        <v>206322787.45999998</v>
      </c>
      <c r="CB21" s="49">
        <f t="shared" si="10"/>
        <v>380716908.29000002</v>
      </c>
      <c r="CC21" s="49">
        <f t="shared" si="10"/>
        <v>184439330.47999999</v>
      </c>
      <c r="CD21" s="49">
        <f t="shared" si="10"/>
        <v>326259317.85000002</v>
      </c>
      <c r="CE21" s="49">
        <f t="shared" si="10"/>
        <v>96080377.359999985</v>
      </c>
      <c r="CF21" s="49">
        <f t="shared" si="10"/>
        <v>92874447.960000008</v>
      </c>
      <c r="CG21" s="49">
        <f t="shared" si="10"/>
        <v>88979959.920000002</v>
      </c>
      <c r="CH21" s="49">
        <f t="shared" si="10"/>
        <v>95226092.729999989</v>
      </c>
      <c r="CI21" s="49">
        <f t="shared" si="10"/>
        <v>455840484.11000001</v>
      </c>
      <c r="CJ21" s="49">
        <f t="shared" si="10"/>
        <v>82793338.679999992</v>
      </c>
      <c r="CK21" s="49">
        <f t="shared" si="10"/>
        <v>68613751.079999998</v>
      </c>
      <c r="CL21" s="49">
        <f t="shared" si="10"/>
        <v>3399963602.0400004</v>
      </c>
      <c r="CM21" s="49">
        <f t="shared" si="10"/>
        <v>2069610500.3699999</v>
      </c>
      <c r="CN21" s="49">
        <f t="shared" si="10"/>
        <v>3456079898.4900002</v>
      </c>
      <c r="CO21" s="49">
        <f t="shared" si="10"/>
        <v>7218831398.4699993</v>
      </c>
      <c r="CP21" s="49">
        <f t="shared" si="10"/>
        <v>3594774654.2199998</v>
      </c>
      <c r="CQ21" s="49">
        <f t="shared" si="10"/>
        <v>2435036491.7800002</v>
      </c>
      <c r="CR21" s="49">
        <f t="shared" si="10"/>
        <v>9089679947.1800003</v>
      </c>
      <c r="CS21" s="49">
        <f t="shared" si="10"/>
        <v>31263976492.549999</v>
      </c>
    </row>
    <row r="22" spans="1:97" s="26" customFormat="1" x14ac:dyDescent="0.6">
      <c r="A22" s="45" t="s">
        <v>350</v>
      </c>
      <c r="B22" s="46">
        <v>160000000</v>
      </c>
      <c r="C22" s="46">
        <v>13505482.27</v>
      </c>
      <c r="D22" s="46">
        <v>9900000</v>
      </c>
      <c r="E22" s="46">
        <v>10368917.640000001</v>
      </c>
      <c r="F22" s="46">
        <v>6400000</v>
      </c>
      <c r="G22" s="46">
        <v>15500000</v>
      </c>
      <c r="H22" s="46">
        <v>16287307.779999999</v>
      </c>
      <c r="I22" s="46">
        <v>31000000</v>
      </c>
      <c r="J22" s="46">
        <v>13779300</v>
      </c>
      <c r="K22" s="46">
        <v>14300000</v>
      </c>
      <c r="L22" s="46">
        <v>39550932.490000002</v>
      </c>
      <c r="M22" s="46">
        <v>4510000</v>
      </c>
      <c r="N22" s="46">
        <v>100075348.11</v>
      </c>
      <c r="O22" s="46">
        <v>14189698.52</v>
      </c>
      <c r="P22" s="46">
        <v>15543927.93</v>
      </c>
      <c r="Q22" s="46">
        <v>34435835.450000003</v>
      </c>
      <c r="R22" s="46">
        <v>10457944.550000001</v>
      </c>
      <c r="S22" s="46">
        <v>14006610.91</v>
      </c>
      <c r="T22" s="46">
        <v>9120207.9900000002</v>
      </c>
      <c r="U22" s="46">
        <v>3700000</v>
      </c>
      <c r="V22" s="46">
        <v>190000000</v>
      </c>
      <c r="W22" s="46">
        <v>7289860</v>
      </c>
      <c r="X22" s="46">
        <v>18000000</v>
      </c>
      <c r="Y22" s="46">
        <v>10337070</v>
      </c>
      <c r="Z22" s="46">
        <v>4000000</v>
      </c>
      <c r="AA22" s="46">
        <v>7110067.7800000003</v>
      </c>
      <c r="AB22" s="46">
        <v>10000000</v>
      </c>
      <c r="AC22" s="46">
        <v>36000000</v>
      </c>
      <c r="AD22" s="46">
        <v>7000000</v>
      </c>
      <c r="AE22" s="46">
        <v>7863275.8499999996</v>
      </c>
      <c r="AF22" s="46">
        <v>10000000</v>
      </c>
      <c r="AG22" s="46">
        <v>26597622</v>
      </c>
      <c r="AH22" s="46">
        <v>9000000</v>
      </c>
      <c r="AI22" s="46">
        <v>8000000</v>
      </c>
      <c r="AJ22" s="46">
        <v>655376072.96000004</v>
      </c>
      <c r="AK22" s="46">
        <v>11100000</v>
      </c>
      <c r="AL22" s="46">
        <v>6000000</v>
      </c>
      <c r="AM22" s="46">
        <v>36800000</v>
      </c>
      <c r="AN22" s="46">
        <v>26843649.34</v>
      </c>
      <c r="AO22" s="46">
        <v>13009229.65</v>
      </c>
      <c r="AP22" s="46">
        <v>3872658.92</v>
      </c>
      <c r="AQ22" s="46">
        <v>89884857.780000001</v>
      </c>
      <c r="AR22" s="46">
        <v>11547551.449999999</v>
      </c>
      <c r="AS22" s="46">
        <v>23028385.809999999</v>
      </c>
      <c r="AT22" s="46">
        <v>20010000</v>
      </c>
      <c r="AU22" s="46">
        <v>7645291.4500000002</v>
      </c>
      <c r="AV22" s="46">
        <v>6177500.8099999996</v>
      </c>
      <c r="AW22" s="46">
        <v>12200000</v>
      </c>
      <c r="AX22" s="46">
        <v>12109807.800000001</v>
      </c>
      <c r="AY22" s="46">
        <v>8200000</v>
      </c>
      <c r="AZ22" s="46">
        <v>135000000</v>
      </c>
      <c r="BA22" s="46">
        <v>8500000</v>
      </c>
      <c r="BB22" s="46">
        <v>321000000</v>
      </c>
      <c r="BC22" s="46">
        <v>39824000</v>
      </c>
      <c r="BD22" s="46">
        <v>8059383.2800000003</v>
      </c>
      <c r="BE22" s="46">
        <v>10000000</v>
      </c>
      <c r="BF22" s="46">
        <v>92000000</v>
      </c>
      <c r="BG22" s="46">
        <v>6368000</v>
      </c>
      <c r="BH22" s="46">
        <v>4547041.8</v>
      </c>
      <c r="BI22" s="46">
        <v>13486388.4</v>
      </c>
      <c r="BJ22" s="46">
        <v>9116297.2200000007</v>
      </c>
      <c r="BK22" s="46">
        <v>136000000</v>
      </c>
      <c r="BL22" s="46">
        <v>23000000</v>
      </c>
      <c r="BM22" s="46">
        <v>18662430.59</v>
      </c>
      <c r="BN22" s="46">
        <v>29850264</v>
      </c>
      <c r="BO22" s="46">
        <v>16600000</v>
      </c>
      <c r="BP22" s="46">
        <v>10029830.800000001</v>
      </c>
      <c r="BQ22" s="46">
        <v>1052000000</v>
      </c>
      <c r="BR22" s="46">
        <v>16809846.66</v>
      </c>
      <c r="BS22" s="46">
        <v>15003052.859999999</v>
      </c>
      <c r="BT22" s="46">
        <v>90280806.219999999</v>
      </c>
      <c r="BU22" s="46">
        <v>3690000</v>
      </c>
      <c r="BV22" s="46">
        <v>13056200.800000001</v>
      </c>
      <c r="BW22" s="46">
        <v>54000000</v>
      </c>
      <c r="BX22" s="46">
        <v>8628726.4600000009</v>
      </c>
      <c r="BY22" s="46">
        <v>6738232.4699999997</v>
      </c>
      <c r="BZ22" s="46">
        <v>11000000</v>
      </c>
      <c r="CA22" s="46">
        <v>18955408.899999999</v>
      </c>
      <c r="CB22" s="46">
        <v>43407752.420000002</v>
      </c>
      <c r="CC22" s="46">
        <v>16006961.25</v>
      </c>
      <c r="CD22" s="46">
        <v>36157540.530000001</v>
      </c>
      <c r="CE22" s="46">
        <v>6700000</v>
      </c>
      <c r="CF22" s="46">
        <v>5805084.3200000003</v>
      </c>
      <c r="CG22" s="46">
        <v>7940000</v>
      </c>
      <c r="CH22" s="46">
        <v>6828684.5199999996</v>
      </c>
      <c r="CI22" s="46">
        <v>51484402.450000003</v>
      </c>
      <c r="CJ22" s="46">
        <v>5217693.8600000003</v>
      </c>
      <c r="CK22" s="46">
        <v>4320092.87</v>
      </c>
      <c r="CL22" s="46">
        <f t="shared" si="0"/>
        <v>335101940.18000007</v>
      </c>
      <c r="CM22" s="46">
        <f t="shared" si="1"/>
        <v>201529573.46000001</v>
      </c>
      <c r="CN22" s="46">
        <f t="shared" si="2"/>
        <v>351197895.63</v>
      </c>
      <c r="CO22" s="46">
        <f t="shared" si="3"/>
        <v>1087305005.9699998</v>
      </c>
      <c r="CP22" s="46">
        <f t="shared" si="4"/>
        <v>504401110.69999999</v>
      </c>
      <c r="CQ22" s="46">
        <f t="shared" si="5"/>
        <v>234142525.39000002</v>
      </c>
      <c r="CR22" s="46">
        <f t="shared" si="6"/>
        <v>1474030486.5899999</v>
      </c>
      <c r="CS22" s="45">
        <f>SUM(B22:CK22)</f>
        <v>4187708537.9200006</v>
      </c>
    </row>
    <row r="23" spans="1:97" s="47" customFormat="1" x14ac:dyDescent="0.6">
      <c r="A23" s="45" t="s">
        <v>351</v>
      </c>
      <c r="B23" s="46">
        <v>87986809.870000005</v>
      </c>
      <c r="C23" s="46">
        <v>6419066.8300000001</v>
      </c>
      <c r="D23" s="46">
        <v>3430000</v>
      </c>
      <c r="E23" s="46">
        <v>880750</v>
      </c>
      <c r="F23" s="46">
        <v>2100000</v>
      </c>
      <c r="G23" s="46">
        <v>6000000</v>
      </c>
      <c r="H23" s="46">
        <v>5354379.67</v>
      </c>
      <c r="I23" s="46">
        <v>9700000</v>
      </c>
      <c r="J23" s="46">
        <v>2665000</v>
      </c>
      <c r="K23" s="46">
        <v>2661504.5499999998</v>
      </c>
      <c r="L23" s="46">
        <v>22727565.84</v>
      </c>
      <c r="M23" s="46">
        <v>1547593.9</v>
      </c>
      <c r="N23" s="46">
        <v>73808126.549999997</v>
      </c>
      <c r="O23" s="46">
        <v>6130913.6900000004</v>
      </c>
      <c r="P23" s="46">
        <v>6823491.2000000002</v>
      </c>
      <c r="Q23" s="46">
        <v>15203912.76</v>
      </c>
      <c r="R23" s="46">
        <v>2568627.44</v>
      </c>
      <c r="S23" s="46">
        <v>4405147.91</v>
      </c>
      <c r="T23" s="46">
        <v>3954132.34</v>
      </c>
      <c r="U23" s="46">
        <v>1040000</v>
      </c>
      <c r="V23" s="46">
        <v>155000000</v>
      </c>
      <c r="W23" s="46">
        <v>4888360</v>
      </c>
      <c r="X23" s="46">
        <v>6830000</v>
      </c>
      <c r="Y23" s="46">
        <v>6003613</v>
      </c>
      <c r="Z23" s="46">
        <v>1000000</v>
      </c>
      <c r="AA23" s="46">
        <v>2097615.7200000002</v>
      </c>
      <c r="AB23" s="46">
        <v>3950000</v>
      </c>
      <c r="AC23" s="46">
        <v>15000000</v>
      </c>
      <c r="AD23" s="46">
        <v>4060000</v>
      </c>
      <c r="AE23" s="46">
        <v>3464901.65</v>
      </c>
      <c r="AF23" s="46">
        <v>4717000</v>
      </c>
      <c r="AG23" s="46">
        <v>8509110</v>
      </c>
      <c r="AH23" s="46">
        <v>4200001</v>
      </c>
      <c r="AI23" s="46">
        <v>2950000</v>
      </c>
      <c r="AJ23" s="46">
        <v>443468472.66000003</v>
      </c>
      <c r="AK23" s="46">
        <v>7000000</v>
      </c>
      <c r="AL23" s="46">
        <v>3700000</v>
      </c>
      <c r="AM23" s="46">
        <v>14750000</v>
      </c>
      <c r="AN23" s="46">
        <v>13170547.9</v>
      </c>
      <c r="AO23" s="46">
        <v>3926602.52</v>
      </c>
      <c r="AP23" s="46">
        <v>1365234.88</v>
      </c>
      <c r="AQ23" s="46">
        <v>56429395.25</v>
      </c>
      <c r="AR23" s="46">
        <v>4272707.62</v>
      </c>
      <c r="AS23" s="46">
        <v>12560500</v>
      </c>
      <c r="AT23" s="46">
        <v>10000000</v>
      </c>
      <c r="AU23" s="46">
        <v>3834040.71</v>
      </c>
      <c r="AV23" s="46">
        <v>2497167.39</v>
      </c>
      <c r="AW23" s="46">
        <v>3169500</v>
      </c>
      <c r="AX23" s="46">
        <v>5039127.76</v>
      </c>
      <c r="AY23" s="46">
        <v>3700000</v>
      </c>
      <c r="AZ23" s="46">
        <v>56853021.579999998</v>
      </c>
      <c r="BA23" s="46">
        <v>3638500</v>
      </c>
      <c r="BB23" s="46">
        <v>174500000</v>
      </c>
      <c r="BC23" s="46">
        <v>11843000</v>
      </c>
      <c r="BD23" s="46">
        <v>2669898.06</v>
      </c>
      <c r="BE23" s="46">
        <v>4200000</v>
      </c>
      <c r="BF23" s="46">
        <v>73930000</v>
      </c>
      <c r="BG23" s="46">
        <v>2619420</v>
      </c>
      <c r="BH23" s="46">
        <v>2529008.79</v>
      </c>
      <c r="BI23" s="46">
        <v>4313066.12</v>
      </c>
      <c r="BJ23" s="46">
        <v>5056780.5</v>
      </c>
      <c r="BK23" s="46">
        <v>97000000</v>
      </c>
      <c r="BL23" s="46">
        <v>8480000</v>
      </c>
      <c r="BM23" s="46">
        <v>6712374.2999999998</v>
      </c>
      <c r="BN23" s="46">
        <v>10841284</v>
      </c>
      <c r="BO23" s="46">
        <v>6000000</v>
      </c>
      <c r="BP23" s="46">
        <v>4196640.38</v>
      </c>
      <c r="BQ23" s="46">
        <v>652764000</v>
      </c>
      <c r="BR23" s="46">
        <v>4618679.96</v>
      </c>
      <c r="BS23" s="46">
        <v>5110329.6100000003</v>
      </c>
      <c r="BT23" s="46">
        <v>50875783.789999999</v>
      </c>
      <c r="BU23" s="46">
        <v>1137901.05</v>
      </c>
      <c r="BV23" s="46">
        <v>4165609.15</v>
      </c>
      <c r="BW23" s="46">
        <v>30092423.920000002</v>
      </c>
      <c r="BX23" s="46">
        <v>2297488.33</v>
      </c>
      <c r="BY23" s="46">
        <v>2970190.82</v>
      </c>
      <c r="BZ23" s="46">
        <v>4120000</v>
      </c>
      <c r="CA23" s="46">
        <v>5895306.4299999997</v>
      </c>
      <c r="CB23" s="46">
        <v>22199331.850000001</v>
      </c>
      <c r="CC23" s="46">
        <v>4525937.53</v>
      </c>
      <c r="CD23" s="46">
        <v>12850808.800000001</v>
      </c>
      <c r="CE23" s="46">
        <v>4480000</v>
      </c>
      <c r="CF23" s="46">
        <v>1809996.47</v>
      </c>
      <c r="CG23" s="46">
        <v>2555669.6800000002</v>
      </c>
      <c r="CH23" s="46">
        <v>3284199</v>
      </c>
      <c r="CI23" s="46">
        <v>31226677.579999998</v>
      </c>
      <c r="CJ23" s="46">
        <v>2333692.2999999998</v>
      </c>
      <c r="CK23" s="46">
        <v>2566514.14</v>
      </c>
      <c r="CL23" s="46">
        <f t="shared" si="0"/>
        <v>151472670.66</v>
      </c>
      <c r="CM23" s="46">
        <f t="shared" si="1"/>
        <v>113934351.89</v>
      </c>
      <c r="CN23" s="46">
        <f t="shared" si="2"/>
        <v>222670601.37</v>
      </c>
      <c r="CO23" s="46">
        <f t="shared" si="3"/>
        <v>649374818.2700001</v>
      </c>
      <c r="CP23" s="46">
        <f t="shared" si="4"/>
        <v>281661173.47000003</v>
      </c>
      <c r="CQ23" s="46">
        <f t="shared" si="5"/>
        <v>133230298.67999999</v>
      </c>
      <c r="CR23" s="46">
        <f t="shared" si="6"/>
        <v>851880540.40999985</v>
      </c>
      <c r="CS23" s="45">
        <f t="shared" ref="CS23:CS35" si="11">SUM(B23:CK23)</f>
        <v>2404224454.75</v>
      </c>
    </row>
    <row r="24" spans="1:97" s="47" customFormat="1" x14ac:dyDescent="0.6">
      <c r="A24" s="45" t="s">
        <v>352</v>
      </c>
      <c r="B24" s="46">
        <v>3291830.25</v>
      </c>
      <c r="C24" s="46">
        <v>627180</v>
      </c>
      <c r="D24" s="46">
        <v>520000</v>
      </c>
      <c r="E24" s="46">
        <v>309388.61</v>
      </c>
      <c r="F24" s="46">
        <v>380000</v>
      </c>
      <c r="G24" s="46">
        <v>1000000</v>
      </c>
      <c r="H24" s="46">
        <v>1062020.56</v>
      </c>
      <c r="I24" s="46">
        <v>641063.1</v>
      </c>
      <c r="J24" s="46">
        <v>700000</v>
      </c>
      <c r="K24" s="46">
        <v>449200</v>
      </c>
      <c r="L24" s="46">
        <v>1686184.29</v>
      </c>
      <c r="M24" s="46">
        <v>397226</v>
      </c>
      <c r="N24" s="46">
        <v>1501158.95</v>
      </c>
      <c r="O24" s="46">
        <v>1000601.21</v>
      </c>
      <c r="P24" s="46">
        <v>660339.52</v>
      </c>
      <c r="Q24" s="46">
        <v>489306.6</v>
      </c>
      <c r="R24" s="46">
        <v>736843.64</v>
      </c>
      <c r="S24" s="46">
        <v>1129204</v>
      </c>
      <c r="T24" s="46">
        <v>327430.32</v>
      </c>
      <c r="U24" s="46">
        <v>150000</v>
      </c>
      <c r="V24" s="46">
        <v>1400000</v>
      </c>
      <c r="W24" s="46">
        <v>405890</v>
      </c>
      <c r="X24" s="46">
        <v>1400000</v>
      </c>
      <c r="Y24" s="46">
        <v>416160</v>
      </c>
      <c r="Z24" s="46">
        <v>350000</v>
      </c>
      <c r="AA24" s="46">
        <v>320000</v>
      </c>
      <c r="AB24" s="46">
        <v>330000</v>
      </c>
      <c r="AC24" s="46">
        <v>1000000</v>
      </c>
      <c r="AD24" s="46">
        <v>400000</v>
      </c>
      <c r="AE24" s="46">
        <v>190000</v>
      </c>
      <c r="AF24" s="46">
        <v>450000</v>
      </c>
      <c r="AG24" s="46">
        <v>639349</v>
      </c>
      <c r="AH24" s="46">
        <v>600000</v>
      </c>
      <c r="AI24" s="46">
        <v>500000</v>
      </c>
      <c r="AJ24" s="46">
        <v>3737931.79</v>
      </c>
      <c r="AK24" s="46">
        <v>500000</v>
      </c>
      <c r="AL24" s="46">
        <v>200000</v>
      </c>
      <c r="AM24" s="46">
        <v>1200000</v>
      </c>
      <c r="AN24" s="46">
        <v>627260</v>
      </c>
      <c r="AO24" s="46">
        <v>497595.75</v>
      </c>
      <c r="AP24" s="46">
        <v>324327</v>
      </c>
      <c r="AQ24" s="46">
        <v>874495.76</v>
      </c>
      <c r="AR24" s="46">
        <v>494767.6</v>
      </c>
      <c r="AS24" s="46">
        <v>1032827</v>
      </c>
      <c r="AT24" s="46">
        <v>1010000</v>
      </c>
      <c r="AU24" s="46">
        <v>700000</v>
      </c>
      <c r="AV24" s="46">
        <v>541654.29</v>
      </c>
      <c r="AW24" s="46">
        <v>408197.7</v>
      </c>
      <c r="AX24" s="46">
        <v>458630.19</v>
      </c>
      <c r="AY24" s="46">
        <v>390000</v>
      </c>
      <c r="AZ24" s="46">
        <v>2542873</v>
      </c>
      <c r="BA24" s="46">
        <v>480000</v>
      </c>
      <c r="BB24" s="46">
        <v>2000000</v>
      </c>
      <c r="BC24" s="46">
        <v>1030000</v>
      </c>
      <c r="BD24" s="46">
        <v>197432.5</v>
      </c>
      <c r="BE24" s="46">
        <v>150000</v>
      </c>
      <c r="BF24" s="46">
        <v>1950000</v>
      </c>
      <c r="BG24" s="46">
        <v>254000</v>
      </c>
      <c r="BH24" s="46">
        <v>491060</v>
      </c>
      <c r="BI24" s="46">
        <v>280046.57</v>
      </c>
      <c r="BJ24" s="46">
        <v>690017.75</v>
      </c>
      <c r="BK24" s="46">
        <v>1300000</v>
      </c>
      <c r="BL24" s="46">
        <v>900000</v>
      </c>
      <c r="BM24" s="46">
        <v>666922.28</v>
      </c>
      <c r="BN24" s="46">
        <v>1243488</v>
      </c>
      <c r="BO24" s="46">
        <v>540000</v>
      </c>
      <c r="BP24" s="46">
        <v>701288.78</v>
      </c>
      <c r="BQ24" s="46">
        <v>5600000</v>
      </c>
      <c r="BR24" s="46">
        <v>460233.89</v>
      </c>
      <c r="BS24" s="46">
        <v>910900</v>
      </c>
      <c r="BT24" s="46">
        <v>1082085.1000000001</v>
      </c>
      <c r="BU24" s="46">
        <v>36092.800000000003</v>
      </c>
      <c r="BV24" s="46">
        <v>358545.35</v>
      </c>
      <c r="BW24" s="46">
        <v>1451527</v>
      </c>
      <c r="BX24" s="46">
        <v>500129.37</v>
      </c>
      <c r="BY24" s="46">
        <v>722869</v>
      </c>
      <c r="BZ24" s="46">
        <v>440000</v>
      </c>
      <c r="CA24" s="46">
        <v>802867.19999999995</v>
      </c>
      <c r="CB24" s="46">
        <v>1233294.82</v>
      </c>
      <c r="CC24" s="46">
        <v>597496.1</v>
      </c>
      <c r="CD24" s="46">
        <v>1418559.64</v>
      </c>
      <c r="CE24" s="46">
        <v>260000</v>
      </c>
      <c r="CF24" s="46">
        <v>461984.58</v>
      </c>
      <c r="CG24" s="46">
        <v>199972.8</v>
      </c>
      <c r="CH24" s="46">
        <v>342450</v>
      </c>
      <c r="CI24" s="46">
        <v>999930.81</v>
      </c>
      <c r="CJ24" s="46">
        <v>181018</v>
      </c>
      <c r="CK24" s="46">
        <v>157713.23000000001</v>
      </c>
      <c r="CL24" s="46">
        <f t="shared" si="0"/>
        <v>11064092.809999999</v>
      </c>
      <c r="CM24" s="46">
        <f t="shared" si="1"/>
        <v>5994884.2400000002</v>
      </c>
      <c r="CN24" s="46">
        <f t="shared" si="2"/>
        <v>8401399</v>
      </c>
      <c r="CO24" s="46">
        <f t="shared" si="3"/>
        <v>16020560.08</v>
      </c>
      <c r="CP24" s="46">
        <f t="shared" si="4"/>
        <v>7042556.8200000003</v>
      </c>
      <c r="CQ24" s="46">
        <f t="shared" si="5"/>
        <v>5351699.0600000005</v>
      </c>
      <c r="CR24" s="46">
        <f t="shared" si="6"/>
        <v>18217669.689999998</v>
      </c>
      <c r="CS24" s="45">
        <f t="shared" si="11"/>
        <v>72092861.699999988</v>
      </c>
    </row>
    <row r="25" spans="1:97" s="47" customFormat="1" x14ac:dyDescent="0.6">
      <c r="A25" s="45" t="s">
        <v>353</v>
      </c>
      <c r="B25" s="46">
        <v>14348287.300000001</v>
      </c>
      <c r="C25" s="46">
        <v>2508705</v>
      </c>
      <c r="D25" s="46">
        <v>7400000</v>
      </c>
      <c r="E25" s="46">
        <v>7865806</v>
      </c>
      <c r="F25" s="46">
        <v>3800000</v>
      </c>
      <c r="G25" s="46">
        <v>4800000</v>
      </c>
      <c r="H25" s="46">
        <v>7308631</v>
      </c>
      <c r="I25" s="46">
        <v>11080101</v>
      </c>
      <c r="J25" s="46">
        <v>5800000</v>
      </c>
      <c r="K25" s="46">
        <v>10107108.41</v>
      </c>
      <c r="L25" s="46">
        <v>18550031.18</v>
      </c>
      <c r="M25" s="46">
        <v>2503706</v>
      </c>
      <c r="N25" s="46">
        <v>21600000</v>
      </c>
      <c r="O25" s="46">
        <v>4866647</v>
      </c>
      <c r="P25" s="46">
        <v>6000000</v>
      </c>
      <c r="Q25" s="46">
        <v>1227916</v>
      </c>
      <c r="R25" s="46">
        <v>6051197.1600000001</v>
      </c>
      <c r="S25" s="46">
        <v>4316708</v>
      </c>
      <c r="T25" s="46">
        <v>4244146.91</v>
      </c>
      <c r="U25" s="46">
        <v>2100000</v>
      </c>
      <c r="V25" s="46">
        <v>13000000</v>
      </c>
      <c r="W25" s="46">
        <v>5259829</v>
      </c>
      <c r="X25" s="46">
        <v>10000000</v>
      </c>
      <c r="Y25" s="46">
        <v>5735835</v>
      </c>
      <c r="Z25" s="46">
        <v>2800000</v>
      </c>
      <c r="AA25" s="46">
        <v>2794969.73</v>
      </c>
      <c r="AB25" s="46">
        <v>4000000</v>
      </c>
      <c r="AC25" s="46">
        <v>15000000</v>
      </c>
      <c r="AD25" s="46">
        <v>3200000</v>
      </c>
      <c r="AE25" s="46">
        <v>3789267.54</v>
      </c>
      <c r="AF25" s="46">
        <v>8700000</v>
      </c>
      <c r="AG25" s="46">
        <v>4334986</v>
      </c>
      <c r="AH25" s="46">
        <v>4200000</v>
      </c>
      <c r="AI25" s="46">
        <v>6000000</v>
      </c>
      <c r="AJ25" s="46">
        <v>27583521.68</v>
      </c>
      <c r="AK25" s="46">
        <v>4100000</v>
      </c>
      <c r="AL25" s="46">
        <v>3500000</v>
      </c>
      <c r="AM25" s="46">
        <v>4000000</v>
      </c>
      <c r="AN25" s="46">
        <v>10543479</v>
      </c>
      <c r="AO25" s="46">
        <v>4621988.12</v>
      </c>
      <c r="AP25" s="46">
        <v>1896059</v>
      </c>
      <c r="AQ25" s="46">
        <v>15934233</v>
      </c>
      <c r="AR25" s="46">
        <v>5731733.4500000002</v>
      </c>
      <c r="AS25" s="46">
        <v>7774703.2999999998</v>
      </c>
      <c r="AT25" s="46">
        <v>9005000</v>
      </c>
      <c r="AU25" s="46">
        <v>5850000</v>
      </c>
      <c r="AV25" s="46">
        <v>2736722.09</v>
      </c>
      <c r="AW25" s="46">
        <v>6200000</v>
      </c>
      <c r="AX25" s="46">
        <v>5343787.97</v>
      </c>
      <c r="AY25" s="46">
        <v>3900000</v>
      </c>
      <c r="AZ25" s="46">
        <v>13237994.199999999</v>
      </c>
      <c r="BA25" s="46">
        <v>3650000</v>
      </c>
      <c r="BB25" s="46">
        <v>9600000</v>
      </c>
      <c r="BC25" s="46">
        <v>12857000</v>
      </c>
      <c r="BD25" s="46">
        <v>5048264</v>
      </c>
      <c r="BE25" s="46">
        <v>5000000</v>
      </c>
      <c r="BF25" s="46">
        <v>8450000</v>
      </c>
      <c r="BG25" s="46">
        <v>3401487</v>
      </c>
      <c r="BH25" s="46">
        <v>2858222</v>
      </c>
      <c r="BI25" s="46">
        <v>3945196.08</v>
      </c>
      <c r="BJ25" s="46">
        <v>4226811.5</v>
      </c>
      <c r="BK25" s="46">
        <v>14200000</v>
      </c>
      <c r="BL25" s="46">
        <v>6000000</v>
      </c>
      <c r="BM25" s="46">
        <v>6118936</v>
      </c>
      <c r="BN25" s="46">
        <v>11353480</v>
      </c>
      <c r="BO25" s="46">
        <v>2700000</v>
      </c>
      <c r="BP25" s="46">
        <v>7613437</v>
      </c>
      <c r="BQ25" s="46">
        <v>33528000</v>
      </c>
      <c r="BR25" s="46">
        <v>7074761</v>
      </c>
      <c r="BS25" s="46">
        <v>5505000</v>
      </c>
      <c r="BT25" s="46">
        <v>6392098.1900000004</v>
      </c>
      <c r="BU25" s="46">
        <v>88546</v>
      </c>
      <c r="BV25" s="46">
        <v>5454467.1299999999</v>
      </c>
      <c r="BW25" s="46">
        <v>13588791.6</v>
      </c>
      <c r="BX25" s="46">
        <v>2928657.25</v>
      </c>
      <c r="BY25" s="46">
        <v>5810887.5</v>
      </c>
      <c r="BZ25" s="46">
        <v>5700000</v>
      </c>
      <c r="CA25" s="46">
        <v>8611152</v>
      </c>
      <c r="CB25" s="46">
        <v>13840406.6</v>
      </c>
      <c r="CC25" s="46">
        <v>6412733.2599999998</v>
      </c>
      <c r="CD25" s="46">
        <v>7875815.0199999996</v>
      </c>
      <c r="CE25" s="46">
        <v>1300000</v>
      </c>
      <c r="CF25" s="46">
        <v>3185340</v>
      </c>
      <c r="CG25" s="46">
        <v>3880000</v>
      </c>
      <c r="CH25" s="46">
        <v>3190093.75</v>
      </c>
      <c r="CI25" s="46">
        <v>25763147.449999999</v>
      </c>
      <c r="CJ25" s="46">
        <v>2555385.5</v>
      </c>
      <c r="CK25" s="46">
        <v>2665881.63</v>
      </c>
      <c r="CL25" s="46">
        <f t="shared" si="0"/>
        <v>96072375.889999986</v>
      </c>
      <c r="CM25" s="46">
        <f t="shared" si="1"/>
        <v>50406615.069999993</v>
      </c>
      <c r="CN25" s="46">
        <f t="shared" si="2"/>
        <v>88814887.269999996</v>
      </c>
      <c r="CO25" s="46">
        <f t="shared" si="3"/>
        <v>135609221.81</v>
      </c>
      <c r="CP25" s="46">
        <f t="shared" si="4"/>
        <v>55386980.579999998</v>
      </c>
      <c r="CQ25" s="46">
        <f t="shared" si="5"/>
        <v>47985853</v>
      </c>
      <c r="CR25" s="46">
        <f t="shared" si="6"/>
        <v>165351163.88</v>
      </c>
      <c r="CS25" s="45">
        <f t="shared" si="11"/>
        <v>639627097.5</v>
      </c>
    </row>
    <row r="26" spans="1:97" s="47" customFormat="1" x14ac:dyDescent="0.6">
      <c r="A26" s="45" t="s">
        <v>354</v>
      </c>
      <c r="B26" s="46">
        <v>306915000</v>
      </c>
      <c r="C26" s="46">
        <v>40199779.409999996</v>
      </c>
      <c r="D26" s="46">
        <v>40902000</v>
      </c>
      <c r="E26" s="46">
        <v>42299707.380000003</v>
      </c>
      <c r="F26" s="46">
        <v>32671000</v>
      </c>
      <c r="G26" s="46">
        <v>48500000</v>
      </c>
      <c r="H26" s="46">
        <v>68322689.439999998</v>
      </c>
      <c r="I26" s="46">
        <v>64882910</v>
      </c>
      <c r="J26" s="46">
        <v>45103500</v>
      </c>
      <c r="K26" s="46">
        <v>46500000</v>
      </c>
      <c r="L26" s="46">
        <v>93204072.489999995</v>
      </c>
      <c r="M26" s="46">
        <v>15737137.26</v>
      </c>
      <c r="N26" s="46">
        <v>163294320</v>
      </c>
      <c r="O26" s="46">
        <v>39962264.329999998</v>
      </c>
      <c r="P26" s="46">
        <v>43528661.789999999</v>
      </c>
      <c r="Q26" s="46">
        <v>73726740.829999998</v>
      </c>
      <c r="R26" s="46">
        <v>43026366.920000002</v>
      </c>
      <c r="S26" s="46">
        <v>38988620.350000001</v>
      </c>
      <c r="T26" s="46">
        <v>36435720.009999998</v>
      </c>
      <c r="U26" s="46">
        <v>26244000</v>
      </c>
      <c r="V26" s="46">
        <v>375000000</v>
      </c>
      <c r="W26" s="46">
        <v>30285020</v>
      </c>
      <c r="X26" s="46">
        <v>44063752.859999999</v>
      </c>
      <c r="Y26" s="46">
        <v>37954188</v>
      </c>
      <c r="Z26" s="46">
        <v>27146970</v>
      </c>
      <c r="AA26" s="46">
        <v>32502086.100000001</v>
      </c>
      <c r="AB26" s="46">
        <v>36767000</v>
      </c>
      <c r="AC26" s="46">
        <v>104153200</v>
      </c>
      <c r="AD26" s="46">
        <v>36012100</v>
      </c>
      <c r="AE26" s="46">
        <v>32914801.199999999</v>
      </c>
      <c r="AF26" s="46">
        <v>37167600</v>
      </c>
      <c r="AG26" s="46">
        <v>66672580</v>
      </c>
      <c r="AH26" s="46">
        <v>33614060</v>
      </c>
      <c r="AI26" s="46">
        <v>26528900</v>
      </c>
      <c r="AJ26" s="46">
        <v>615485483.55999994</v>
      </c>
      <c r="AK26" s="46">
        <v>42575504.530000001</v>
      </c>
      <c r="AL26" s="46">
        <v>34000905.079999998</v>
      </c>
      <c r="AM26" s="46">
        <v>69530000</v>
      </c>
      <c r="AN26" s="46">
        <v>65808721.030000001</v>
      </c>
      <c r="AO26" s="46">
        <v>36288255.119999997</v>
      </c>
      <c r="AP26" s="46">
        <v>21949120</v>
      </c>
      <c r="AQ26" s="46">
        <v>123374142.40000001</v>
      </c>
      <c r="AR26" s="46">
        <v>43022672.490000002</v>
      </c>
      <c r="AS26" s="46">
        <v>61411600.520000003</v>
      </c>
      <c r="AT26" s="46">
        <v>77948071.569999993</v>
      </c>
      <c r="AU26" s="46">
        <v>41275987.259999998</v>
      </c>
      <c r="AV26" s="46">
        <v>29773175</v>
      </c>
      <c r="AW26" s="46">
        <v>51000000</v>
      </c>
      <c r="AX26" s="46">
        <v>38208987.649999999</v>
      </c>
      <c r="AY26" s="46">
        <v>32898953.559999999</v>
      </c>
      <c r="AZ26" s="46">
        <v>168107401.40000001</v>
      </c>
      <c r="BA26" s="46">
        <v>30285809</v>
      </c>
      <c r="BB26" s="46">
        <v>325000000</v>
      </c>
      <c r="BC26" s="46">
        <v>92165000</v>
      </c>
      <c r="BD26" s="46">
        <v>34988251.829999998</v>
      </c>
      <c r="BE26" s="46">
        <v>37000000</v>
      </c>
      <c r="BF26" s="46">
        <v>180727440</v>
      </c>
      <c r="BG26" s="46">
        <v>30923647.27</v>
      </c>
      <c r="BH26" s="46">
        <v>19509883.239999998</v>
      </c>
      <c r="BI26" s="46">
        <v>23418157.23</v>
      </c>
      <c r="BJ26" s="46">
        <v>21166415.059999999</v>
      </c>
      <c r="BK26" s="46">
        <v>250000000</v>
      </c>
      <c r="BL26" s="46">
        <v>65017673.659999996</v>
      </c>
      <c r="BM26" s="46">
        <v>49549378.969999999</v>
      </c>
      <c r="BN26" s="46">
        <v>67942770.810000002</v>
      </c>
      <c r="BO26" s="46">
        <v>51373409.460000001</v>
      </c>
      <c r="BP26" s="46">
        <v>32503200.43</v>
      </c>
      <c r="BQ26" s="46">
        <v>1000581000</v>
      </c>
      <c r="BR26" s="46">
        <v>49902417.07</v>
      </c>
      <c r="BS26" s="46">
        <v>53628316.490000002</v>
      </c>
      <c r="BT26" s="46">
        <v>169377077.94</v>
      </c>
      <c r="BU26" s="46">
        <v>14184600</v>
      </c>
      <c r="BV26" s="46">
        <v>45963293.789999999</v>
      </c>
      <c r="BW26" s="46">
        <v>96595000</v>
      </c>
      <c r="BX26" s="46">
        <v>31939325.920000002</v>
      </c>
      <c r="BY26" s="46">
        <v>33952130</v>
      </c>
      <c r="BZ26" s="46">
        <v>44417700</v>
      </c>
      <c r="CA26" s="46">
        <v>50532801.340000004</v>
      </c>
      <c r="CB26" s="46">
        <v>91972610.799999997</v>
      </c>
      <c r="CC26" s="46">
        <v>54017589.619999997</v>
      </c>
      <c r="CD26" s="46">
        <v>75662145.090000004</v>
      </c>
      <c r="CE26" s="46">
        <v>26498228.07</v>
      </c>
      <c r="CF26" s="46">
        <v>31270709.32</v>
      </c>
      <c r="CG26" s="46">
        <v>25659519.600000001</v>
      </c>
      <c r="CH26" s="46">
        <v>33962948</v>
      </c>
      <c r="CI26" s="46">
        <v>88946403.909999996</v>
      </c>
      <c r="CJ26" s="46">
        <v>23936571.16</v>
      </c>
      <c r="CK26" s="46">
        <v>16701512.699999999</v>
      </c>
      <c r="CL26" s="46">
        <f t="shared" si="0"/>
        <v>845237795.98000002</v>
      </c>
      <c r="CM26" s="46">
        <f t="shared" si="1"/>
        <v>465206694.23000002</v>
      </c>
      <c r="CN26" s="46">
        <f t="shared" si="2"/>
        <v>920782258.16000009</v>
      </c>
      <c r="CO26" s="46">
        <f t="shared" si="3"/>
        <v>1582944790.1700001</v>
      </c>
      <c r="CP26" s="46">
        <f t="shared" si="4"/>
        <v>764898794.62999988</v>
      </c>
      <c r="CQ26" s="46">
        <f t="shared" si="5"/>
        <v>516386433.32999998</v>
      </c>
      <c r="CR26" s="46">
        <f t="shared" si="6"/>
        <v>2059701900.8199997</v>
      </c>
      <c r="CS26" s="45">
        <f t="shared" si="11"/>
        <v>7155158667.3200006</v>
      </c>
    </row>
    <row r="27" spans="1:97" s="47" customFormat="1" x14ac:dyDescent="0.6">
      <c r="A27" s="51" t="s">
        <v>355</v>
      </c>
      <c r="B27" s="46">
        <v>75902280</v>
      </c>
      <c r="C27" s="46">
        <v>18673204.800000001</v>
      </c>
      <c r="D27" s="46">
        <v>11843420</v>
      </c>
      <c r="E27" s="46">
        <v>12742239</v>
      </c>
      <c r="F27" s="46">
        <v>9936000</v>
      </c>
      <c r="G27" s="46">
        <v>13145640</v>
      </c>
      <c r="H27" s="46">
        <v>10747000.23</v>
      </c>
      <c r="I27" s="46">
        <v>21613572.66</v>
      </c>
      <c r="J27" s="46">
        <v>14762000</v>
      </c>
      <c r="K27" s="46">
        <v>18220000</v>
      </c>
      <c r="L27" s="46">
        <v>42635053.399999999</v>
      </c>
      <c r="M27" s="46">
        <v>5538600</v>
      </c>
      <c r="N27" s="46">
        <v>69895489.560000002</v>
      </c>
      <c r="O27" s="46">
        <v>13070472</v>
      </c>
      <c r="P27" s="46">
        <v>16575600</v>
      </c>
      <c r="Q27" s="46">
        <v>21484637.699999999</v>
      </c>
      <c r="R27" s="46">
        <v>13916334</v>
      </c>
      <c r="S27" s="46">
        <v>11961514.91</v>
      </c>
      <c r="T27" s="46">
        <v>13162680</v>
      </c>
      <c r="U27" s="46">
        <v>8165000</v>
      </c>
      <c r="V27" s="46">
        <v>86500000</v>
      </c>
      <c r="W27" s="46">
        <v>9568960</v>
      </c>
      <c r="X27" s="46">
        <v>21549220</v>
      </c>
      <c r="Y27" s="46">
        <v>15245018</v>
      </c>
      <c r="Z27" s="46">
        <v>8128410</v>
      </c>
      <c r="AA27" s="46">
        <v>9225501.3900000006</v>
      </c>
      <c r="AB27" s="46">
        <v>10515500</v>
      </c>
      <c r="AC27" s="46">
        <v>32000000</v>
      </c>
      <c r="AD27" s="46">
        <v>7050000</v>
      </c>
      <c r="AE27" s="46">
        <v>12484349.58</v>
      </c>
      <c r="AF27" s="46">
        <v>11825500</v>
      </c>
      <c r="AG27" s="46">
        <v>22571740</v>
      </c>
      <c r="AH27" s="46">
        <v>12823750</v>
      </c>
      <c r="AI27" s="46">
        <v>10227600</v>
      </c>
      <c r="AJ27" s="46">
        <v>213834723.11000001</v>
      </c>
      <c r="AK27" s="46">
        <v>13485348.91</v>
      </c>
      <c r="AL27" s="46">
        <v>11736948</v>
      </c>
      <c r="AM27" s="46">
        <v>24991700</v>
      </c>
      <c r="AN27" s="46">
        <v>27904270.25</v>
      </c>
      <c r="AO27" s="46">
        <v>16864407.899999999</v>
      </c>
      <c r="AP27" s="46">
        <v>8626800</v>
      </c>
      <c r="AQ27" s="46">
        <v>74596437.299999997</v>
      </c>
      <c r="AR27" s="46">
        <v>15542387.779999999</v>
      </c>
      <c r="AS27" s="46">
        <v>28845020</v>
      </c>
      <c r="AT27" s="46">
        <v>23637720</v>
      </c>
      <c r="AU27" s="46">
        <v>15620000</v>
      </c>
      <c r="AV27" s="46">
        <v>10615995</v>
      </c>
      <c r="AW27" s="46">
        <v>13120301.73</v>
      </c>
      <c r="AX27" s="46">
        <v>14571387.550000001</v>
      </c>
      <c r="AY27" s="46">
        <v>16850000</v>
      </c>
      <c r="AZ27" s="46">
        <v>49022969.149999999</v>
      </c>
      <c r="BA27" s="46">
        <v>14500000</v>
      </c>
      <c r="BB27" s="46">
        <v>121600000</v>
      </c>
      <c r="BC27" s="46">
        <v>28578000</v>
      </c>
      <c r="BD27" s="46">
        <v>10955143.199999999</v>
      </c>
      <c r="BE27" s="46">
        <v>14000000</v>
      </c>
      <c r="BF27" s="46">
        <v>67200000</v>
      </c>
      <c r="BG27" s="46">
        <v>12021880</v>
      </c>
      <c r="BH27" s="46">
        <v>7729321.21</v>
      </c>
      <c r="BI27" s="46">
        <v>13589769.01</v>
      </c>
      <c r="BJ27" s="46">
        <v>10784880</v>
      </c>
      <c r="BK27" s="46">
        <v>66000000</v>
      </c>
      <c r="BL27" s="46">
        <v>16767564.9</v>
      </c>
      <c r="BM27" s="46">
        <v>13039768.560000001</v>
      </c>
      <c r="BN27" s="46">
        <v>19809659.219999999</v>
      </c>
      <c r="BO27" s="46">
        <v>16440800</v>
      </c>
      <c r="BP27" s="46">
        <v>14879990.42</v>
      </c>
      <c r="BQ27" s="46">
        <v>288696000</v>
      </c>
      <c r="BR27" s="46">
        <v>19185897</v>
      </c>
      <c r="BS27" s="46">
        <v>19698700</v>
      </c>
      <c r="BT27" s="46">
        <v>61124511.399999999</v>
      </c>
      <c r="BU27" s="46">
        <v>7352892</v>
      </c>
      <c r="BV27" s="46">
        <v>13966708.800000001</v>
      </c>
      <c r="BW27" s="46">
        <v>35500000</v>
      </c>
      <c r="BX27" s="46">
        <v>10304157.82</v>
      </c>
      <c r="BY27" s="46">
        <v>13888552</v>
      </c>
      <c r="BZ27" s="46">
        <v>13753680</v>
      </c>
      <c r="CA27" s="46">
        <v>17019602</v>
      </c>
      <c r="CB27" s="46">
        <v>32939536.780000001</v>
      </c>
      <c r="CC27" s="46">
        <v>16540036.210000001</v>
      </c>
      <c r="CD27" s="46">
        <v>35047602.030000001</v>
      </c>
      <c r="CE27" s="46">
        <v>13737336</v>
      </c>
      <c r="CF27" s="46">
        <v>10224220</v>
      </c>
      <c r="CG27" s="46">
        <v>12312456</v>
      </c>
      <c r="CH27" s="46">
        <v>9695104</v>
      </c>
      <c r="CI27" s="46">
        <v>40208183.990000002</v>
      </c>
      <c r="CJ27" s="46">
        <v>8871309.2300000004</v>
      </c>
      <c r="CK27" s="46">
        <v>9252720</v>
      </c>
      <c r="CL27" s="46">
        <f t="shared" si="0"/>
        <v>255759010.09</v>
      </c>
      <c r="CM27" s="46">
        <f t="shared" si="1"/>
        <v>168231728.16999999</v>
      </c>
      <c r="CN27" s="46">
        <f t="shared" si="2"/>
        <v>269715548.97000003</v>
      </c>
      <c r="CO27" s="46">
        <f t="shared" si="3"/>
        <v>594366416.67999995</v>
      </c>
      <c r="CP27" s="46">
        <f t="shared" si="4"/>
        <v>286458993.42000002</v>
      </c>
      <c r="CQ27" s="46">
        <f t="shared" si="5"/>
        <v>146937783.09999999</v>
      </c>
      <c r="CR27" s="46">
        <f t="shared" si="6"/>
        <v>689319205.25999999</v>
      </c>
      <c r="CS27" s="45">
        <f t="shared" si="11"/>
        <v>2410788685.6900005</v>
      </c>
    </row>
    <row r="28" spans="1:97" s="47" customFormat="1" x14ac:dyDescent="0.6">
      <c r="A28" s="45" t="s">
        <v>356</v>
      </c>
      <c r="B28" s="46">
        <v>160330000</v>
      </c>
      <c r="C28" s="46">
        <v>18097576</v>
      </c>
      <c r="D28" s="46">
        <v>17108400</v>
      </c>
      <c r="E28" s="46">
        <v>20033375</v>
      </c>
      <c r="F28" s="46">
        <v>14887790.5</v>
      </c>
      <c r="G28" s="46">
        <v>22035800</v>
      </c>
      <c r="H28" s="46">
        <v>30671446.280000001</v>
      </c>
      <c r="I28" s="46">
        <v>43661396.43</v>
      </c>
      <c r="J28" s="46">
        <v>21469100</v>
      </c>
      <c r="K28" s="46">
        <v>26300000</v>
      </c>
      <c r="L28" s="46">
        <v>59547950.850000001</v>
      </c>
      <c r="M28" s="46">
        <v>11469085</v>
      </c>
      <c r="N28" s="46">
        <v>137559655.59999999</v>
      </c>
      <c r="O28" s="46">
        <v>24779225.989999998</v>
      </c>
      <c r="P28" s="46">
        <v>38943577.469999999</v>
      </c>
      <c r="Q28" s="46">
        <v>48074492.770000003</v>
      </c>
      <c r="R28" s="46">
        <v>19438565.489999998</v>
      </c>
      <c r="S28" s="46">
        <v>27012700.199999999</v>
      </c>
      <c r="T28" s="46">
        <v>18189384.760000002</v>
      </c>
      <c r="U28" s="46">
        <v>13139000</v>
      </c>
      <c r="V28" s="46">
        <v>212608000</v>
      </c>
      <c r="W28" s="46">
        <v>20239540</v>
      </c>
      <c r="X28" s="46">
        <v>37741120</v>
      </c>
      <c r="Y28" s="46">
        <v>28094666</v>
      </c>
      <c r="Z28" s="46">
        <v>14780050</v>
      </c>
      <c r="AA28" s="46">
        <v>15986786.050000001</v>
      </c>
      <c r="AB28" s="46">
        <v>20939400</v>
      </c>
      <c r="AC28" s="46">
        <v>58000000</v>
      </c>
      <c r="AD28" s="46">
        <v>17962000</v>
      </c>
      <c r="AE28" s="46">
        <v>20609982</v>
      </c>
      <c r="AF28" s="46">
        <v>30418400</v>
      </c>
      <c r="AG28" s="46">
        <v>34661991</v>
      </c>
      <c r="AH28" s="46">
        <v>20077100</v>
      </c>
      <c r="AI28" s="46">
        <v>20000000</v>
      </c>
      <c r="AJ28" s="46">
        <v>408357163.69</v>
      </c>
      <c r="AK28" s="46">
        <v>25140000</v>
      </c>
      <c r="AL28" s="46">
        <v>17072710.239999998</v>
      </c>
      <c r="AM28" s="46">
        <v>38018795.450000003</v>
      </c>
      <c r="AN28" s="46">
        <v>48170210.229999997</v>
      </c>
      <c r="AO28" s="46">
        <v>22875355.77</v>
      </c>
      <c r="AP28" s="46">
        <v>12277574.199999999</v>
      </c>
      <c r="AQ28" s="46">
        <v>108621083.06999999</v>
      </c>
      <c r="AR28" s="46">
        <v>22159757.719999999</v>
      </c>
      <c r="AS28" s="46">
        <v>38196948.840000004</v>
      </c>
      <c r="AT28" s="46">
        <v>32474658.18</v>
      </c>
      <c r="AU28" s="46">
        <v>20097935.809999999</v>
      </c>
      <c r="AV28" s="46">
        <v>15744195</v>
      </c>
      <c r="AW28" s="46">
        <v>18293256.559999999</v>
      </c>
      <c r="AX28" s="46">
        <v>21516952.18</v>
      </c>
      <c r="AY28" s="46">
        <v>17046612.5</v>
      </c>
      <c r="AZ28" s="46">
        <v>99188818.709999993</v>
      </c>
      <c r="BA28" s="46">
        <v>18912040</v>
      </c>
      <c r="BB28" s="46">
        <v>212070000</v>
      </c>
      <c r="BC28" s="46">
        <v>59228000</v>
      </c>
      <c r="BD28" s="46">
        <v>18203496</v>
      </c>
      <c r="BE28" s="46">
        <v>26107785.710000001</v>
      </c>
      <c r="BF28" s="46">
        <v>154037800</v>
      </c>
      <c r="BG28" s="46">
        <v>15558316</v>
      </c>
      <c r="BH28" s="46">
        <v>15922890.310000001</v>
      </c>
      <c r="BI28" s="46">
        <v>17945893.550000001</v>
      </c>
      <c r="BJ28" s="46">
        <v>16529400</v>
      </c>
      <c r="BK28" s="46">
        <v>155000000</v>
      </c>
      <c r="BL28" s="46">
        <v>37050974.840000004</v>
      </c>
      <c r="BM28" s="46">
        <v>25140000</v>
      </c>
      <c r="BN28" s="46">
        <v>45605903.369999997</v>
      </c>
      <c r="BO28" s="46">
        <v>30074500</v>
      </c>
      <c r="BP28" s="46">
        <v>22550051.41</v>
      </c>
      <c r="BQ28" s="46">
        <v>696035000</v>
      </c>
      <c r="BR28" s="46">
        <v>26482243.66</v>
      </c>
      <c r="BS28" s="46">
        <v>23878741.859999999</v>
      </c>
      <c r="BT28" s="46">
        <v>124049484.59999999</v>
      </c>
      <c r="BU28" s="46">
        <v>7253458</v>
      </c>
      <c r="BV28" s="46">
        <v>23210218.170000002</v>
      </c>
      <c r="BW28" s="46">
        <v>73430000</v>
      </c>
      <c r="BX28" s="46">
        <v>15396122.68</v>
      </c>
      <c r="BY28" s="46">
        <v>17514680</v>
      </c>
      <c r="BZ28" s="46">
        <v>19049419</v>
      </c>
      <c r="CA28" s="46">
        <v>29280013</v>
      </c>
      <c r="CB28" s="46">
        <v>58121428.490000002</v>
      </c>
      <c r="CC28" s="46">
        <v>32541360.239999998</v>
      </c>
      <c r="CD28" s="46">
        <v>49261293.75</v>
      </c>
      <c r="CE28" s="46">
        <v>18785400</v>
      </c>
      <c r="CF28" s="46">
        <v>18429431</v>
      </c>
      <c r="CG28" s="46">
        <v>18571903</v>
      </c>
      <c r="CH28" s="46">
        <v>15485162</v>
      </c>
      <c r="CI28" s="46">
        <v>74876298.700000003</v>
      </c>
      <c r="CJ28" s="46">
        <v>16844545.52</v>
      </c>
      <c r="CK28" s="46">
        <v>12594897.5</v>
      </c>
      <c r="CL28" s="46">
        <f t="shared" si="0"/>
        <v>445611920.06</v>
      </c>
      <c r="CM28" s="46">
        <f t="shared" si="1"/>
        <v>327136602.27999997</v>
      </c>
      <c r="CN28" s="46">
        <f t="shared" si="2"/>
        <v>552119035.04999995</v>
      </c>
      <c r="CO28" s="46">
        <f t="shared" si="3"/>
        <v>984164068.14999998</v>
      </c>
      <c r="CP28" s="46">
        <f t="shared" si="4"/>
        <v>535603581.56999999</v>
      </c>
      <c r="CQ28" s="46">
        <f t="shared" si="5"/>
        <v>315421429.62000006</v>
      </c>
      <c r="CR28" s="46">
        <f t="shared" si="6"/>
        <v>1371091101.1699998</v>
      </c>
      <c r="CS28" s="45">
        <f t="shared" si="11"/>
        <v>4531147737.8999996</v>
      </c>
    </row>
    <row r="29" spans="1:97" s="47" customFormat="1" x14ac:dyDescent="0.6">
      <c r="A29" s="45" t="s">
        <v>357</v>
      </c>
      <c r="B29" s="46">
        <v>22701000</v>
      </c>
      <c r="C29" s="46">
        <v>2690743.62</v>
      </c>
      <c r="D29" s="46">
        <v>2652900</v>
      </c>
      <c r="E29" s="46">
        <v>2212574.5099999998</v>
      </c>
      <c r="F29" s="46">
        <v>1937950</v>
      </c>
      <c r="G29" s="46">
        <v>3425000</v>
      </c>
      <c r="H29" s="46">
        <v>4110190.99</v>
      </c>
      <c r="I29" s="46">
        <v>4038068.91</v>
      </c>
      <c r="J29" s="46">
        <v>3234300</v>
      </c>
      <c r="K29" s="46">
        <v>2950000</v>
      </c>
      <c r="L29" s="46">
        <v>8201941.0099999998</v>
      </c>
      <c r="M29" s="46">
        <v>1190257.8400000001</v>
      </c>
      <c r="N29" s="46">
        <v>13307694.369999999</v>
      </c>
      <c r="O29" s="46">
        <v>3149105.03</v>
      </c>
      <c r="P29" s="46">
        <v>3543956.46</v>
      </c>
      <c r="Q29" s="46">
        <v>4381597.1399999997</v>
      </c>
      <c r="R29" s="46">
        <v>2703147.49</v>
      </c>
      <c r="S29" s="46">
        <v>2685951.72</v>
      </c>
      <c r="T29" s="46">
        <v>2665451.87</v>
      </c>
      <c r="U29" s="46">
        <v>1432000</v>
      </c>
      <c r="V29" s="46">
        <v>27355500</v>
      </c>
      <c r="W29" s="46">
        <v>2319310</v>
      </c>
      <c r="X29" s="46">
        <v>3215584.32</v>
      </c>
      <c r="Y29" s="46">
        <v>3006150</v>
      </c>
      <c r="Z29" s="46">
        <v>1573260</v>
      </c>
      <c r="AA29" s="46">
        <v>2204099.5099999998</v>
      </c>
      <c r="AB29" s="46">
        <v>2395600</v>
      </c>
      <c r="AC29" s="46">
        <v>6200000</v>
      </c>
      <c r="AD29" s="46">
        <v>2000000</v>
      </c>
      <c r="AE29" s="46">
        <v>1987523.3</v>
      </c>
      <c r="AF29" s="46">
        <v>2550800</v>
      </c>
      <c r="AG29" s="46">
        <v>4589714</v>
      </c>
      <c r="AH29" s="46">
        <v>2277452</v>
      </c>
      <c r="AI29" s="46">
        <v>2157393.48</v>
      </c>
      <c r="AJ29" s="46">
        <v>48727039.710000001</v>
      </c>
      <c r="AK29" s="46">
        <v>3372000</v>
      </c>
      <c r="AL29" s="46">
        <v>2490721.11</v>
      </c>
      <c r="AM29" s="46">
        <v>5244483</v>
      </c>
      <c r="AN29" s="46">
        <v>5556427.2000000002</v>
      </c>
      <c r="AO29" s="46">
        <v>3663882.38</v>
      </c>
      <c r="AP29" s="46">
        <v>1584235.58</v>
      </c>
      <c r="AQ29" s="46">
        <v>11666939.07</v>
      </c>
      <c r="AR29" s="46">
        <v>3646327.38</v>
      </c>
      <c r="AS29" s="46">
        <v>5063248.4000000004</v>
      </c>
      <c r="AT29" s="46">
        <v>5355581.18</v>
      </c>
      <c r="AU29" s="46">
        <v>2370318.4700000002</v>
      </c>
      <c r="AV29" s="46">
        <v>1863481</v>
      </c>
      <c r="AW29" s="46">
        <v>3568139.74</v>
      </c>
      <c r="AX29" s="46">
        <v>2865475.69</v>
      </c>
      <c r="AY29" s="46">
        <v>2790000</v>
      </c>
      <c r="AZ29" s="46">
        <v>13974824.130000001</v>
      </c>
      <c r="BA29" s="46">
        <v>2636479</v>
      </c>
      <c r="BB29" s="46">
        <v>26800000</v>
      </c>
      <c r="BC29" s="46">
        <v>6534000</v>
      </c>
      <c r="BD29" s="46">
        <v>2536090.7799999998</v>
      </c>
      <c r="BE29" s="46">
        <v>2917000</v>
      </c>
      <c r="BF29" s="46">
        <v>13704000</v>
      </c>
      <c r="BG29" s="46">
        <v>1814122</v>
      </c>
      <c r="BH29" s="46">
        <v>1263211.3</v>
      </c>
      <c r="BI29" s="46">
        <v>1769128.32</v>
      </c>
      <c r="BJ29" s="46">
        <v>2150789.35</v>
      </c>
      <c r="BK29" s="46">
        <v>18000000</v>
      </c>
      <c r="BL29" s="46">
        <v>4550148.09</v>
      </c>
      <c r="BM29" s="46">
        <v>3527565</v>
      </c>
      <c r="BN29" s="46">
        <v>5121175.82</v>
      </c>
      <c r="BO29" s="46">
        <v>3596422.16</v>
      </c>
      <c r="BP29" s="46">
        <v>3262656.31</v>
      </c>
      <c r="BQ29" s="46">
        <v>77761500</v>
      </c>
      <c r="BR29" s="46">
        <v>3905012.99</v>
      </c>
      <c r="BS29" s="46">
        <v>3034924.21</v>
      </c>
      <c r="BT29" s="46">
        <v>16505470.199999999</v>
      </c>
      <c r="BU29" s="46">
        <v>1226906</v>
      </c>
      <c r="BV29" s="46">
        <v>2962608.41</v>
      </c>
      <c r="BW29" s="46">
        <v>8420000</v>
      </c>
      <c r="BX29" s="46">
        <v>2076763.72</v>
      </c>
      <c r="BY29" s="46">
        <v>2433932.71</v>
      </c>
      <c r="BZ29" s="46">
        <v>3132363</v>
      </c>
      <c r="CA29" s="46">
        <v>3225392.94</v>
      </c>
      <c r="CB29" s="46">
        <v>5424720.4800000004</v>
      </c>
      <c r="CC29" s="46">
        <v>4491543.68</v>
      </c>
      <c r="CD29" s="46">
        <v>5714155.8300000001</v>
      </c>
      <c r="CE29" s="46">
        <v>1976777.58</v>
      </c>
      <c r="CF29" s="46">
        <v>2019880.76</v>
      </c>
      <c r="CG29" s="46">
        <v>1894999.2</v>
      </c>
      <c r="CH29" s="46">
        <v>2259726</v>
      </c>
      <c r="CI29" s="46">
        <v>7557519.5899999999</v>
      </c>
      <c r="CJ29" s="46">
        <v>2270914.71</v>
      </c>
      <c r="CK29" s="46">
        <v>1545570.11</v>
      </c>
      <c r="CL29" s="46">
        <f t="shared" si="0"/>
        <v>59344926.880000003</v>
      </c>
      <c r="CM29" s="46">
        <f t="shared" si="1"/>
        <v>33868904.079999998</v>
      </c>
      <c r="CN29" s="46">
        <f t="shared" si="2"/>
        <v>63832386.609999992</v>
      </c>
      <c r="CO29" s="46">
        <f t="shared" si="3"/>
        <v>126439603.04000001</v>
      </c>
      <c r="CP29" s="46">
        <f t="shared" si="4"/>
        <v>59488341.75</v>
      </c>
      <c r="CQ29" s="46">
        <f t="shared" si="5"/>
        <v>38057967.380000003</v>
      </c>
      <c r="CR29" s="46">
        <f t="shared" si="6"/>
        <v>159840682.12</v>
      </c>
      <c r="CS29" s="45">
        <f t="shared" si="11"/>
        <v>540872811.86000001</v>
      </c>
    </row>
    <row r="30" spans="1:97" s="47" customFormat="1" x14ac:dyDescent="0.6">
      <c r="A30" s="45" t="s">
        <v>358</v>
      </c>
      <c r="B30" s="46">
        <v>90475812.430000007</v>
      </c>
      <c r="C30" s="46">
        <v>5793539.0499999998</v>
      </c>
      <c r="D30" s="46">
        <v>7250900</v>
      </c>
      <c r="E30" s="46">
        <v>4580000</v>
      </c>
      <c r="F30" s="46">
        <v>2616659.89</v>
      </c>
      <c r="G30" s="46">
        <v>4391600</v>
      </c>
      <c r="H30" s="46">
        <v>7588680.7699999996</v>
      </c>
      <c r="I30" s="46">
        <v>35472335.240000002</v>
      </c>
      <c r="J30" s="46">
        <v>6998200</v>
      </c>
      <c r="K30" s="46">
        <v>5340000</v>
      </c>
      <c r="L30" s="46">
        <v>23408782.5</v>
      </c>
      <c r="M30" s="46">
        <v>2704580.56</v>
      </c>
      <c r="N30" s="46">
        <v>90432981.25</v>
      </c>
      <c r="O30" s="46">
        <v>8101365.0899999999</v>
      </c>
      <c r="P30" s="46">
        <v>24104134</v>
      </c>
      <c r="Q30" s="46">
        <v>27482358.120000001</v>
      </c>
      <c r="R30" s="46">
        <v>9855995.0299999993</v>
      </c>
      <c r="S30" s="46">
        <v>7736514.3099999996</v>
      </c>
      <c r="T30" s="46">
        <v>5552345.79</v>
      </c>
      <c r="U30" s="46">
        <v>1974100</v>
      </c>
      <c r="V30" s="46">
        <v>160000000</v>
      </c>
      <c r="W30" s="46">
        <v>5835800</v>
      </c>
      <c r="X30" s="46">
        <v>14078040</v>
      </c>
      <c r="Y30" s="46">
        <v>7009090</v>
      </c>
      <c r="Z30" s="46">
        <v>1810000</v>
      </c>
      <c r="AA30" s="46">
        <v>4898344.04</v>
      </c>
      <c r="AB30" s="46">
        <v>3200000</v>
      </c>
      <c r="AC30" s="46">
        <v>29000000</v>
      </c>
      <c r="AD30" s="46">
        <v>5034319</v>
      </c>
      <c r="AE30" s="46">
        <v>5186581</v>
      </c>
      <c r="AF30" s="46">
        <v>4834100</v>
      </c>
      <c r="AG30" s="46">
        <v>27227389</v>
      </c>
      <c r="AH30" s="46">
        <v>4596040</v>
      </c>
      <c r="AI30" s="46">
        <v>17770560</v>
      </c>
      <c r="AJ30" s="46">
        <v>330543904.89999998</v>
      </c>
      <c r="AK30" s="46">
        <v>8749498.1999999993</v>
      </c>
      <c r="AL30" s="46">
        <v>6521574.7599999998</v>
      </c>
      <c r="AM30" s="46">
        <v>32886000</v>
      </c>
      <c r="AN30" s="46">
        <v>17637354.219999999</v>
      </c>
      <c r="AO30" s="46">
        <v>5068348.4400000004</v>
      </c>
      <c r="AP30" s="46">
        <v>1954226.23</v>
      </c>
      <c r="AQ30" s="46">
        <v>110259293.56</v>
      </c>
      <c r="AR30" s="46">
        <v>9178926.1600000001</v>
      </c>
      <c r="AS30" s="46">
        <v>24807750</v>
      </c>
      <c r="AT30" s="46">
        <v>18875125.100000001</v>
      </c>
      <c r="AU30" s="46">
        <v>5861627.5899999999</v>
      </c>
      <c r="AV30" s="46">
        <v>1330873.54</v>
      </c>
      <c r="AW30" s="46">
        <v>13635984</v>
      </c>
      <c r="AX30" s="46">
        <v>6837562</v>
      </c>
      <c r="AY30" s="46">
        <v>4000000</v>
      </c>
      <c r="AZ30" s="46">
        <v>120900440.7</v>
      </c>
      <c r="BA30" s="46">
        <v>2687547</v>
      </c>
      <c r="BB30" s="46">
        <v>131000000</v>
      </c>
      <c r="BC30" s="46">
        <v>37704000</v>
      </c>
      <c r="BD30" s="46">
        <v>5689673.5499999998</v>
      </c>
      <c r="BE30" s="46">
        <v>3640120</v>
      </c>
      <c r="BF30" s="46">
        <v>77011000</v>
      </c>
      <c r="BG30" s="46">
        <v>2765985.48</v>
      </c>
      <c r="BH30" s="46">
        <v>5221124.1500000004</v>
      </c>
      <c r="BI30" s="46">
        <v>7139181.5599999996</v>
      </c>
      <c r="BJ30" s="46">
        <v>6907405</v>
      </c>
      <c r="BK30" s="46">
        <v>92000000</v>
      </c>
      <c r="BL30" s="46">
        <v>15026174</v>
      </c>
      <c r="BM30" s="46">
        <v>13584321.08</v>
      </c>
      <c r="BN30" s="46">
        <v>21249230.75</v>
      </c>
      <c r="BO30" s="46">
        <v>13287922.5</v>
      </c>
      <c r="BP30" s="46">
        <v>7746992.5300000003</v>
      </c>
      <c r="BQ30" s="46">
        <v>348008348</v>
      </c>
      <c r="BR30" s="46">
        <v>17968335.649999999</v>
      </c>
      <c r="BS30" s="46">
        <v>4944253.6500000004</v>
      </c>
      <c r="BT30" s="46">
        <v>75689477.829999998</v>
      </c>
      <c r="BU30" s="46">
        <v>4115308</v>
      </c>
      <c r="BV30" s="46">
        <v>8071700</v>
      </c>
      <c r="BW30" s="46">
        <v>39023500</v>
      </c>
      <c r="BX30" s="46">
        <v>3117262.37</v>
      </c>
      <c r="BY30" s="46">
        <v>7487708.7199999997</v>
      </c>
      <c r="BZ30" s="46">
        <v>5448282</v>
      </c>
      <c r="CA30" s="46">
        <v>24597918.620000001</v>
      </c>
      <c r="CB30" s="46">
        <v>29199106.600000001</v>
      </c>
      <c r="CC30" s="46">
        <v>9745218.6799999997</v>
      </c>
      <c r="CD30" s="46">
        <v>31264282.719999999</v>
      </c>
      <c r="CE30" s="46">
        <v>4525387.71</v>
      </c>
      <c r="CF30" s="46">
        <v>2524888.0299999998</v>
      </c>
      <c r="CG30" s="46">
        <v>1951912.5</v>
      </c>
      <c r="CH30" s="46">
        <v>2630142.2999999998</v>
      </c>
      <c r="CI30" s="46">
        <v>53939780.219999999</v>
      </c>
      <c r="CJ30" s="46">
        <v>4053347.41</v>
      </c>
      <c r="CK30" s="46">
        <v>2556360</v>
      </c>
      <c r="CL30" s="46">
        <f t="shared" si="0"/>
        <v>196621090.44</v>
      </c>
      <c r="CM30" s="46">
        <f t="shared" si="1"/>
        <v>175239793.59</v>
      </c>
      <c r="CN30" s="46">
        <f t="shared" si="2"/>
        <v>290480263.03999996</v>
      </c>
      <c r="CO30" s="46">
        <f t="shared" si="3"/>
        <v>721736036.4000001</v>
      </c>
      <c r="CP30" s="46">
        <f t="shared" si="4"/>
        <v>277078489.74000001</v>
      </c>
      <c r="CQ30" s="46">
        <f t="shared" si="5"/>
        <v>162894640.85999998</v>
      </c>
      <c r="CR30" s="46">
        <f t="shared" si="6"/>
        <v>680862521.00999987</v>
      </c>
      <c r="CS30" s="45">
        <f t="shared" si="11"/>
        <v>2504912835.079999</v>
      </c>
    </row>
    <row r="31" spans="1:97" s="47" customFormat="1" x14ac:dyDescent="0.6">
      <c r="A31" s="45" t="s">
        <v>359</v>
      </c>
      <c r="B31" s="46">
        <v>26960000</v>
      </c>
      <c r="C31" s="46">
        <v>3655070</v>
      </c>
      <c r="D31" s="46">
        <v>2958400</v>
      </c>
      <c r="E31" s="46">
        <v>2570000</v>
      </c>
      <c r="F31" s="46">
        <v>1408500</v>
      </c>
      <c r="G31" s="46">
        <v>2500000</v>
      </c>
      <c r="H31" s="46">
        <v>2639318.65</v>
      </c>
      <c r="I31" s="46">
        <v>6425489.1799999997</v>
      </c>
      <c r="J31" s="46">
        <v>2000000</v>
      </c>
      <c r="K31" s="46">
        <v>3504000</v>
      </c>
      <c r="L31" s="46">
        <v>8280000</v>
      </c>
      <c r="M31" s="46">
        <v>1296614.6100000001</v>
      </c>
      <c r="N31" s="46">
        <v>17098976.309999999</v>
      </c>
      <c r="O31" s="46">
        <v>2728782.25</v>
      </c>
      <c r="P31" s="46">
        <v>4200000</v>
      </c>
      <c r="Q31" s="46">
        <v>4510808.5599999996</v>
      </c>
      <c r="R31" s="46">
        <v>3051882.46</v>
      </c>
      <c r="S31" s="46">
        <v>1724542.19</v>
      </c>
      <c r="T31" s="46">
        <v>2376297.7000000002</v>
      </c>
      <c r="U31" s="46">
        <v>1398000</v>
      </c>
      <c r="V31" s="46">
        <v>27600000</v>
      </c>
      <c r="W31" s="46">
        <v>1916500</v>
      </c>
      <c r="X31" s="46">
        <v>3880000</v>
      </c>
      <c r="Y31" s="46">
        <v>3909176</v>
      </c>
      <c r="Z31" s="46">
        <v>1600000</v>
      </c>
      <c r="AA31" s="46">
        <v>1630248.36</v>
      </c>
      <c r="AB31" s="46">
        <v>3000000</v>
      </c>
      <c r="AC31" s="46">
        <v>7000000</v>
      </c>
      <c r="AD31" s="46">
        <v>2500000</v>
      </c>
      <c r="AE31" s="46">
        <v>2194180</v>
      </c>
      <c r="AF31" s="46">
        <v>3167000</v>
      </c>
      <c r="AG31" s="46">
        <v>3275834</v>
      </c>
      <c r="AH31" s="46">
        <v>2756100</v>
      </c>
      <c r="AI31" s="46">
        <v>2432060.44</v>
      </c>
      <c r="AJ31" s="46">
        <v>70062208.780000001</v>
      </c>
      <c r="AK31" s="46">
        <v>3246000</v>
      </c>
      <c r="AL31" s="46">
        <v>1851240.51</v>
      </c>
      <c r="AM31" s="46">
        <v>5200000</v>
      </c>
      <c r="AN31" s="46">
        <v>5591748.1600000001</v>
      </c>
      <c r="AO31" s="46">
        <v>3131357.03</v>
      </c>
      <c r="AP31" s="46">
        <v>1056873.67</v>
      </c>
      <c r="AQ31" s="46">
        <v>12570100.35</v>
      </c>
      <c r="AR31" s="46">
        <v>3061990.55</v>
      </c>
      <c r="AS31" s="46">
        <v>5478200</v>
      </c>
      <c r="AT31" s="46">
        <v>5000000</v>
      </c>
      <c r="AU31" s="46">
        <v>2363930.09</v>
      </c>
      <c r="AV31" s="46">
        <v>1233324.3</v>
      </c>
      <c r="AW31" s="46">
        <v>2879809.59</v>
      </c>
      <c r="AX31" s="46">
        <v>2194138</v>
      </c>
      <c r="AY31" s="46">
        <v>1450000</v>
      </c>
      <c r="AZ31" s="46">
        <v>17562915.600000001</v>
      </c>
      <c r="BA31" s="46">
        <v>2410800</v>
      </c>
      <c r="BB31" s="46">
        <v>26020000</v>
      </c>
      <c r="BC31" s="46">
        <v>7708000</v>
      </c>
      <c r="BD31" s="46">
        <v>1578548.08</v>
      </c>
      <c r="BE31" s="46">
        <v>3386260</v>
      </c>
      <c r="BF31" s="46">
        <v>21810000</v>
      </c>
      <c r="BG31" s="46">
        <v>1082000</v>
      </c>
      <c r="BH31" s="46">
        <v>1040000</v>
      </c>
      <c r="BI31" s="46">
        <v>1741056.7</v>
      </c>
      <c r="BJ31" s="46">
        <v>1766100</v>
      </c>
      <c r="BK31" s="46">
        <v>20000000</v>
      </c>
      <c r="BL31" s="46">
        <v>5700000</v>
      </c>
      <c r="BM31" s="46">
        <v>4280897</v>
      </c>
      <c r="BN31" s="46">
        <v>5634588.2999999998</v>
      </c>
      <c r="BO31" s="46">
        <v>3353087.36</v>
      </c>
      <c r="BP31" s="46">
        <v>3099597.94</v>
      </c>
      <c r="BQ31" s="46">
        <v>85280070</v>
      </c>
      <c r="BR31" s="46">
        <v>3694515.11</v>
      </c>
      <c r="BS31" s="46">
        <v>2978884.59</v>
      </c>
      <c r="BT31" s="46">
        <v>20317556.239999998</v>
      </c>
      <c r="BU31" s="46">
        <v>2248175</v>
      </c>
      <c r="BV31" s="46">
        <v>3165149.46</v>
      </c>
      <c r="BW31" s="46">
        <v>9780000</v>
      </c>
      <c r="BX31" s="46">
        <v>2239079.84</v>
      </c>
      <c r="BY31" s="46">
        <v>2013600</v>
      </c>
      <c r="BZ31" s="46">
        <v>2436286</v>
      </c>
      <c r="CA31" s="46">
        <v>4332174.63</v>
      </c>
      <c r="CB31" s="46">
        <v>8378696</v>
      </c>
      <c r="CC31" s="46">
        <v>4640388.09</v>
      </c>
      <c r="CD31" s="46">
        <v>7758465.5700000003</v>
      </c>
      <c r="CE31" s="46">
        <v>2700291.18</v>
      </c>
      <c r="CF31" s="46">
        <v>2024251.06</v>
      </c>
      <c r="CG31" s="46">
        <v>2278361.52</v>
      </c>
      <c r="CH31" s="46">
        <v>1981400</v>
      </c>
      <c r="CI31" s="46">
        <v>9887799.4100000001</v>
      </c>
      <c r="CJ31" s="46">
        <v>1129108.77</v>
      </c>
      <c r="CK31" s="46">
        <v>1700000</v>
      </c>
      <c r="CL31" s="46">
        <f t="shared" si="0"/>
        <v>64197392.439999998</v>
      </c>
      <c r="CM31" s="46">
        <f t="shared" si="1"/>
        <v>37089289.469999999</v>
      </c>
      <c r="CN31" s="46">
        <f t="shared" si="2"/>
        <v>66861098.799999997</v>
      </c>
      <c r="CO31" s="46">
        <f t="shared" si="3"/>
        <v>146344636.63</v>
      </c>
      <c r="CP31" s="46">
        <f t="shared" si="4"/>
        <v>66131964.780000001</v>
      </c>
      <c r="CQ31" s="46">
        <f t="shared" si="5"/>
        <v>42068170.599999994</v>
      </c>
      <c r="CR31" s="46">
        <f t="shared" si="6"/>
        <v>180964252.47000003</v>
      </c>
      <c r="CS31" s="45">
        <f t="shared" si="11"/>
        <v>603656805.18999994</v>
      </c>
    </row>
    <row r="32" spans="1:97" s="47" customFormat="1" x14ac:dyDescent="0.6">
      <c r="A32" s="45" t="s">
        <v>360</v>
      </c>
      <c r="B32" s="46">
        <v>31850251</v>
      </c>
      <c r="C32" s="46">
        <v>3128882</v>
      </c>
      <c r="D32" s="46">
        <v>4850000</v>
      </c>
      <c r="E32" s="46">
        <v>5446477</v>
      </c>
      <c r="F32" s="46">
        <v>3713266</v>
      </c>
      <c r="G32" s="46">
        <v>2826500</v>
      </c>
      <c r="H32" s="46">
        <v>5558396.0300000003</v>
      </c>
      <c r="I32" s="46">
        <v>7969520.8600000003</v>
      </c>
      <c r="J32" s="46">
        <v>6385300</v>
      </c>
      <c r="K32" s="46">
        <v>6696000</v>
      </c>
      <c r="L32" s="46">
        <v>17277614.300000001</v>
      </c>
      <c r="M32" s="46">
        <v>1980713</v>
      </c>
      <c r="N32" s="46">
        <v>18641292.350000001</v>
      </c>
      <c r="O32" s="46">
        <v>5167553.2</v>
      </c>
      <c r="P32" s="46">
        <v>5908360</v>
      </c>
      <c r="Q32" s="46">
        <v>10235977.859999999</v>
      </c>
      <c r="R32" s="46">
        <v>5283817.1399999997</v>
      </c>
      <c r="S32" s="46">
        <v>3426430.36</v>
      </c>
      <c r="T32" s="46">
        <v>4872357.68</v>
      </c>
      <c r="U32" s="46">
        <v>1891000</v>
      </c>
      <c r="V32" s="46">
        <v>45120000</v>
      </c>
      <c r="W32" s="46">
        <v>3742800</v>
      </c>
      <c r="X32" s="46">
        <v>7501750</v>
      </c>
      <c r="Y32" s="46">
        <v>6560595</v>
      </c>
      <c r="Z32" s="46">
        <v>2000000</v>
      </c>
      <c r="AA32" s="46">
        <v>4280000</v>
      </c>
      <c r="AB32" s="46">
        <v>4200000</v>
      </c>
      <c r="AC32" s="46">
        <v>18000000</v>
      </c>
      <c r="AD32" s="46">
        <v>5300000</v>
      </c>
      <c r="AE32" s="46">
        <v>4853230</v>
      </c>
      <c r="AF32" s="46">
        <v>7700000</v>
      </c>
      <c r="AG32" s="46">
        <v>6302947</v>
      </c>
      <c r="AH32" s="46">
        <v>4023500</v>
      </c>
      <c r="AI32" s="46">
        <v>5025000</v>
      </c>
      <c r="AJ32" s="46">
        <v>82366888.879999995</v>
      </c>
      <c r="AK32" s="46">
        <v>8500000</v>
      </c>
      <c r="AL32" s="46">
        <v>4374790</v>
      </c>
      <c r="AM32" s="46">
        <v>7965265</v>
      </c>
      <c r="AN32" s="46">
        <v>9517853.5700000003</v>
      </c>
      <c r="AO32" s="46">
        <v>9349884.0999999996</v>
      </c>
      <c r="AP32" s="46">
        <v>1757744.76</v>
      </c>
      <c r="AQ32" s="46">
        <v>20648483.030000001</v>
      </c>
      <c r="AR32" s="46">
        <v>6227121.4400000004</v>
      </c>
      <c r="AS32" s="46">
        <v>13778000</v>
      </c>
      <c r="AT32" s="46">
        <v>9413120</v>
      </c>
      <c r="AU32" s="46">
        <v>5278507.24</v>
      </c>
      <c r="AV32" s="46">
        <v>3372663.74</v>
      </c>
      <c r="AW32" s="46">
        <v>4910275.83</v>
      </c>
      <c r="AX32" s="46">
        <v>5335062.7300000004</v>
      </c>
      <c r="AY32" s="46">
        <v>3900000</v>
      </c>
      <c r="AZ32" s="46">
        <v>20951581.5</v>
      </c>
      <c r="BA32" s="46">
        <v>3503000</v>
      </c>
      <c r="BB32" s="46">
        <v>28480000</v>
      </c>
      <c r="BC32" s="46">
        <v>7499000</v>
      </c>
      <c r="BD32" s="46">
        <v>3947719.25</v>
      </c>
      <c r="BE32" s="46">
        <v>4926500</v>
      </c>
      <c r="BF32" s="46">
        <v>19620000</v>
      </c>
      <c r="BG32" s="46">
        <v>2731694.42</v>
      </c>
      <c r="BH32" s="46">
        <v>2878321</v>
      </c>
      <c r="BI32" s="46">
        <v>3935559.55</v>
      </c>
      <c r="BJ32" s="46">
        <v>3631001</v>
      </c>
      <c r="BK32" s="46">
        <v>35600000</v>
      </c>
      <c r="BL32" s="46">
        <v>6490800</v>
      </c>
      <c r="BM32" s="46">
        <v>6546744.4500000002</v>
      </c>
      <c r="BN32" s="46">
        <v>7790901.5499999998</v>
      </c>
      <c r="BO32" s="46">
        <v>8903375.0999999996</v>
      </c>
      <c r="BP32" s="46">
        <v>3842622</v>
      </c>
      <c r="BQ32" s="46">
        <v>104830903</v>
      </c>
      <c r="BR32" s="46">
        <v>6072338.8499999996</v>
      </c>
      <c r="BS32" s="46">
        <v>5980327.9100000001</v>
      </c>
      <c r="BT32" s="46">
        <v>16438068.199999999</v>
      </c>
      <c r="BU32" s="46">
        <v>7143088</v>
      </c>
      <c r="BV32" s="46">
        <v>3622910.03</v>
      </c>
      <c r="BW32" s="46">
        <v>14280000</v>
      </c>
      <c r="BX32" s="46">
        <v>3792758.9</v>
      </c>
      <c r="BY32" s="46">
        <v>3202427.04</v>
      </c>
      <c r="BZ32" s="46">
        <v>4731065</v>
      </c>
      <c r="CA32" s="46">
        <v>14923059.039999999</v>
      </c>
      <c r="CB32" s="46">
        <v>15163103.060000001</v>
      </c>
      <c r="CC32" s="46">
        <v>7902680.46</v>
      </c>
      <c r="CD32" s="46">
        <v>7534693.0899999999</v>
      </c>
      <c r="CE32" s="46">
        <v>2744723</v>
      </c>
      <c r="CF32" s="46">
        <v>3269497.45</v>
      </c>
      <c r="CG32" s="46">
        <v>3254333.9</v>
      </c>
      <c r="CH32" s="46">
        <v>3965235.57</v>
      </c>
      <c r="CI32" s="46">
        <v>14406363.33</v>
      </c>
      <c r="CJ32" s="46">
        <v>1481982.56</v>
      </c>
      <c r="CK32" s="46">
        <v>1674484.98</v>
      </c>
      <c r="CL32" s="46">
        <f t="shared" si="0"/>
        <v>97682920.189999998</v>
      </c>
      <c r="CM32" s="46">
        <f t="shared" si="1"/>
        <v>55426788.589999996</v>
      </c>
      <c r="CN32" s="46">
        <f t="shared" si="2"/>
        <v>124609822</v>
      </c>
      <c r="CO32" s="46">
        <f t="shared" si="3"/>
        <v>221150241.81999999</v>
      </c>
      <c r="CP32" s="46">
        <f t="shared" si="4"/>
        <v>77649795.219999999</v>
      </c>
      <c r="CQ32" s="46">
        <f t="shared" si="5"/>
        <v>69174443.099999994</v>
      </c>
      <c r="CR32" s="46">
        <f t="shared" si="6"/>
        <v>246414043.36999997</v>
      </c>
      <c r="CS32" s="45">
        <f t="shared" si="11"/>
        <v>892108054.28999996</v>
      </c>
    </row>
    <row r="33" spans="1:97" s="47" customFormat="1" x14ac:dyDescent="0.6">
      <c r="A33" s="45" t="s">
        <v>361</v>
      </c>
      <c r="B33" s="46">
        <v>73344000</v>
      </c>
      <c r="C33" s="46">
        <v>9176545.3499999996</v>
      </c>
      <c r="D33" s="46">
        <v>4565200</v>
      </c>
      <c r="E33" s="46">
        <v>7976448.1399999997</v>
      </c>
      <c r="F33" s="46">
        <v>6211500</v>
      </c>
      <c r="G33" s="46">
        <v>4372000</v>
      </c>
      <c r="H33" s="46">
        <v>5639406.2199999997</v>
      </c>
      <c r="I33" s="46">
        <v>11376159.119999999</v>
      </c>
      <c r="J33" s="46">
        <v>6863100</v>
      </c>
      <c r="K33" s="46">
        <v>13010000</v>
      </c>
      <c r="L33" s="46">
        <v>39062182.640000001</v>
      </c>
      <c r="M33" s="46">
        <v>7781578.4199999999</v>
      </c>
      <c r="N33" s="46">
        <v>67390498.650000006</v>
      </c>
      <c r="O33" s="46">
        <v>7981809.8399999999</v>
      </c>
      <c r="P33" s="46">
        <v>12801592.119999999</v>
      </c>
      <c r="Q33" s="46">
        <v>14559507.050000001</v>
      </c>
      <c r="R33" s="46">
        <v>9072450.4700000007</v>
      </c>
      <c r="S33" s="46">
        <v>10829317.26</v>
      </c>
      <c r="T33" s="46">
        <v>5229827.66</v>
      </c>
      <c r="U33" s="46">
        <v>4875200</v>
      </c>
      <c r="V33" s="46">
        <v>143200000</v>
      </c>
      <c r="W33" s="46">
        <v>11511830</v>
      </c>
      <c r="X33" s="46">
        <v>16635448.710000001</v>
      </c>
      <c r="Y33" s="46">
        <v>11757712</v>
      </c>
      <c r="Z33" s="46">
        <v>5195000</v>
      </c>
      <c r="AA33" s="46">
        <v>5201381.16</v>
      </c>
      <c r="AB33" s="46">
        <v>8204616.0899999999</v>
      </c>
      <c r="AC33" s="46">
        <v>25000000</v>
      </c>
      <c r="AD33" s="46">
        <v>5377468.5300000003</v>
      </c>
      <c r="AE33" s="46">
        <v>7124657.4500000002</v>
      </c>
      <c r="AF33" s="46">
        <v>9164800</v>
      </c>
      <c r="AG33" s="46">
        <v>12506408</v>
      </c>
      <c r="AH33" s="46">
        <v>9723280</v>
      </c>
      <c r="AI33" s="46">
        <v>9342993.75</v>
      </c>
      <c r="AJ33" s="46">
        <v>141132239</v>
      </c>
      <c r="AK33" s="46">
        <v>7954944.8700000001</v>
      </c>
      <c r="AL33" s="46">
        <v>6094861.71</v>
      </c>
      <c r="AM33" s="46">
        <v>18563523.73</v>
      </c>
      <c r="AN33" s="46">
        <v>14478358.810000001</v>
      </c>
      <c r="AO33" s="46">
        <v>10718068.57</v>
      </c>
      <c r="AP33" s="46">
        <v>4041366.94</v>
      </c>
      <c r="AQ33" s="46">
        <v>59520658.18</v>
      </c>
      <c r="AR33" s="46">
        <v>10097683.59</v>
      </c>
      <c r="AS33" s="46">
        <v>15416400</v>
      </c>
      <c r="AT33" s="46">
        <v>12028141.560000001</v>
      </c>
      <c r="AU33" s="46">
        <v>8060807.2199999997</v>
      </c>
      <c r="AV33" s="46">
        <v>5187806.26</v>
      </c>
      <c r="AW33" s="46">
        <v>6204000</v>
      </c>
      <c r="AX33" s="46">
        <v>10359260.800000001</v>
      </c>
      <c r="AY33" s="46">
        <v>9300000</v>
      </c>
      <c r="AZ33" s="46">
        <v>92795294.489999995</v>
      </c>
      <c r="BA33" s="46">
        <v>9124860</v>
      </c>
      <c r="BB33" s="46">
        <v>109000000</v>
      </c>
      <c r="BC33" s="46">
        <v>26483000</v>
      </c>
      <c r="BD33" s="46">
        <v>5096363.34</v>
      </c>
      <c r="BE33" s="46">
        <v>18693351.129999999</v>
      </c>
      <c r="BF33" s="46">
        <v>114805000</v>
      </c>
      <c r="BG33" s="46">
        <v>8351092.8200000003</v>
      </c>
      <c r="BH33" s="46">
        <v>9665163.9299999997</v>
      </c>
      <c r="BI33" s="46">
        <v>7095191.4699999997</v>
      </c>
      <c r="BJ33" s="46">
        <v>9957630.8200000003</v>
      </c>
      <c r="BK33" s="46">
        <v>50000000</v>
      </c>
      <c r="BL33" s="46">
        <v>15912171.119999999</v>
      </c>
      <c r="BM33" s="46">
        <v>12791937.439999999</v>
      </c>
      <c r="BN33" s="46">
        <v>18692547.699999999</v>
      </c>
      <c r="BO33" s="46">
        <v>13827988.800000001</v>
      </c>
      <c r="BP33" s="46">
        <v>9822330.1999999993</v>
      </c>
      <c r="BQ33" s="46">
        <v>268738976.76999998</v>
      </c>
      <c r="BR33" s="46">
        <v>12192572.869999999</v>
      </c>
      <c r="BS33" s="46">
        <v>6577134.1399999997</v>
      </c>
      <c r="BT33" s="46">
        <v>72579529.319999993</v>
      </c>
      <c r="BU33" s="46">
        <v>9991028.4700000007</v>
      </c>
      <c r="BV33" s="46">
        <v>12186287.779999999</v>
      </c>
      <c r="BW33" s="46">
        <v>40664000</v>
      </c>
      <c r="BX33" s="46">
        <v>7002184.7000000002</v>
      </c>
      <c r="BY33" s="46">
        <v>5946507.4699999997</v>
      </c>
      <c r="BZ33" s="46">
        <v>10660651</v>
      </c>
      <c r="CA33" s="46">
        <v>11891957.300000001</v>
      </c>
      <c r="CB33" s="46">
        <v>32528013.73</v>
      </c>
      <c r="CC33" s="46">
        <v>9805558.9100000001</v>
      </c>
      <c r="CD33" s="46">
        <v>30302982.359999999</v>
      </c>
      <c r="CE33" s="46">
        <v>7230026.8700000001</v>
      </c>
      <c r="CF33" s="46">
        <v>4704270.32</v>
      </c>
      <c r="CG33" s="46">
        <v>6804301.04</v>
      </c>
      <c r="CH33" s="46">
        <v>4350206.0999999996</v>
      </c>
      <c r="CI33" s="46">
        <v>35888148.640000001</v>
      </c>
      <c r="CJ33" s="46">
        <v>6557143.25</v>
      </c>
      <c r="CK33" s="46">
        <v>6526359.6399999997</v>
      </c>
      <c r="CL33" s="46">
        <f t="shared" si="0"/>
        <v>189378119.88999996</v>
      </c>
      <c r="CM33" s="46">
        <f t="shared" si="1"/>
        <v>132740203.05000001</v>
      </c>
      <c r="CN33" s="46">
        <f t="shared" si="2"/>
        <v>279945595.69</v>
      </c>
      <c r="CO33" s="46">
        <f t="shared" si="3"/>
        <v>441078275.73000002</v>
      </c>
      <c r="CP33" s="46">
        <f t="shared" si="4"/>
        <v>309146793.51000005</v>
      </c>
      <c r="CQ33" s="46">
        <f t="shared" si="5"/>
        <v>121046975.26000001</v>
      </c>
      <c r="CR33" s="46">
        <f t="shared" si="6"/>
        <v>603127840.68000007</v>
      </c>
      <c r="CS33" s="45">
        <f t="shared" si="11"/>
        <v>2076463803.8099999</v>
      </c>
    </row>
    <row r="34" spans="1:97" s="47" customFormat="1" x14ac:dyDescent="0.6">
      <c r="A34" s="45" t="s">
        <v>362</v>
      </c>
      <c r="B34" s="46">
        <v>1820000</v>
      </c>
      <c r="C34" s="46">
        <v>77503.520000000004</v>
      </c>
      <c r="D34" s="46">
        <v>45500</v>
      </c>
      <c r="E34" s="46">
        <v>47000</v>
      </c>
      <c r="F34" s="46">
        <v>36200</v>
      </c>
      <c r="G34" s="46">
        <v>50000</v>
      </c>
      <c r="H34" s="46">
        <v>27096.73</v>
      </c>
      <c r="I34" s="46">
        <v>230431.39</v>
      </c>
      <c r="J34" s="46">
        <v>48300</v>
      </c>
      <c r="K34" s="46">
        <v>90650</v>
      </c>
      <c r="L34" s="46">
        <v>220000</v>
      </c>
      <c r="M34" s="46">
        <v>6262.69</v>
      </c>
      <c r="N34" s="46">
        <v>691627.8</v>
      </c>
      <c r="O34" s="46">
        <v>10723.85</v>
      </c>
      <c r="P34" s="46">
        <v>44765.74</v>
      </c>
      <c r="Q34" s="46">
        <v>422597.2</v>
      </c>
      <c r="R34" s="46">
        <v>148896.32999999999</v>
      </c>
      <c r="S34" s="46">
        <v>98285.78</v>
      </c>
      <c r="T34" s="46">
        <v>75021.179999999993</v>
      </c>
      <c r="U34" s="46">
        <v>0</v>
      </c>
      <c r="V34" s="46">
        <v>3373000</v>
      </c>
      <c r="W34" s="46">
        <v>40870</v>
      </c>
      <c r="X34" s="46">
        <v>101846.76</v>
      </c>
      <c r="Y34" s="46">
        <v>86793</v>
      </c>
      <c r="Z34" s="46">
        <v>0</v>
      </c>
      <c r="AA34" s="46">
        <v>71664.740000000005</v>
      </c>
      <c r="AB34" s="46">
        <v>50000</v>
      </c>
      <c r="AC34" s="46">
        <v>350000</v>
      </c>
      <c r="AD34" s="46">
        <v>62644.06</v>
      </c>
      <c r="AE34" s="46">
        <v>70726.16</v>
      </c>
      <c r="AF34" s="46">
        <v>75200</v>
      </c>
      <c r="AG34" s="46">
        <v>136293</v>
      </c>
      <c r="AH34" s="46">
        <v>94000</v>
      </c>
      <c r="AI34" s="46">
        <v>164467.56</v>
      </c>
      <c r="AJ34" s="46">
        <v>3161909.09</v>
      </c>
      <c r="AK34" s="46">
        <v>81000</v>
      </c>
      <c r="AL34" s="46">
        <v>60765.99</v>
      </c>
      <c r="AM34" s="46">
        <v>887941.74</v>
      </c>
      <c r="AN34" s="46">
        <v>147684.69</v>
      </c>
      <c r="AO34" s="46">
        <v>71863.399999999994</v>
      </c>
      <c r="AP34" s="46">
        <v>0</v>
      </c>
      <c r="AQ34" s="46">
        <v>1631355.47</v>
      </c>
      <c r="AR34" s="46">
        <v>61043.81</v>
      </c>
      <c r="AS34" s="46">
        <v>188000</v>
      </c>
      <c r="AT34" s="46">
        <v>25573.279999999999</v>
      </c>
      <c r="AU34" s="46">
        <v>36338.71</v>
      </c>
      <c r="AV34" s="46">
        <v>33899.730000000003</v>
      </c>
      <c r="AW34" s="46">
        <v>0</v>
      </c>
      <c r="AX34" s="46">
        <v>47266.06</v>
      </c>
      <c r="AY34" s="46">
        <v>6257.87</v>
      </c>
      <c r="AZ34" s="46">
        <v>357438.35</v>
      </c>
      <c r="BA34" s="46">
        <v>46900</v>
      </c>
      <c r="BB34" s="46">
        <v>1000000</v>
      </c>
      <c r="BC34" s="46">
        <v>369000</v>
      </c>
      <c r="BD34" s="46">
        <v>27623.66</v>
      </c>
      <c r="BE34" s="46">
        <v>32662.880000000001</v>
      </c>
      <c r="BF34" s="46">
        <v>1160000</v>
      </c>
      <c r="BG34" s="46">
        <v>18021.21</v>
      </c>
      <c r="BH34" s="46">
        <v>21617.27</v>
      </c>
      <c r="BI34" s="46">
        <v>119836.37</v>
      </c>
      <c r="BJ34" s="46">
        <v>11899.66</v>
      </c>
      <c r="BK34" s="46">
        <v>2000000</v>
      </c>
      <c r="BL34" s="46">
        <v>136265.51</v>
      </c>
      <c r="BM34" s="46">
        <v>50000</v>
      </c>
      <c r="BN34" s="46">
        <v>97206.64</v>
      </c>
      <c r="BO34" s="46">
        <v>175600</v>
      </c>
      <c r="BP34" s="46">
        <v>72511.929999999993</v>
      </c>
      <c r="BQ34" s="46">
        <v>4215000</v>
      </c>
      <c r="BR34" s="46">
        <v>42776.41</v>
      </c>
      <c r="BS34" s="46">
        <v>89320.33</v>
      </c>
      <c r="BT34" s="46">
        <v>607084.80000000005</v>
      </c>
      <c r="BU34" s="46">
        <v>20740</v>
      </c>
      <c r="BV34" s="46">
        <v>45902.12</v>
      </c>
      <c r="BW34" s="46">
        <v>291500</v>
      </c>
      <c r="BX34" s="46">
        <v>37143.919999999998</v>
      </c>
      <c r="BY34" s="46">
        <v>53706.14</v>
      </c>
      <c r="BZ34" s="46">
        <v>95000</v>
      </c>
      <c r="CA34" s="46">
        <v>200075.12</v>
      </c>
      <c r="CB34" s="46">
        <v>358000</v>
      </c>
      <c r="CC34" s="46">
        <v>81384.11</v>
      </c>
      <c r="CD34" s="46">
        <v>186490.35</v>
      </c>
      <c r="CE34" s="46">
        <v>23327.72</v>
      </c>
      <c r="CF34" s="46">
        <v>74130.69</v>
      </c>
      <c r="CG34" s="46">
        <v>16000</v>
      </c>
      <c r="CH34" s="46">
        <v>10038</v>
      </c>
      <c r="CI34" s="46">
        <v>113577.69</v>
      </c>
      <c r="CJ34" s="46">
        <v>12558.55</v>
      </c>
      <c r="CK34" s="46">
        <v>39628.57</v>
      </c>
      <c r="CL34" s="46">
        <f t="shared" si="0"/>
        <v>2698944.33</v>
      </c>
      <c r="CM34" s="46">
        <f t="shared" si="1"/>
        <v>1491917.8800000001</v>
      </c>
      <c r="CN34" s="46">
        <f t="shared" si="2"/>
        <v>4677505.2799999993</v>
      </c>
      <c r="CO34" s="46">
        <f t="shared" si="3"/>
        <v>6845238.1900000004</v>
      </c>
      <c r="CP34" s="46">
        <f t="shared" si="4"/>
        <v>2760661.0500000003</v>
      </c>
      <c r="CQ34" s="46">
        <f t="shared" si="5"/>
        <v>2531584.08</v>
      </c>
      <c r="CR34" s="46">
        <f t="shared" si="6"/>
        <v>6613384.5200000005</v>
      </c>
      <c r="CS34" s="45">
        <f t="shared" si="11"/>
        <v>27619235.330000009</v>
      </c>
    </row>
    <row r="35" spans="1:97" s="26" customFormat="1" x14ac:dyDescent="0.6">
      <c r="A35" s="45" t="s">
        <v>363</v>
      </c>
      <c r="B35" s="46">
        <v>34418430</v>
      </c>
      <c r="C35" s="46">
        <v>9827105</v>
      </c>
      <c r="D35" s="46">
        <v>9601405</v>
      </c>
      <c r="E35" s="46">
        <v>3860000</v>
      </c>
      <c r="F35" s="46">
        <v>4112060.25</v>
      </c>
      <c r="G35" s="46">
        <v>6740000</v>
      </c>
      <c r="H35" s="46">
        <v>16623894.220000001</v>
      </c>
      <c r="I35" s="46">
        <v>7802273.4000000004</v>
      </c>
      <c r="J35" s="46">
        <v>6222700</v>
      </c>
      <c r="K35" s="46">
        <v>7345900</v>
      </c>
      <c r="L35" s="46">
        <v>13009766.42</v>
      </c>
      <c r="M35" s="46">
        <v>4898728.42</v>
      </c>
      <c r="N35" s="46">
        <v>19821960.16</v>
      </c>
      <c r="O35" s="46">
        <v>13624017.42</v>
      </c>
      <c r="P35" s="46">
        <v>22798932.170000002</v>
      </c>
      <c r="Q35" s="46">
        <v>17387817.050000001</v>
      </c>
      <c r="R35" s="46">
        <v>9073132.3599999994</v>
      </c>
      <c r="S35" s="46">
        <v>7505864.4100000001</v>
      </c>
      <c r="T35" s="46">
        <v>8483004.4399999995</v>
      </c>
      <c r="U35" s="46">
        <v>5365300</v>
      </c>
      <c r="V35" s="46">
        <v>30743200</v>
      </c>
      <c r="W35" s="46">
        <v>5798500</v>
      </c>
      <c r="X35" s="46">
        <v>9410000</v>
      </c>
      <c r="Y35" s="46">
        <v>7763408</v>
      </c>
      <c r="Z35" s="46">
        <v>1200000</v>
      </c>
      <c r="AA35" s="46">
        <v>6768703.2199999997</v>
      </c>
      <c r="AB35" s="46">
        <v>5000000</v>
      </c>
      <c r="AC35" s="46">
        <v>13000000</v>
      </c>
      <c r="AD35" s="46">
        <v>3695420</v>
      </c>
      <c r="AE35" s="46">
        <v>4298953.7699999996</v>
      </c>
      <c r="AF35" s="46">
        <v>6340100</v>
      </c>
      <c r="AG35" s="46">
        <v>8911272</v>
      </c>
      <c r="AH35" s="46">
        <v>3730000</v>
      </c>
      <c r="AI35" s="46">
        <v>1780000</v>
      </c>
      <c r="AJ35" s="46">
        <v>23519993.48</v>
      </c>
      <c r="AK35" s="46">
        <v>5700020</v>
      </c>
      <c r="AL35" s="46">
        <v>1880031</v>
      </c>
      <c r="AM35" s="46">
        <v>6016785.5</v>
      </c>
      <c r="AN35" s="46">
        <v>9221072.9399999995</v>
      </c>
      <c r="AO35" s="46">
        <v>4800402.58</v>
      </c>
      <c r="AP35" s="46">
        <v>1796320</v>
      </c>
      <c r="AQ35" s="46">
        <v>12379143.15</v>
      </c>
      <c r="AR35" s="46">
        <v>8362853.3300000001</v>
      </c>
      <c r="AS35" s="46">
        <v>5444313</v>
      </c>
      <c r="AT35" s="46">
        <v>5900176</v>
      </c>
      <c r="AU35" s="46">
        <v>2559329.64</v>
      </c>
      <c r="AV35" s="46">
        <v>1775488</v>
      </c>
      <c r="AW35" s="46">
        <v>4187033.5</v>
      </c>
      <c r="AX35" s="46">
        <v>3469257.75</v>
      </c>
      <c r="AY35" s="46">
        <v>7000000</v>
      </c>
      <c r="AZ35" s="46">
        <v>9182245.1400000006</v>
      </c>
      <c r="BA35" s="46">
        <v>2485660</v>
      </c>
      <c r="BB35" s="46">
        <v>12000000</v>
      </c>
      <c r="BC35" s="46">
        <v>10923000</v>
      </c>
      <c r="BD35" s="46">
        <v>3705974.19</v>
      </c>
      <c r="BE35" s="46">
        <v>8160000</v>
      </c>
      <c r="BF35" s="46">
        <v>5360000</v>
      </c>
      <c r="BG35" s="46">
        <v>6143000</v>
      </c>
      <c r="BH35" s="46">
        <v>730000</v>
      </c>
      <c r="BI35" s="46">
        <v>2608944.0299999998</v>
      </c>
      <c r="BJ35" s="46">
        <v>1680000</v>
      </c>
      <c r="BK35" s="46">
        <v>11000000</v>
      </c>
      <c r="BL35" s="46">
        <v>9000000</v>
      </c>
      <c r="BM35" s="46">
        <v>8118000</v>
      </c>
      <c r="BN35" s="46">
        <v>7794643.9100000001</v>
      </c>
      <c r="BO35" s="46">
        <v>4145299.65</v>
      </c>
      <c r="BP35" s="46">
        <v>7225267.3799999999</v>
      </c>
      <c r="BQ35" s="46">
        <v>62860000</v>
      </c>
      <c r="BR35" s="46">
        <v>17448367.390000001</v>
      </c>
      <c r="BS35" s="46">
        <v>5850399.0599999996</v>
      </c>
      <c r="BT35" s="46">
        <v>21557865.600000001</v>
      </c>
      <c r="BU35" s="46">
        <v>930000</v>
      </c>
      <c r="BV35" s="46">
        <v>6689286</v>
      </c>
      <c r="BW35" s="46">
        <v>15070000</v>
      </c>
      <c r="BX35" s="46">
        <v>11026305.82</v>
      </c>
      <c r="BY35" s="46">
        <v>2575644.87</v>
      </c>
      <c r="BZ35" s="46">
        <v>14519956</v>
      </c>
      <c r="CA35" s="46">
        <v>10746041.390000001</v>
      </c>
      <c r="CB35" s="46">
        <v>25915000</v>
      </c>
      <c r="CC35" s="46">
        <v>8459856.7100000009</v>
      </c>
      <c r="CD35" s="46">
        <v>24766936.620000001</v>
      </c>
      <c r="CE35" s="46">
        <v>4340000</v>
      </c>
      <c r="CF35" s="46">
        <v>3101504.28</v>
      </c>
      <c r="CG35" s="46">
        <v>1659755.67</v>
      </c>
      <c r="CH35" s="46">
        <v>5813772.1200000001</v>
      </c>
      <c r="CI35" s="46">
        <v>13215834.789999999</v>
      </c>
      <c r="CJ35" s="46">
        <v>6165495.1200000001</v>
      </c>
      <c r="CK35" s="46">
        <v>6300928</v>
      </c>
      <c r="CL35" s="46">
        <f t="shared" si="0"/>
        <v>124462262.71000001</v>
      </c>
      <c r="CM35" s="46">
        <f t="shared" si="1"/>
        <v>104060028.00999999</v>
      </c>
      <c r="CN35" s="46">
        <f t="shared" si="2"/>
        <v>108439556.98999999</v>
      </c>
      <c r="CO35" s="46">
        <f t="shared" si="3"/>
        <v>115680125.01000001</v>
      </c>
      <c r="CP35" s="46">
        <f t="shared" si="4"/>
        <v>51310918.219999999</v>
      </c>
      <c r="CQ35" s="46">
        <f t="shared" si="5"/>
        <v>47283210.939999998</v>
      </c>
      <c r="CR35" s="46">
        <f t="shared" si="6"/>
        <v>269012949.44</v>
      </c>
      <c r="CS35" s="45">
        <f t="shared" si="11"/>
        <v>820249051.31999981</v>
      </c>
    </row>
    <row r="36" spans="1:97" s="47" customFormat="1" x14ac:dyDescent="0.6">
      <c r="A36" s="45" t="s">
        <v>364</v>
      </c>
      <c r="B36" s="46">
        <v>540740000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212333.16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0</v>
      </c>
      <c r="V36" s="46">
        <v>1700000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46">
        <v>53751622.799999997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5364923.58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86940.29</v>
      </c>
      <c r="BA36" s="46">
        <v>0</v>
      </c>
      <c r="BB36" s="46">
        <v>500000</v>
      </c>
      <c r="BC36" s="46">
        <v>0</v>
      </c>
      <c r="BD36" s="46">
        <v>0</v>
      </c>
      <c r="BE36" s="46">
        <v>0</v>
      </c>
      <c r="BF36" s="46">
        <v>10000</v>
      </c>
      <c r="BG36" s="46">
        <v>0</v>
      </c>
      <c r="BH36" s="46">
        <v>0</v>
      </c>
      <c r="BI36" s="46">
        <v>0</v>
      </c>
      <c r="BJ36" s="46">
        <v>0</v>
      </c>
      <c r="BK36" s="46">
        <v>350000000</v>
      </c>
      <c r="BL36" s="46">
        <v>0</v>
      </c>
      <c r="BM36" s="46">
        <v>0</v>
      </c>
      <c r="BN36" s="46">
        <v>0</v>
      </c>
      <c r="BO36" s="46">
        <v>0</v>
      </c>
      <c r="BP36" s="46">
        <v>0</v>
      </c>
      <c r="BQ36" s="46">
        <v>38100000</v>
      </c>
      <c r="BR36" s="46">
        <v>0</v>
      </c>
      <c r="BS36" s="46">
        <v>0</v>
      </c>
      <c r="BT36" s="46">
        <v>0</v>
      </c>
      <c r="BU36" s="46">
        <v>0</v>
      </c>
      <c r="BV36" s="46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6">
        <v>0</v>
      </c>
      <c r="CC36" s="46">
        <v>0</v>
      </c>
      <c r="CD36" s="46">
        <v>0</v>
      </c>
      <c r="CE36" s="46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6">
        <v>0</v>
      </c>
      <c r="CL36" s="46">
        <f t="shared" si="0"/>
        <v>540740000</v>
      </c>
      <c r="CM36" s="46">
        <f t="shared" si="1"/>
        <v>212333.16</v>
      </c>
      <c r="CN36" s="46">
        <f t="shared" si="2"/>
        <v>1700000</v>
      </c>
      <c r="CO36" s="46">
        <f t="shared" si="3"/>
        <v>59203486.669999994</v>
      </c>
      <c r="CP36" s="46">
        <f t="shared" si="4"/>
        <v>510000</v>
      </c>
      <c r="CQ36" s="46">
        <f t="shared" si="5"/>
        <v>350000000</v>
      </c>
      <c r="CR36" s="46">
        <f t="shared" si="6"/>
        <v>38100000</v>
      </c>
      <c r="CS36" s="45">
        <f>SUM(B36:CK36)</f>
        <v>990465819.82999992</v>
      </c>
    </row>
    <row r="37" spans="1:97" s="53" customFormat="1" x14ac:dyDescent="0.6">
      <c r="A37" s="52" t="s">
        <v>365</v>
      </c>
      <c r="B37" s="49">
        <f t="shared" ref="B37:C37" si="12">SUM(B22:B36)</f>
        <v>1631083700.8500001</v>
      </c>
      <c r="C37" s="49">
        <f t="shared" si="12"/>
        <v>134380382.84999999</v>
      </c>
      <c r="D37" s="49">
        <f t="shared" ref="D37:BO37" si="13">SUM(D22:D36)</f>
        <v>123028125</v>
      </c>
      <c r="E37" s="49">
        <f t="shared" si="13"/>
        <v>121192683.28</v>
      </c>
      <c r="F37" s="49">
        <f t="shared" si="13"/>
        <v>90210926.640000001</v>
      </c>
      <c r="G37" s="49">
        <f t="shared" si="13"/>
        <v>135286540</v>
      </c>
      <c r="H37" s="49">
        <f t="shared" si="13"/>
        <v>181940458.56999999</v>
      </c>
      <c r="I37" s="49">
        <f t="shared" si="13"/>
        <v>255893321.29000002</v>
      </c>
      <c r="J37" s="49">
        <f t="shared" si="13"/>
        <v>136030800</v>
      </c>
      <c r="K37" s="49">
        <f t="shared" si="13"/>
        <v>157474362.96000001</v>
      </c>
      <c r="L37" s="49">
        <f t="shared" si="13"/>
        <v>387362077.41000003</v>
      </c>
      <c r="M37" s="49">
        <f t="shared" si="13"/>
        <v>61562083.700000003</v>
      </c>
      <c r="N37" s="49">
        <f t="shared" si="13"/>
        <v>795331462.81999981</v>
      </c>
      <c r="O37" s="49">
        <f t="shared" si="13"/>
        <v>144763179.41999999</v>
      </c>
      <c r="P37" s="49">
        <f t="shared" si="13"/>
        <v>201477338.40000004</v>
      </c>
      <c r="Q37" s="49">
        <f t="shared" si="13"/>
        <v>273623505.09000003</v>
      </c>
      <c r="R37" s="49">
        <f t="shared" si="13"/>
        <v>135385200.47999999</v>
      </c>
      <c r="S37" s="49">
        <f t="shared" si="13"/>
        <v>135827412.31</v>
      </c>
      <c r="T37" s="49">
        <f t="shared" si="13"/>
        <v>114688008.65000001</v>
      </c>
      <c r="U37" s="49">
        <f t="shared" si="13"/>
        <v>71473600</v>
      </c>
      <c r="V37" s="49">
        <f t="shared" si="13"/>
        <v>1472599700</v>
      </c>
      <c r="W37" s="49">
        <f t="shared" si="13"/>
        <v>109103069</v>
      </c>
      <c r="X37" s="49">
        <f t="shared" si="13"/>
        <v>194406762.65000001</v>
      </c>
      <c r="Y37" s="49">
        <f t="shared" si="13"/>
        <v>143879474</v>
      </c>
      <c r="Z37" s="49">
        <f t="shared" si="13"/>
        <v>71583690</v>
      </c>
      <c r="AA37" s="49">
        <f t="shared" si="13"/>
        <v>95091467.799999997</v>
      </c>
      <c r="AB37" s="49">
        <f t="shared" si="13"/>
        <v>112552116.09</v>
      </c>
      <c r="AC37" s="49">
        <f t="shared" si="13"/>
        <v>359703200</v>
      </c>
      <c r="AD37" s="49">
        <f t="shared" si="13"/>
        <v>99653951.590000004</v>
      </c>
      <c r="AE37" s="49">
        <f t="shared" si="13"/>
        <v>107032429.49999999</v>
      </c>
      <c r="AF37" s="49">
        <f t="shared" si="13"/>
        <v>137110500</v>
      </c>
      <c r="AG37" s="49">
        <f t="shared" si="13"/>
        <v>226937235</v>
      </c>
      <c r="AH37" s="49">
        <f t="shared" si="13"/>
        <v>111715283</v>
      </c>
      <c r="AI37" s="49">
        <f t="shared" si="13"/>
        <v>112878975.23</v>
      </c>
      <c r="AJ37" s="49">
        <f t="shared" si="13"/>
        <v>3121109176.0900011</v>
      </c>
      <c r="AK37" s="49">
        <f t="shared" si="13"/>
        <v>141504316.50999999</v>
      </c>
      <c r="AL37" s="49">
        <f t="shared" si="13"/>
        <v>99484548.399999991</v>
      </c>
      <c r="AM37" s="49">
        <f t="shared" si="13"/>
        <v>266054494.41999999</v>
      </c>
      <c r="AN37" s="49">
        <f t="shared" si="13"/>
        <v>255218637.33999997</v>
      </c>
      <c r="AO37" s="49">
        <f t="shared" si="13"/>
        <v>134887241.33000001</v>
      </c>
      <c r="AP37" s="49">
        <f t="shared" si="13"/>
        <v>62502541.179999992</v>
      </c>
      <c r="AQ37" s="49">
        <f t="shared" si="13"/>
        <v>703755540.95000005</v>
      </c>
      <c r="AR37" s="49">
        <f t="shared" si="13"/>
        <v>143407524.37</v>
      </c>
      <c r="AS37" s="49">
        <f t="shared" si="13"/>
        <v>243025896.87</v>
      </c>
      <c r="AT37" s="49">
        <f t="shared" si="13"/>
        <v>230683166.87</v>
      </c>
      <c r="AU37" s="49">
        <f t="shared" si="13"/>
        <v>121554114.19</v>
      </c>
      <c r="AV37" s="49">
        <f t="shared" si="13"/>
        <v>82883946.150000006</v>
      </c>
      <c r="AW37" s="49">
        <f t="shared" si="13"/>
        <v>139776498.65000001</v>
      </c>
      <c r="AX37" s="49">
        <f t="shared" si="13"/>
        <v>128356704.13</v>
      </c>
      <c r="AY37" s="49">
        <f t="shared" si="13"/>
        <v>111431823.93000001</v>
      </c>
      <c r="AZ37" s="49">
        <f t="shared" si="13"/>
        <v>799764758.24000001</v>
      </c>
      <c r="BA37" s="49">
        <f t="shared" si="13"/>
        <v>102861595</v>
      </c>
      <c r="BB37" s="49">
        <f t="shared" si="13"/>
        <v>1500570000</v>
      </c>
      <c r="BC37" s="49">
        <f t="shared" si="13"/>
        <v>342745000</v>
      </c>
      <c r="BD37" s="49">
        <f t="shared" si="13"/>
        <v>102703861.72</v>
      </c>
      <c r="BE37" s="49">
        <f t="shared" si="13"/>
        <v>138213679.72</v>
      </c>
      <c r="BF37" s="49">
        <f t="shared" si="13"/>
        <v>831775240</v>
      </c>
      <c r="BG37" s="49">
        <f t="shared" si="13"/>
        <v>94052666.200000003</v>
      </c>
      <c r="BH37" s="49">
        <f t="shared" si="13"/>
        <v>74406864.999999985</v>
      </c>
      <c r="BI37" s="49">
        <f t="shared" si="13"/>
        <v>101387414.96000001</v>
      </c>
      <c r="BJ37" s="49">
        <f t="shared" si="13"/>
        <v>93675427.859999985</v>
      </c>
      <c r="BK37" s="49">
        <f t="shared" si="13"/>
        <v>1298100000</v>
      </c>
      <c r="BL37" s="49">
        <f t="shared" si="13"/>
        <v>214031772.12</v>
      </c>
      <c r="BM37" s="49">
        <f t="shared" si="13"/>
        <v>168789275.66999999</v>
      </c>
      <c r="BN37" s="49">
        <f t="shared" si="13"/>
        <v>253027144.06999999</v>
      </c>
      <c r="BO37" s="49">
        <f t="shared" si="13"/>
        <v>171018405.03000003</v>
      </c>
      <c r="BP37" s="49">
        <f t="shared" ref="BP37:CS37" si="14">SUM(BP22:BP36)</f>
        <v>127546417.51000001</v>
      </c>
      <c r="BQ37" s="49">
        <f t="shared" si="14"/>
        <v>4718998797.7700005</v>
      </c>
      <c r="BR37" s="49">
        <f t="shared" si="14"/>
        <v>185857998.50999999</v>
      </c>
      <c r="BS37" s="49">
        <f t="shared" si="14"/>
        <v>153190284.71000001</v>
      </c>
      <c r="BT37" s="49">
        <f t="shared" si="14"/>
        <v>726876899.42999995</v>
      </c>
      <c r="BU37" s="49">
        <f t="shared" si="14"/>
        <v>59418735.32</v>
      </c>
      <c r="BV37" s="49">
        <f t="shared" si="14"/>
        <v>142918886.98999998</v>
      </c>
      <c r="BW37" s="49">
        <f t="shared" si="14"/>
        <v>432186742.51999998</v>
      </c>
      <c r="BX37" s="49">
        <f t="shared" si="14"/>
        <v>101286107.10000002</v>
      </c>
      <c r="BY37" s="49">
        <f t="shared" si="14"/>
        <v>105311068.73999999</v>
      </c>
      <c r="BZ37" s="49">
        <f t="shared" si="14"/>
        <v>139504402</v>
      </c>
      <c r="CA37" s="49">
        <f t="shared" si="14"/>
        <v>201013769.91000003</v>
      </c>
      <c r="CB37" s="49">
        <f t="shared" si="14"/>
        <v>380681001.63000005</v>
      </c>
      <c r="CC37" s="49">
        <f t="shared" si="14"/>
        <v>175768744.85000002</v>
      </c>
      <c r="CD37" s="49">
        <f t="shared" si="14"/>
        <v>325801771.40000004</v>
      </c>
      <c r="CE37" s="49">
        <f t="shared" si="14"/>
        <v>95301498.129999995</v>
      </c>
      <c r="CF37" s="49">
        <f t="shared" si="14"/>
        <v>88905188.280000001</v>
      </c>
      <c r="CG37" s="49">
        <f t="shared" si="14"/>
        <v>88979184.910000011</v>
      </c>
      <c r="CH37" s="49">
        <f t="shared" si="14"/>
        <v>93799161.359999985</v>
      </c>
      <c r="CI37" s="49">
        <f t="shared" si="14"/>
        <v>448514068.55999994</v>
      </c>
      <c r="CJ37" s="49">
        <f t="shared" si="14"/>
        <v>81610765.939999998</v>
      </c>
      <c r="CK37" s="49">
        <f t="shared" si="14"/>
        <v>68602663.370000005</v>
      </c>
      <c r="CL37" s="49">
        <f t="shared" si="14"/>
        <v>3415445462.5499997</v>
      </c>
      <c r="CM37" s="49">
        <f t="shared" si="14"/>
        <v>1872569707.1700001</v>
      </c>
      <c r="CN37" s="49">
        <f t="shared" si="14"/>
        <v>3354247853.8600001</v>
      </c>
      <c r="CO37" s="49">
        <f t="shared" si="14"/>
        <v>6888262524.6199999</v>
      </c>
      <c r="CP37" s="49">
        <f t="shared" si="14"/>
        <v>3279530155.4600005</v>
      </c>
      <c r="CQ37" s="49">
        <f t="shared" si="14"/>
        <v>2232513014.3999996</v>
      </c>
      <c r="CR37" s="49">
        <f t="shared" si="14"/>
        <v>8814527741.4300003</v>
      </c>
      <c r="CS37" s="49">
        <f t="shared" si="14"/>
        <v>29857096459.489998</v>
      </c>
    </row>
    <row r="38" spans="1:97" s="55" customFormat="1" x14ac:dyDescent="0.6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</row>
    <row r="39" spans="1:97" s="53" customFormat="1" x14ac:dyDescent="0.6">
      <c r="A39" s="56" t="s">
        <v>390</v>
      </c>
      <c r="B39" s="56">
        <f>(SUM(B9:B20))-B37</f>
        <v>13518720.369999886</v>
      </c>
      <c r="C39" s="56">
        <f t="shared" ref="C39" si="15">(SUM(C9:C20))-C37</f>
        <v>-7455482</v>
      </c>
      <c r="D39" s="56">
        <f t="shared" ref="D39:BO39" si="16">(SUM(D9:D20))-D37</f>
        <v>-889899.37000000477</v>
      </c>
      <c r="E39" s="56">
        <f t="shared" si="16"/>
        <v>-6218794.6799999923</v>
      </c>
      <c r="F39" s="56">
        <f t="shared" si="16"/>
        <v>-4404662.3599999994</v>
      </c>
      <c r="G39" s="56">
        <f t="shared" si="16"/>
        <v>11000</v>
      </c>
      <c r="H39" s="56">
        <f t="shared" si="16"/>
        <v>-222010.42000001669</v>
      </c>
      <c r="I39" s="56">
        <f t="shared" si="16"/>
        <v>11355.889999985695</v>
      </c>
      <c r="J39" s="56">
        <f t="shared" si="16"/>
        <v>887.78000000119209</v>
      </c>
      <c r="K39" s="56">
        <f t="shared" si="16"/>
        <v>-9493393.3200000226</v>
      </c>
      <c r="L39" s="56">
        <f t="shared" si="16"/>
        <v>4570893.4599999785</v>
      </c>
      <c r="M39" s="56">
        <f t="shared" si="16"/>
        <v>-4910475.8600000069</v>
      </c>
      <c r="N39" s="56">
        <f t="shared" si="16"/>
        <v>122330055.5400002</v>
      </c>
      <c r="O39" s="56">
        <f t="shared" si="16"/>
        <v>1378616.9200000167</v>
      </c>
      <c r="P39" s="56">
        <f t="shared" si="16"/>
        <v>28139320.49999994</v>
      </c>
      <c r="Q39" s="56">
        <f t="shared" si="16"/>
        <v>21184909.799999952</v>
      </c>
      <c r="R39" s="56">
        <f t="shared" si="16"/>
        <v>1753200.2400000095</v>
      </c>
      <c r="S39" s="56">
        <f t="shared" si="16"/>
        <v>18242420.829999954</v>
      </c>
      <c r="T39" s="56">
        <f t="shared" si="16"/>
        <v>1704836.0599999875</v>
      </c>
      <c r="U39" s="56">
        <f t="shared" si="16"/>
        <v>2307433.3100000024</v>
      </c>
      <c r="V39" s="56">
        <f t="shared" si="16"/>
        <v>15526300</v>
      </c>
      <c r="W39" s="56">
        <f t="shared" si="16"/>
        <v>22548391</v>
      </c>
      <c r="X39" s="56">
        <f t="shared" si="16"/>
        <v>7347468.9799999893</v>
      </c>
      <c r="Y39" s="56">
        <f t="shared" si="16"/>
        <v>5628113</v>
      </c>
      <c r="Z39" s="56">
        <f t="shared" si="16"/>
        <v>-303872</v>
      </c>
      <c r="AA39" s="56">
        <f t="shared" si="16"/>
        <v>12430279.310000002</v>
      </c>
      <c r="AB39" s="56">
        <f t="shared" si="16"/>
        <v>1478783.9099999964</v>
      </c>
      <c r="AC39" s="56">
        <f t="shared" si="16"/>
        <v>199000</v>
      </c>
      <c r="AD39" s="56">
        <f t="shared" si="16"/>
        <v>5498148.4099999964</v>
      </c>
      <c r="AE39" s="56">
        <f t="shared" si="16"/>
        <v>11325660.940000013</v>
      </c>
      <c r="AF39" s="56">
        <f t="shared" si="16"/>
        <v>5738500</v>
      </c>
      <c r="AG39" s="56">
        <f t="shared" si="16"/>
        <v>3629958</v>
      </c>
      <c r="AH39" s="56">
        <f t="shared" si="16"/>
        <v>158873</v>
      </c>
      <c r="AI39" s="56">
        <f t="shared" si="16"/>
        <v>10626440.079999998</v>
      </c>
      <c r="AJ39" s="56">
        <f t="shared" si="16"/>
        <v>357336033.73999977</v>
      </c>
      <c r="AK39" s="56">
        <f t="shared" si="16"/>
        <v>-546513.83999997377</v>
      </c>
      <c r="AL39" s="56">
        <f t="shared" si="16"/>
        <v>4970019.2100000083</v>
      </c>
      <c r="AM39" s="56">
        <f t="shared" si="16"/>
        <v>11877566.480000049</v>
      </c>
      <c r="AN39" s="56">
        <f t="shared" si="16"/>
        <v>480994.81000003219</v>
      </c>
      <c r="AO39" s="56">
        <f t="shared" si="16"/>
        <v>-2216130.0300000161</v>
      </c>
      <c r="AP39" s="56">
        <f t="shared" si="16"/>
        <v>251834.48000001162</v>
      </c>
      <c r="AQ39" s="56">
        <f t="shared" si="16"/>
        <v>3311727.5199999809</v>
      </c>
      <c r="AR39" s="56">
        <f t="shared" si="16"/>
        <v>771143.46999999881</v>
      </c>
      <c r="AS39" s="56">
        <f t="shared" si="16"/>
        <v>-273091.00999999046</v>
      </c>
      <c r="AT39" s="56">
        <f t="shared" si="16"/>
        <v>15737904.699999988</v>
      </c>
      <c r="AU39" s="56">
        <f t="shared" si="16"/>
        <v>12880444.25999999</v>
      </c>
      <c r="AV39" s="56">
        <f t="shared" si="16"/>
        <v>-2044063.6700000018</v>
      </c>
      <c r="AW39" s="56">
        <f t="shared" si="16"/>
        <v>2535051.0699999928</v>
      </c>
      <c r="AX39" s="56">
        <f t="shared" si="16"/>
        <v>1932519.4900000095</v>
      </c>
      <c r="AY39" s="56">
        <f t="shared" si="16"/>
        <v>-7073921.0300000012</v>
      </c>
      <c r="AZ39" s="56">
        <f t="shared" si="16"/>
        <v>-73150225.180000186</v>
      </c>
      <c r="BA39" s="56">
        <f t="shared" si="16"/>
        <v>3787579.3799999952</v>
      </c>
      <c r="BB39" s="56">
        <f t="shared" si="16"/>
        <v>69438500</v>
      </c>
      <c r="BC39" s="56">
        <f t="shared" si="16"/>
        <v>65230000</v>
      </c>
      <c r="BD39" s="56">
        <f t="shared" si="16"/>
        <v>748308.12000000477</v>
      </c>
      <c r="BE39" s="56">
        <f t="shared" si="16"/>
        <v>1423667.9699999988</v>
      </c>
      <c r="BF39" s="56">
        <f t="shared" si="16"/>
        <v>138086200</v>
      </c>
      <c r="BG39" s="56">
        <f t="shared" si="16"/>
        <v>3930909</v>
      </c>
      <c r="BH39" s="56">
        <f t="shared" si="16"/>
        <v>8389349.4400000125</v>
      </c>
      <c r="BI39" s="56">
        <f t="shared" si="16"/>
        <v>6488642.9499999881</v>
      </c>
      <c r="BJ39" s="56">
        <f t="shared" si="16"/>
        <v>21508921.280000016</v>
      </c>
      <c r="BK39" s="56">
        <f t="shared" si="16"/>
        <v>200197600</v>
      </c>
      <c r="BL39" s="56">
        <f t="shared" si="16"/>
        <v>-1875777.650000006</v>
      </c>
      <c r="BM39" s="56">
        <f t="shared" si="16"/>
        <v>3792047.6700000167</v>
      </c>
      <c r="BN39" s="56">
        <f t="shared" si="16"/>
        <v>2824384.75</v>
      </c>
      <c r="BO39" s="56">
        <f t="shared" si="16"/>
        <v>1786645.9199999571</v>
      </c>
      <c r="BP39" s="56">
        <f t="shared" ref="BP39:CS39" si="17">(SUM(BP9:BP20))-BP37</f>
        <v>-4201423.3099999875</v>
      </c>
      <c r="BQ39" s="56">
        <f t="shared" si="17"/>
        <v>232591547.22999954</v>
      </c>
      <c r="BR39" s="56">
        <f t="shared" si="17"/>
        <v>42483.72000002861</v>
      </c>
      <c r="BS39" s="56">
        <f t="shared" si="17"/>
        <v>4767274.8899999857</v>
      </c>
      <c r="BT39" s="56">
        <f t="shared" si="17"/>
        <v>411239.51000010967</v>
      </c>
      <c r="BU39" s="56">
        <f t="shared" si="17"/>
        <v>65173.270000003278</v>
      </c>
      <c r="BV39" s="56">
        <f t="shared" si="17"/>
        <v>390750.12999999523</v>
      </c>
      <c r="BW39" s="56">
        <f t="shared" si="17"/>
        <v>686353.97000002861</v>
      </c>
      <c r="BX39" s="56">
        <f t="shared" si="17"/>
        <v>436298.25999997556</v>
      </c>
      <c r="BY39" s="56">
        <f t="shared" si="17"/>
        <v>178891.42000001669</v>
      </c>
      <c r="BZ39" s="56">
        <f t="shared" si="17"/>
        <v>6413215.7700000107</v>
      </c>
      <c r="CA39" s="56">
        <f t="shared" si="17"/>
        <v>5309017.5499999523</v>
      </c>
      <c r="CB39" s="56">
        <f t="shared" si="17"/>
        <v>35906.659999966621</v>
      </c>
      <c r="CC39" s="56">
        <f t="shared" si="17"/>
        <v>8670585.6299999654</v>
      </c>
      <c r="CD39" s="56">
        <f t="shared" si="17"/>
        <v>457546.44999998808</v>
      </c>
      <c r="CE39" s="56">
        <f t="shared" si="17"/>
        <v>778879.22999998927</v>
      </c>
      <c r="CF39" s="56">
        <f t="shared" si="17"/>
        <v>3969259.6800000072</v>
      </c>
      <c r="CG39" s="56">
        <f t="shared" si="17"/>
        <v>775.00999999046326</v>
      </c>
      <c r="CH39" s="56">
        <f t="shared" si="17"/>
        <v>1426931.3700000048</v>
      </c>
      <c r="CI39" s="56">
        <f t="shared" si="17"/>
        <v>7326415.5500000715</v>
      </c>
      <c r="CJ39" s="56">
        <f t="shared" si="17"/>
        <v>1182572.7399999946</v>
      </c>
      <c r="CK39" s="56">
        <f t="shared" si="17"/>
        <v>11087.709999993443</v>
      </c>
      <c r="CL39" s="56">
        <f t="shared" si="17"/>
        <v>-15481860.509999275</v>
      </c>
      <c r="CM39" s="56">
        <f t="shared" si="17"/>
        <v>197040793.19999981</v>
      </c>
      <c r="CN39" s="56">
        <f t="shared" si="17"/>
        <v>101832044.63000011</v>
      </c>
      <c r="CO39" s="56">
        <f t="shared" si="17"/>
        <v>330568873.84999943</v>
      </c>
      <c r="CP39" s="56">
        <f t="shared" si="17"/>
        <v>315244498.75999928</v>
      </c>
      <c r="CQ39" s="56">
        <f t="shared" si="17"/>
        <v>202523477.38000059</v>
      </c>
      <c r="CR39" s="56">
        <f t="shared" si="17"/>
        <v>275152205.75</v>
      </c>
      <c r="CS39" s="56">
        <f t="shared" si="17"/>
        <v>1406880033.0600014</v>
      </c>
    </row>
    <row r="40" spans="1:97" s="162" customFormat="1" ht="43.2" customHeight="1" x14ac:dyDescent="0.25">
      <c r="A40" s="160" t="s">
        <v>277</v>
      </c>
      <c r="B40" s="161">
        <f>((SUM(B9:B18)-((SUM(B22:B32)+B34+B35))))</f>
        <v>57813598.619999886</v>
      </c>
      <c r="C40" s="161">
        <f t="shared" ref="C40:BN40" si="18">((SUM(C9:C18)-((SUM(C22:C32)+C34+C35))))</f>
        <v>1817.8199999928474</v>
      </c>
      <c r="D40" s="161">
        <f t="shared" si="18"/>
        <v>66200</v>
      </c>
      <c r="E40" s="161">
        <f t="shared" si="18"/>
        <v>98343.260000005364</v>
      </c>
      <c r="F40" s="161">
        <f t="shared" si="18"/>
        <v>200000</v>
      </c>
      <c r="G40" s="161">
        <f t="shared" si="18"/>
        <v>467054.21000000834</v>
      </c>
      <c r="H40" s="161">
        <f t="shared" si="18"/>
        <v>970696.98999997973</v>
      </c>
      <c r="I40" s="161">
        <f t="shared" si="18"/>
        <v>8346473.0300000012</v>
      </c>
      <c r="J40" s="161">
        <f t="shared" si="18"/>
        <v>4920800</v>
      </c>
      <c r="K40" s="161">
        <f t="shared" si="18"/>
        <v>19937.039999991655</v>
      </c>
      <c r="L40" s="161">
        <f t="shared" si="18"/>
        <v>2036266.7899999619</v>
      </c>
      <c r="M40" s="161">
        <f t="shared" si="18"/>
        <v>100000.01999999583</v>
      </c>
      <c r="N40" s="161">
        <f t="shared" si="18"/>
        <v>43752706.640000105</v>
      </c>
      <c r="O40" s="161">
        <f t="shared" si="18"/>
        <v>6204970.1900000274</v>
      </c>
      <c r="P40" s="161">
        <f t="shared" si="18"/>
        <v>36440912.619999945</v>
      </c>
      <c r="Q40" s="161">
        <f t="shared" si="18"/>
        <v>27577667.849999964</v>
      </c>
      <c r="R40" s="161">
        <f t="shared" si="18"/>
        <v>8315376.0100000203</v>
      </c>
      <c r="S40" s="161">
        <f>((SUM(S9:S18)-((SUM(S22:S32)+S34+S35))))</f>
        <v>22366683.539999947</v>
      </c>
      <c r="T40" s="161">
        <f t="shared" si="18"/>
        <v>4377230.4899999797</v>
      </c>
      <c r="U40" s="161">
        <f t="shared" si="18"/>
        <v>3535355</v>
      </c>
      <c r="V40" s="161">
        <f t="shared" si="18"/>
        <v>124526300</v>
      </c>
      <c r="W40" s="161">
        <f t="shared" si="18"/>
        <v>32487321</v>
      </c>
      <c r="X40" s="161">
        <f t="shared" si="18"/>
        <v>19947917.689999998</v>
      </c>
      <c r="Y40" s="161">
        <f t="shared" si="18"/>
        <v>14885825</v>
      </c>
      <c r="Z40" s="161">
        <f t="shared" si="18"/>
        <v>4089128</v>
      </c>
      <c r="AA40" s="161">
        <f t="shared" si="18"/>
        <v>16465315.109999999</v>
      </c>
      <c r="AB40" s="161">
        <f t="shared" si="18"/>
        <v>8719500</v>
      </c>
      <c r="AC40" s="161">
        <f t="shared" si="18"/>
        <v>16100000</v>
      </c>
      <c r="AD40" s="161">
        <f t="shared" si="18"/>
        <v>8875616.9399999976</v>
      </c>
      <c r="AE40" s="161">
        <f t="shared" si="18"/>
        <v>16888818.390000015</v>
      </c>
      <c r="AF40" s="161">
        <f t="shared" si="18"/>
        <v>11403300</v>
      </c>
      <c r="AG40" s="161">
        <f t="shared" si="18"/>
        <v>14711366</v>
      </c>
      <c r="AH40" s="161">
        <f t="shared" si="18"/>
        <v>8134153</v>
      </c>
      <c r="AI40" s="161">
        <f t="shared" si="18"/>
        <v>18603278.519999996</v>
      </c>
      <c r="AJ40" s="161">
        <f t="shared" si="18"/>
        <v>236339828.89999962</v>
      </c>
      <c r="AK40" s="161">
        <f t="shared" si="18"/>
        <v>1998431.0300000161</v>
      </c>
      <c r="AL40" s="161">
        <f t="shared" si="18"/>
        <v>6163932.0300000012</v>
      </c>
      <c r="AM40" s="161">
        <f t="shared" si="18"/>
        <v>27163471.49000001</v>
      </c>
      <c r="AN40" s="161">
        <f t="shared" si="18"/>
        <v>4273618.8200000226</v>
      </c>
      <c r="AO40" s="161">
        <f t="shared" si="18"/>
        <v>4075259.8000000119</v>
      </c>
      <c r="AP40" s="161">
        <f t="shared" si="18"/>
        <v>2193507.390000008</v>
      </c>
      <c r="AQ40" s="161">
        <f t="shared" si="18"/>
        <v>37316203.419999957</v>
      </c>
      <c r="AR40" s="161">
        <f t="shared" si="18"/>
        <v>8909827.0600000173</v>
      </c>
      <c r="AS40" s="161">
        <f t="shared" si="18"/>
        <v>12779311.650000006</v>
      </c>
      <c r="AT40" s="161">
        <f t="shared" si="18"/>
        <v>15002046.25999999</v>
      </c>
      <c r="AU40" s="161">
        <f t="shared" si="18"/>
        <v>14104352.079999998</v>
      </c>
      <c r="AV40" s="161">
        <f t="shared" si="18"/>
        <v>2031323.9300000072</v>
      </c>
      <c r="AW40" s="161">
        <f t="shared" si="18"/>
        <v>7129159.4499999881</v>
      </c>
      <c r="AX40" s="161">
        <f t="shared" si="18"/>
        <v>10326668.230000004</v>
      </c>
      <c r="AY40" s="161">
        <f t="shared" si="18"/>
        <v>317129.62999999523</v>
      </c>
      <c r="AZ40" s="161">
        <f t="shared" si="18"/>
        <v>389087.79999983311</v>
      </c>
      <c r="BA40" s="161">
        <f t="shared" si="18"/>
        <v>7010927</v>
      </c>
      <c r="BB40" s="161">
        <f t="shared" si="18"/>
        <v>114030000</v>
      </c>
      <c r="BC40" s="161">
        <f t="shared" si="18"/>
        <v>78786000</v>
      </c>
      <c r="BD40" s="161">
        <f t="shared" si="18"/>
        <v>1182715.3000000119</v>
      </c>
      <c r="BE40" s="161">
        <f t="shared" si="18"/>
        <v>18182600.019999981</v>
      </c>
      <c r="BF40" s="161">
        <f t="shared" si="18"/>
        <v>118377200</v>
      </c>
      <c r="BG40" s="161">
        <f t="shared" si="18"/>
        <v>10825595.820000008</v>
      </c>
      <c r="BH40" s="161">
        <f t="shared" si="18"/>
        <v>9024513.3699999973</v>
      </c>
      <c r="BI40" s="161">
        <f t="shared" si="18"/>
        <v>8963334.4199999869</v>
      </c>
      <c r="BJ40" s="161">
        <f t="shared" si="18"/>
        <v>13526495.370000005</v>
      </c>
      <c r="BK40" s="161">
        <f t="shared" si="18"/>
        <v>163300000</v>
      </c>
      <c r="BL40" s="161">
        <f t="shared" si="18"/>
        <v>12034079.639999986</v>
      </c>
      <c r="BM40" s="161">
        <f t="shared" si="18"/>
        <v>14411440.560000002</v>
      </c>
      <c r="BN40" s="161">
        <f t="shared" si="18"/>
        <v>10787114.439999998</v>
      </c>
      <c r="BO40" s="161">
        <f t="shared" ref="BO40:CS40" si="19">((SUM(BO9:BO18)-((SUM(BO22:BO32)+BO34+BO35))))</f>
        <v>13521634.719999969</v>
      </c>
      <c r="BP40" s="161">
        <f t="shared" si="19"/>
        <v>5620906.8900000155</v>
      </c>
      <c r="BQ40" s="161">
        <f t="shared" si="19"/>
        <v>413696524</v>
      </c>
      <c r="BR40" s="161">
        <f t="shared" si="19"/>
        <v>8700056.5900000334</v>
      </c>
      <c r="BS40" s="161">
        <f t="shared" si="19"/>
        <v>7991634.7399999797</v>
      </c>
      <c r="BT40" s="161">
        <f t="shared" si="19"/>
        <v>55771468.830000043</v>
      </c>
      <c r="BU40" s="161">
        <f t="shared" si="19"/>
        <v>9963801.7400000021</v>
      </c>
      <c r="BV40" s="161">
        <f t="shared" si="19"/>
        <v>8981141.4299999923</v>
      </c>
      <c r="BW40" s="161">
        <f t="shared" si="19"/>
        <v>28141887.480000019</v>
      </c>
      <c r="BX40" s="161">
        <f t="shared" si="19"/>
        <v>1058943.2199999988</v>
      </c>
      <c r="BY40" s="161">
        <f t="shared" si="19"/>
        <v>4048944.2500000149</v>
      </c>
      <c r="BZ40" s="161">
        <f t="shared" si="19"/>
        <v>6395292.7700000107</v>
      </c>
      <c r="CA40" s="161">
        <f t="shared" si="19"/>
        <v>13376507.509999961</v>
      </c>
      <c r="CB40" s="161">
        <f t="shared" si="19"/>
        <v>19655270.389999986</v>
      </c>
      <c r="CC40" s="161">
        <f t="shared" si="19"/>
        <v>14341843.689999968</v>
      </c>
      <c r="CD40" s="161">
        <f t="shared" si="19"/>
        <v>20617935.720000029</v>
      </c>
      <c r="CE40" s="161">
        <f t="shared" si="19"/>
        <v>7085226</v>
      </c>
      <c r="CF40" s="161">
        <f t="shared" si="19"/>
        <v>7375491.549999997</v>
      </c>
      <c r="CG40" s="161">
        <f t="shared" si="19"/>
        <v>5870076.049999997</v>
      </c>
      <c r="CH40" s="161">
        <f t="shared" si="19"/>
        <v>3817856.5300000012</v>
      </c>
      <c r="CI40" s="161">
        <f t="shared" si="19"/>
        <v>25209903.140000045</v>
      </c>
      <c r="CJ40" s="161">
        <f t="shared" si="19"/>
        <v>5312725.6400000006</v>
      </c>
      <c r="CK40" s="161">
        <f t="shared" si="19"/>
        <v>5099727.0899999961</v>
      </c>
      <c r="CL40" s="161">
        <f t="shared" si="19"/>
        <v>75041187.78000021</v>
      </c>
      <c r="CM40" s="161">
        <f t="shared" si="19"/>
        <v>152570902.33999991</v>
      </c>
      <c r="CN40" s="161">
        <f t="shared" si="19"/>
        <v>315837839.6500001</v>
      </c>
      <c r="CO40" s="161">
        <f t="shared" si="19"/>
        <v>397524085.96999931</v>
      </c>
      <c r="CP40" s="161">
        <f t="shared" si="19"/>
        <v>372898454.29999971</v>
      </c>
      <c r="CQ40" s="161">
        <f t="shared" si="19"/>
        <v>219675176.25000024</v>
      </c>
      <c r="CR40" s="161">
        <f t="shared" si="19"/>
        <v>672512258.36000061</v>
      </c>
      <c r="CS40" s="161">
        <f t="shared" si="19"/>
        <v>2206059904.6500015</v>
      </c>
    </row>
    <row r="41" spans="1:97" s="58" customFormat="1" x14ac:dyDescent="0.6">
      <c r="A41" s="57" t="s">
        <v>366</v>
      </c>
      <c r="B41" s="59" t="str">
        <f t="shared" ref="B41:C41" si="20">IF(B40&gt;0,"เกินดุล",IF(B40=0,"สมดุล","ขาดดุล"))</f>
        <v>เกินดุล</v>
      </c>
      <c r="C41" s="59" t="str">
        <f t="shared" si="20"/>
        <v>เกินดุล</v>
      </c>
      <c r="D41" s="59" t="str">
        <f t="shared" ref="D41:BO41" si="21">IF(D40&gt;0,"เกินดุล",IF(D40=0,"สมดุล","ขาดดุล"))</f>
        <v>เกินดุล</v>
      </c>
      <c r="E41" s="59" t="str">
        <f t="shared" si="21"/>
        <v>เกินดุล</v>
      </c>
      <c r="F41" s="59" t="str">
        <f t="shared" si="21"/>
        <v>เกินดุล</v>
      </c>
      <c r="G41" s="59" t="str">
        <f t="shared" si="21"/>
        <v>เกินดุล</v>
      </c>
      <c r="H41" s="59" t="str">
        <f t="shared" si="21"/>
        <v>เกินดุล</v>
      </c>
      <c r="I41" s="59" t="str">
        <f t="shared" si="21"/>
        <v>เกินดุล</v>
      </c>
      <c r="J41" s="59" t="str">
        <f t="shared" si="21"/>
        <v>เกินดุล</v>
      </c>
      <c r="K41" s="59" t="str">
        <f t="shared" si="21"/>
        <v>เกินดุล</v>
      </c>
      <c r="L41" s="59" t="str">
        <f t="shared" si="21"/>
        <v>เกินดุล</v>
      </c>
      <c r="M41" s="59" t="str">
        <f t="shared" si="21"/>
        <v>เกินดุล</v>
      </c>
      <c r="N41" s="59" t="str">
        <f t="shared" si="21"/>
        <v>เกินดุล</v>
      </c>
      <c r="O41" s="59" t="str">
        <f t="shared" si="21"/>
        <v>เกินดุล</v>
      </c>
      <c r="P41" s="59" t="str">
        <f t="shared" si="21"/>
        <v>เกินดุล</v>
      </c>
      <c r="Q41" s="59" t="str">
        <f t="shared" si="21"/>
        <v>เกินดุล</v>
      </c>
      <c r="R41" s="59" t="str">
        <f t="shared" si="21"/>
        <v>เกินดุล</v>
      </c>
      <c r="S41" s="59" t="str">
        <f t="shared" si="21"/>
        <v>เกินดุล</v>
      </c>
      <c r="T41" s="59" t="str">
        <f t="shared" si="21"/>
        <v>เกินดุล</v>
      </c>
      <c r="U41" s="59" t="str">
        <f t="shared" si="21"/>
        <v>เกินดุล</v>
      </c>
      <c r="V41" s="59" t="str">
        <f t="shared" si="21"/>
        <v>เกินดุล</v>
      </c>
      <c r="W41" s="59" t="str">
        <f t="shared" si="21"/>
        <v>เกินดุล</v>
      </c>
      <c r="X41" s="59" t="str">
        <f t="shared" si="21"/>
        <v>เกินดุล</v>
      </c>
      <c r="Y41" s="59" t="str">
        <f t="shared" si="21"/>
        <v>เกินดุล</v>
      </c>
      <c r="Z41" s="59" t="str">
        <f t="shared" si="21"/>
        <v>เกินดุล</v>
      </c>
      <c r="AA41" s="59" t="str">
        <f t="shared" si="21"/>
        <v>เกินดุล</v>
      </c>
      <c r="AB41" s="59" t="str">
        <f t="shared" si="21"/>
        <v>เกินดุล</v>
      </c>
      <c r="AC41" s="59" t="str">
        <f t="shared" si="21"/>
        <v>เกินดุล</v>
      </c>
      <c r="AD41" s="59" t="str">
        <f t="shared" si="21"/>
        <v>เกินดุล</v>
      </c>
      <c r="AE41" s="59" t="str">
        <f t="shared" si="21"/>
        <v>เกินดุล</v>
      </c>
      <c r="AF41" s="59" t="str">
        <f t="shared" si="21"/>
        <v>เกินดุล</v>
      </c>
      <c r="AG41" s="59" t="str">
        <f t="shared" si="21"/>
        <v>เกินดุล</v>
      </c>
      <c r="AH41" s="59" t="str">
        <f t="shared" si="21"/>
        <v>เกินดุล</v>
      </c>
      <c r="AI41" s="59" t="str">
        <f t="shared" si="21"/>
        <v>เกินดุล</v>
      </c>
      <c r="AJ41" s="59" t="str">
        <f t="shared" si="21"/>
        <v>เกินดุล</v>
      </c>
      <c r="AK41" s="59" t="str">
        <f t="shared" si="21"/>
        <v>เกินดุล</v>
      </c>
      <c r="AL41" s="59" t="str">
        <f t="shared" si="21"/>
        <v>เกินดุล</v>
      </c>
      <c r="AM41" s="59" t="str">
        <f t="shared" si="21"/>
        <v>เกินดุล</v>
      </c>
      <c r="AN41" s="59" t="str">
        <f t="shared" si="21"/>
        <v>เกินดุล</v>
      </c>
      <c r="AO41" s="59" t="str">
        <f t="shared" si="21"/>
        <v>เกินดุล</v>
      </c>
      <c r="AP41" s="59" t="str">
        <f t="shared" si="21"/>
        <v>เกินดุล</v>
      </c>
      <c r="AQ41" s="59" t="str">
        <f t="shared" si="21"/>
        <v>เกินดุล</v>
      </c>
      <c r="AR41" s="59" t="str">
        <f t="shared" si="21"/>
        <v>เกินดุล</v>
      </c>
      <c r="AS41" s="59" t="str">
        <f t="shared" si="21"/>
        <v>เกินดุล</v>
      </c>
      <c r="AT41" s="59" t="str">
        <f t="shared" si="21"/>
        <v>เกินดุล</v>
      </c>
      <c r="AU41" s="59" t="str">
        <f t="shared" si="21"/>
        <v>เกินดุล</v>
      </c>
      <c r="AV41" s="59" t="str">
        <f t="shared" si="21"/>
        <v>เกินดุล</v>
      </c>
      <c r="AW41" s="59" t="str">
        <f t="shared" si="21"/>
        <v>เกินดุล</v>
      </c>
      <c r="AX41" s="59" t="str">
        <f t="shared" si="21"/>
        <v>เกินดุล</v>
      </c>
      <c r="AY41" s="59" t="str">
        <f t="shared" si="21"/>
        <v>เกินดุล</v>
      </c>
      <c r="AZ41" s="59" t="str">
        <f t="shared" si="21"/>
        <v>เกินดุล</v>
      </c>
      <c r="BA41" s="59" t="str">
        <f t="shared" si="21"/>
        <v>เกินดุล</v>
      </c>
      <c r="BB41" s="59" t="str">
        <f t="shared" si="21"/>
        <v>เกินดุล</v>
      </c>
      <c r="BC41" s="59" t="str">
        <f t="shared" si="21"/>
        <v>เกินดุล</v>
      </c>
      <c r="BD41" s="59" t="str">
        <f t="shared" si="21"/>
        <v>เกินดุล</v>
      </c>
      <c r="BE41" s="59" t="str">
        <f t="shared" si="21"/>
        <v>เกินดุล</v>
      </c>
      <c r="BF41" s="59" t="str">
        <f t="shared" si="21"/>
        <v>เกินดุล</v>
      </c>
      <c r="BG41" s="59" t="str">
        <f t="shared" si="21"/>
        <v>เกินดุล</v>
      </c>
      <c r="BH41" s="59" t="str">
        <f t="shared" si="21"/>
        <v>เกินดุล</v>
      </c>
      <c r="BI41" s="59" t="str">
        <f t="shared" si="21"/>
        <v>เกินดุล</v>
      </c>
      <c r="BJ41" s="59" t="str">
        <f t="shared" si="21"/>
        <v>เกินดุล</v>
      </c>
      <c r="BK41" s="59" t="str">
        <f t="shared" si="21"/>
        <v>เกินดุล</v>
      </c>
      <c r="BL41" s="59" t="str">
        <f t="shared" si="21"/>
        <v>เกินดุล</v>
      </c>
      <c r="BM41" s="59" t="str">
        <f t="shared" si="21"/>
        <v>เกินดุล</v>
      </c>
      <c r="BN41" s="59" t="str">
        <f t="shared" si="21"/>
        <v>เกินดุล</v>
      </c>
      <c r="BO41" s="59" t="str">
        <f t="shared" si="21"/>
        <v>เกินดุล</v>
      </c>
      <c r="BP41" s="59" t="str">
        <f t="shared" ref="BP41:CK41" si="22">IF(BP40&gt;0,"เกินดุล",IF(BP40=0,"สมดุล","ขาดดุล"))</f>
        <v>เกินดุล</v>
      </c>
      <c r="BQ41" s="59" t="str">
        <f t="shared" si="22"/>
        <v>เกินดุล</v>
      </c>
      <c r="BR41" s="59" t="str">
        <f t="shared" si="22"/>
        <v>เกินดุล</v>
      </c>
      <c r="BS41" s="59" t="str">
        <f t="shared" si="22"/>
        <v>เกินดุล</v>
      </c>
      <c r="BT41" s="59" t="str">
        <f t="shared" si="22"/>
        <v>เกินดุล</v>
      </c>
      <c r="BU41" s="59" t="str">
        <f t="shared" si="22"/>
        <v>เกินดุล</v>
      </c>
      <c r="BV41" s="59" t="str">
        <f t="shared" si="22"/>
        <v>เกินดุล</v>
      </c>
      <c r="BW41" s="59" t="str">
        <f t="shared" si="22"/>
        <v>เกินดุล</v>
      </c>
      <c r="BX41" s="59" t="str">
        <f t="shared" si="22"/>
        <v>เกินดุล</v>
      </c>
      <c r="BY41" s="59" t="str">
        <f t="shared" si="22"/>
        <v>เกินดุล</v>
      </c>
      <c r="BZ41" s="59" t="str">
        <f t="shared" si="22"/>
        <v>เกินดุล</v>
      </c>
      <c r="CA41" s="59" t="str">
        <f t="shared" si="22"/>
        <v>เกินดุล</v>
      </c>
      <c r="CB41" s="59" t="str">
        <f t="shared" si="22"/>
        <v>เกินดุล</v>
      </c>
      <c r="CC41" s="59" t="str">
        <f t="shared" si="22"/>
        <v>เกินดุล</v>
      </c>
      <c r="CD41" s="59" t="str">
        <f t="shared" si="22"/>
        <v>เกินดุล</v>
      </c>
      <c r="CE41" s="59" t="str">
        <f t="shared" si="22"/>
        <v>เกินดุล</v>
      </c>
      <c r="CF41" s="59" t="str">
        <f t="shared" si="22"/>
        <v>เกินดุล</v>
      </c>
      <c r="CG41" s="59" t="str">
        <f t="shared" si="22"/>
        <v>เกินดุล</v>
      </c>
      <c r="CH41" s="59" t="str">
        <f t="shared" si="22"/>
        <v>เกินดุล</v>
      </c>
      <c r="CI41" s="59" t="str">
        <f t="shared" si="22"/>
        <v>เกินดุล</v>
      </c>
      <c r="CJ41" s="59" t="str">
        <f t="shared" si="22"/>
        <v>เกินดุล</v>
      </c>
      <c r="CK41" s="59" t="str">
        <f t="shared" si="22"/>
        <v>เกินดุล</v>
      </c>
      <c r="CL41" s="59" t="str">
        <f t="shared" ref="CL41:CS41" si="23">IF(CL40&gt;0,"เกินดุล",IF(CL40=0,"สมดุล","ขาดดุล"))</f>
        <v>เกินดุล</v>
      </c>
      <c r="CM41" s="59" t="str">
        <f t="shared" si="23"/>
        <v>เกินดุล</v>
      </c>
      <c r="CN41" s="59" t="str">
        <f t="shared" si="23"/>
        <v>เกินดุล</v>
      </c>
      <c r="CO41" s="59" t="str">
        <f t="shared" si="23"/>
        <v>เกินดุล</v>
      </c>
      <c r="CP41" s="59" t="str">
        <f t="shared" si="23"/>
        <v>เกินดุล</v>
      </c>
      <c r="CQ41" s="59" t="str">
        <f t="shared" si="23"/>
        <v>เกินดุล</v>
      </c>
      <c r="CR41" s="59" t="str">
        <f t="shared" si="23"/>
        <v>เกินดุล</v>
      </c>
      <c r="CS41" s="59" t="str">
        <f t="shared" si="23"/>
        <v>เกินดุล</v>
      </c>
    </row>
    <row r="42" spans="1:97" s="58" customFormat="1" x14ac:dyDescent="0.6">
      <c r="A42" s="57" t="s">
        <v>367</v>
      </c>
      <c r="B42" s="54">
        <f t="shared" ref="B42:C42" si="24">IF(B40&lt;=0,0,ROUNDUP((B40*20%),2))</f>
        <v>11562719.73</v>
      </c>
      <c r="C42" s="54">
        <f t="shared" si="24"/>
        <v>363.57</v>
      </c>
      <c r="D42" s="54">
        <f t="shared" ref="D42:BO42" si="25">IF(D40&lt;=0,0,ROUNDUP((D40*20%),2))</f>
        <v>13240</v>
      </c>
      <c r="E42" s="54">
        <f t="shared" si="25"/>
        <v>19668.66</v>
      </c>
      <c r="F42" s="54">
        <f t="shared" si="25"/>
        <v>40000</v>
      </c>
      <c r="G42" s="54">
        <f t="shared" si="25"/>
        <v>93410.849999999991</v>
      </c>
      <c r="H42" s="54">
        <f t="shared" si="25"/>
        <v>194139.40000000002</v>
      </c>
      <c r="I42" s="54">
        <f t="shared" si="25"/>
        <v>1669294.61</v>
      </c>
      <c r="J42" s="54">
        <f t="shared" si="25"/>
        <v>984160</v>
      </c>
      <c r="K42" s="54">
        <f t="shared" si="25"/>
        <v>3987.4100000000003</v>
      </c>
      <c r="L42" s="54">
        <f t="shared" si="25"/>
        <v>407253.36</v>
      </c>
      <c r="M42" s="54">
        <f t="shared" si="25"/>
        <v>20000.009999999998</v>
      </c>
      <c r="N42" s="54">
        <f t="shared" si="25"/>
        <v>8750541.3300000001</v>
      </c>
      <c r="O42" s="54">
        <f t="shared" si="25"/>
        <v>1240994.04</v>
      </c>
      <c r="P42" s="54">
        <f t="shared" si="25"/>
        <v>7288182.5299999993</v>
      </c>
      <c r="Q42" s="54">
        <f t="shared" si="25"/>
        <v>5515533.5699999994</v>
      </c>
      <c r="R42" s="54">
        <f t="shared" si="25"/>
        <v>1663075.21</v>
      </c>
      <c r="S42" s="54">
        <f t="shared" si="25"/>
        <v>4473336.71</v>
      </c>
      <c r="T42" s="54">
        <f t="shared" si="25"/>
        <v>875446.1</v>
      </c>
      <c r="U42" s="54">
        <f t="shared" si="25"/>
        <v>707071</v>
      </c>
      <c r="V42" s="54">
        <f t="shared" si="25"/>
        <v>24905260</v>
      </c>
      <c r="W42" s="54">
        <f t="shared" si="25"/>
        <v>6497464.2000000002</v>
      </c>
      <c r="X42" s="54">
        <f t="shared" si="25"/>
        <v>3989583.5399999996</v>
      </c>
      <c r="Y42" s="54">
        <f t="shared" si="25"/>
        <v>2977165</v>
      </c>
      <c r="Z42" s="54">
        <f t="shared" si="25"/>
        <v>817825.6</v>
      </c>
      <c r="AA42" s="54">
        <f t="shared" si="25"/>
        <v>3293063.03</v>
      </c>
      <c r="AB42" s="54">
        <f t="shared" si="25"/>
        <v>1743900</v>
      </c>
      <c r="AC42" s="54">
        <f t="shared" si="25"/>
        <v>3220000</v>
      </c>
      <c r="AD42" s="54">
        <f t="shared" si="25"/>
        <v>1775123.39</v>
      </c>
      <c r="AE42" s="54">
        <f t="shared" si="25"/>
        <v>3377763.6799999997</v>
      </c>
      <c r="AF42" s="54">
        <f t="shared" si="25"/>
        <v>2280660</v>
      </c>
      <c r="AG42" s="54">
        <f t="shared" si="25"/>
        <v>2942273.2</v>
      </c>
      <c r="AH42" s="54">
        <f t="shared" si="25"/>
        <v>1626830.6</v>
      </c>
      <c r="AI42" s="54">
        <f t="shared" si="25"/>
        <v>3720655.71</v>
      </c>
      <c r="AJ42" s="54">
        <f t="shared" si="25"/>
        <v>47267965.780000001</v>
      </c>
      <c r="AK42" s="54">
        <f t="shared" si="25"/>
        <v>399686.21</v>
      </c>
      <c r="AL42" s="54">
        <f t="shared" si="25"/>
        <v>1232786.4099999999</v>
      </c>
      <c r="AM42" s="54">
        <f t="shared" si="25"/>
        <v>5432694.2999999998</v>
      </c>
      <c r="AN42" s="54">
        <f t="shared" si="25"/>
        <v>854723.77</v>
      </c>
      <c r="AO42" s="54">
        <f t="shared" si="25"/>
        <v>815051.97</v>
      </c>
      <c r="AP42" s="54">
        <f t="shared" si="25"/>
        <v>438701.48</v>
      </c>
      <c r="AQ42" s="54">
        <f t="shared" si="25"/>
        <v>7463240.6899999995</v>
      </c>
      <c r="AR42" s="54">
        <f t="shared" si="25"/>
        <v>1781965.42</v>
      </c>
      <c r="AS42" s="54">
        <f t="shared" si="25"/>
        <v>2555862.33</v>
      </c>
      <c r="AT42" s="54">
        <f t="shared" si="25"/>
        <v>3000409.26</v>
      </c>
      <c r="AU42" s="54">
        <f t="shared" si="25"/>
        <v>2820870.42</v>
      </c>
      <c r="AV42" s="54">
        <f t="shared" si="25"/>
        <v>406264.79000000004</v>
      </c>
      <c r="AW42" s="54">
        <f t="shared" si="25"/>
        <v>1425831.89</v>
      </c>
      <c r="AX42" s="54">
        <f t="shared" si="25"/>
        <v>2065333.65</v>
      </c>
      <c r="AY42" s="54">
        <f t="shared" si="25"/>
        <v>63425.93</v>
      </c>
      <c r="AZ42" s="54">
        <f t="shared" si="25"/>
        <v>77817.56</v>
      </c>
      <c r="BA42" s="54">
        <f t="shared" si="25"/>
        <v>1402185.4</v>
      </c>
      <c r="BB42" s="54">
        <f t="shared" si="25"/>
        <v>22806000</v>
      </c>
      <c r="BC42" s="54">
        <f t="shared" si="25"/>
        <v>15757200</v>
      </c>
      <c r="BD42" s="54">
        <f t="shared" si="25"/>
        <v>236543.07</v>
      </c>
      <c r="BE42" s="54">
        <f t="shared" si="25"/>
        <v>3636520.01</v>
      </c>
      <c r="BF42" s="54">
        <f t="shared" si="25"/>
        <v>23675440</v>
      </c>
      <c r="BG42" s="54">
        <f t="shared" si="25"/>
        <v>2165119.17</v>
      </c>
      <c r="BH42" s="54">
        <f t="shared" si="25"/>
        <v>1804902.68</v>
      </c>
      <c r="BI42" s="54">
        <f t="shared" si="25"/>
        <v>1792666.89</v>
      </c>
      <c r="BJ42" s="54">
        <f t="shared" si="25"/>
        <v>2705299.0799999996</v>
      </c>
      <c r="BK42" s="54">
        <f t="shared" si="25"/>
        <v>32660000</v>
      </c>
      <c r="BL42" s="54">
        <f t="shared" si="25"/>
        <v>2406815.9299999997</v>
      </c>
      <c r="BM42" s="54">
        <f t="shared" si="25"/>
        <v>2882288.1199999996</v>
      </c>
      <c r="BN42" s="54">
        <f t="shared" si="25"/>
        <v>2157422.8899999997</v>
      </c>
      <c r="BO42" s="54">
        <f t="shared" si="25"/>
        <v>2704326.9499999997</v>
      </c>
      <c r="BP42" s="54">
        <f t="shared" ref="BP42:CK42" si="26">IF(BP40&lt;=0,0,ROUNDUP((BP40*20%),2))</f>
        <v>1124181.3800000001</v>
      </c>
      <c r="BQ42" s="54">
        <f t="shared" si="26"/>
        <v>82739304.799999997</v>
      </c>
      <c r="BR42" s="54">
        <f t="shared" si="26"/>
        <v>1740011.32</v>
      </c>
      <c r="BS42" s="54">
        <f t="shared" si="26"/>
        <v>1598326.95</v>
      </c>
      <c r="BT42" s="54">
        <f t="shared" si="26"/>
        <v>11154293.77</v>
      </c>
      <c r="BU42" s="54">
        <f t="shared" si="26"/>
        <v>1992760.35</v>
      </c>
      <c r="BV42" s="54">
        <f t="shared" si="26"/>
        <v>1796228.29</v>
      </c>
      <c r="BW42" s="54">
        <f t="shared" si="26"/>
        <v>5628377.5</v>
      </c>
      <c r="BX42" s="54">
        <f t="shared" si="26"/>
        <v>211788.65000000002</v>
      </c>
      <c r="BY42" s="54">
        <f t="shared" si="26"/>
        <v>809788.86</v>
      </c>
      <c r="BZ42" s="54">
        <f t="shared" si="26"/>
        <v>1279058.56</v>
      </c>
      <c r="CA42" s="54">
        <f t="shared" si="26"/>
        <v>2675301.5099999998</v>
      </c>
      <c r="CB42" s="54">
        <f t="shared" si="26"/>
        <v>3931054.0799999996</v>
      </c>
      <c r="CC42" s="54">
        <f t="shared" si="26"/>
        <v>2868368.7399999998</v>
      </c>
      <c r="CD42" s="54">
        <f t="shared" si="26"/>
        <v>4123587.15</v>
      </c>
      <c r="CE42" s="54">
        <f t="shared" si="26"/>
        <v>1417045.2</v>
      </c>
      <c r="CF42" s="54">
        <f t="shared" si="26"/>
        <v>1475098.31</v>
      </c>
      <c r="CG42" s="54">
        <f t="shared" si="26"/>
        <v>1174015.21</v>
      </c>
      <c r="CH42" s="54">
        <f t="shared" si="26"/>
        <v>763571.31</v>
      </c>
      <c r="CI42" s="54">
        <f t="shared" si="26"/>
        <v>5041980.63</v>
      </c>
      <c r="CJ42" s="54">
        <f t="shared" si="26"/>
        <v>1062545.1300000001</v>
      </c>
      <c r="CK42" s="54">
        <f t="shared" si="26"/>
        <v>1019945.42</v>
      </c>
      <c r="CL42" s="54">
        <f t="shared" ref="CL42:CS42" si="27">IF(CL40&lt;=0,0,ROUNDUP((CL40*20%),2))</f>
        <v>15008237.560000001</v>
      </c>
      <c r="CM42" s="54">
        <f t="shared" si="27"/>
        <v>30514180.470000003</v>
      </c>
      <c r="CN42" s="54">
        <f t="shared" si="27"/>
        <v>63167567.93</v>
      </c>
      <c r="CO42" s="54">
        <f t="shared" si="27"/>
        <v>79504817.200000003</v>
      </c>
      <c r="CP42" s="54">
        <f t="shared" si="27"/>
        <v>74579690.859999999</v>
      </c>
      <c r="CQ42" s="54">
        <f t="shared" si="27"/>
        <v>43935035.259999998</v>
      </c>
      <c r="CR42" s="54">
        <f t="shared" si="27"/>
        <v>134502451.67999998</v>
      </c>
      <c r="CS42" s="54">
        <f t="shared" si="27"/>
        <v>441211980.93000001</v>
      </c>
    </row>
    <row r="43" spans="1:97" s="58" customFormat="1" x14ac:dyDescent="0.6">
      <c r="A43" s="57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</row>
    <row r="44" spans="1:97" s="61" customFormat="1" x14ac:dyDescent="0.6">
      <c r="A44" s="60" t="s">
        <v>379</v>
      </c>
      <c r="B44" s="46">
        <v>177229718.78</v>
      </c>
      <c r="C44" s="46">
        <v>17630485.859999999</v>
      </c>
      <c r="D44" s="46">
        <v>26971798.920000002</v>
      </c>
      <c r="E44" s="46">
        <v>12979841.710000001</v>
      </c>
      <c r="F44" s="46">
        <v>14330073.75</v>
      </c>
      <c r="G44" s="46">
        <v>2061133.54</v>
      </c>
      <c r="H44" s="46">
        <v>9935278.5299999993</v>
      </c>
      <c r="I44" s="46">
        <v>7250716.2800000003</v>
      </c>
      <c r="J44" s="46">
        <v>-1978230.79</v>
      </c>
      <c r="K44" s="46">
        <v>-10740814.199999999</v>
      </c>
      <c r="L44" s="46">
        <v>-26835640.170000002</v>
      </c>
      <c r="M44" s="46">
        <v>-5526395.2400000002</v>
      </c>
      <c r="N44" s="46">
        <v>84381385.329999998</v>
      </c>
      <c r="O44" s="46">
        <v>23532870.73</v>
      </c>
      <c r="P44" s="46">
        <v>-2340864.9900000002</v>
      </c>
      <c r="Q44" s="46">
        <v>42841576.590000004</v>
      </c>
      <c r="R44" s="46">
        <v>23044236.989999998</v>
      </c>
      <c r="S44" s="46">
        <v>25830354.719999999</v>
      </c>
      <c r="T44" s="46">
        <v>14820313.68</v>
      </c>
      <c r="U44" s="46">
        <v>-7365734.0800000001</v>
      </c>
      <c r="V44" s="46">
        <v>316876459.75</v>
      </c>
      <c r="W44" s="46">
        <v>43456941.859999999</v>
      </c>
      <c r="X44" s="46">
        <v>4636347.7</v>
      </c>
      <c r="Y44" s="46">
        <v>19308484.809999999</v>
      </c>
      <c r="Z44" s="46">
        <v>3370313.26</v>
      </c>
      <c r="AA44" s="46">
        <v>14331863.779999999</v>
      </c>
      <c r="AB44" s="46">
        <v>7199906.0199999996</v>
      </c>
      <c r="AC44" s="46">
        <v>-23236767.449999999</v>
      </c>
      <c r="AD44" s="46">
        <v>8190686.7599999998</v>
      </c>
      <c r="AE44" s="46">
        <v>5629622.5099999998</v>
      </c>
      <c r="AF44" s="46">
        <v>-4017289.41</v>
      </c>
      <c r="AG44" s="46">
        <v>5868487.5</v>
      </c>
      <c r="AH44" s="46">
        <v>21034512.030000001</v>
      </c>
      <c r="AI44" s="46">
        <v>-2571989.42</v>
      </c>
      <c r="AJ44" s="46">
        <v>867428670.25</v>
      </c>
      <c r="AK44" s="46">
        <v>52756810.259999998</v>
      </c>
      <c r="AL44" s="46">
        <v>24232950.879999999</v>
      </c>
      <c r="AM44" s="46">
        <v>57185798.719999999</v>
      </c>
      <c r="AN44" s="46">
        <v>3585145.6</v>
      </c>
      <c r="AO44" s="46">
        <v>16195926.380000001</v>
      </c>
      <c r="AP44" s="46">
        <v>4196940.96</v>
      </c>
      <c r="AQ44" s="46">
        <v>75033965.739999995</v>
      </c>
      <c r="AR44" s="46">
        <v>21387662.739999998</v>
      </c>
      <c r="AS44" s="46">
        <v>6257153.8600000003</v>
      </c>
      <c r="AT44" s="46">
        <v>2175628.96</v>
      </c>
      <c r="AU44" s="46">
        <v>27642478.530000001</v>
      </c>
      <c r="AV44" s="46">
        <v>10356739.24</v>
      </c>
      <c r="AW44" s="46">
        <v>29114401.030000001</v>
      </c>
      <c r="AX44" s="46">
        <v>23872352.620000001</v>
      </c>
      <c r="AY44" s="46">
        <v>9692465.5800000001</v>
      </c>
      <c r="AZ44" s="46">
        <v>302751103.47000003</v>
      </c>
      <c r="BA44" s="46">
        <v>37037828.789999999</v>
      </c>
      <c r="BB44" s="46">
        <v>635504309.96000004</v>
      </c>
      <c r="BC44" s="46">
        <v>-3500055.25</v>
      </c>
      <c r="BD44" s="46">
        <v>-3695298.18</v>
      </c>
      <c r="BE44" s="46">
        <v>7680113.9100000001</v>
      </c>
      <c r="BF44" s="46">
        <v>65925720.079999998</v>
      </c>
      <c r="BG44" s="46">
        <v>41565592.420000002</v>
      </c>
      <c r="BH44" s="46">
        <v>-2194584.2400000002</v>
      </c>
      <c r="BI44" s="46">
        <v>17841699.960000001</v>
      </c>
      <c r="BJ44" s="46">
        <v>16450340.25</v>
      </c>
      <c r="BK44" s="46">
        <v>486809661.83999997</v>
      </c>
      <c r="BL44" s="46">
        <v>19748704.579999998</v>
      </c>
      <c r="BM44" s="46">
        <v>17131740.989999998</v>
      </c>
      <c r="BN44" s="46">
        <v>12787748.640000001</v>
      </c>
      <c r="BO44" s="46">
        <v>381829.57</v>
      </c>
      <c r="BP44" s="46">
        <v>3723479.49</v>
      </c>
      <c r="BQ44" s="46">
        <v>1673111110.3399999</v>
      </c>
      <c r="BR44" s="46">
        <v>5711834.6500000004</v>
      </c>
      <c r="BS44" s="46">
        <v>237229.51</v>
      </c>
      <c r="BT44" s="46">
        <v>128396575.3</v>
      </c>
      <c r="BU44" s="46">
        <v>24940848.210000001</v>
      </c>
      <c r="BV44" s="46">
        <v>12598980.73</v>
      </c>
      <c r="BW44" s="46">
        <v>2520206.85</v>
      </c>
      <c r="BX44" s="46">
        <v>2450273.64</v>
      </c>
      <c r="BY44" s="46">
        <v>1598202.45</v>
      </c>
      <c r="BZ44" s="46">
        <v>13514775.34</v>
      </c>
      <c r="CA44" s="46">
        <v>22912327.149999999</v>
      </c>
      <c r="CB44" s="46">
        <v>21606823.93</v>
      </c>
      <c r="CC44" s="46">
        <v>42984293.560000002</v>
      </c>
      <c r="CD44" s="46">
        <v>12777622.84</v>
      </c>
      <c r="CE44" s="46">
        <v>6677985.1299999999</v>
      </c>
      <c r="CF44" s="46">
        <v>8732310.6899999995</v>
      </c>
      <c r="CG44" s="46">
        <v>-2732867.2</v>
      </c>
      <c r="CH44" s="46">
        <v>5048503.5</v>
      </c>
      <c r="CI44" s="46">
        <v>1913993.3</v>
      </c>
      <c r="CJ44" s="46">
        <v>3858124.81</v>
      </c>
      <c r="CK44" s="46">
        <v>17007700.68</v>
      </c>
      <c r="CL44" s="46">
        <f t="shared" si="0"/>
        <v>223307966.97000003</v>
      </c>
      <c r="CM44" s="46">
        <f t="shared" si="1"/>
        <v>204744138.97000003</v>
      </c>
      <c r="CN44" s="46">
        <f t="shared" si="2"/>
        <v>420077579.69999987</v>
      </c>
      <c r="CO44" s="46">
        <f t="shared" si="3"/>
        <v>1570904023.6099997</v>
      </c>
      <c r="CP44" s="46">
        <f t="shared" si="4"/>
        <v>775577838.91000009</v>
      </c>
      <c r="CQ44" s="46">
        <f t="shared" si="5"/>
        <v>540583165.1099999</v>
      </c>
      <c r="CR44" s="46">
        <f t="shared" si="6"/>
        <v>2005866855.4100001</v>
      </c>
      <c r="CS44" s="45">
        <f>SUM(B44:CK44)</f>
        <v>5741061568.6800013</v>
      </c>
    </row>
    <row r="45" spans="1:97" s="61" customFormat="1" x14ac:dyDescent="0.6">
      <c r="A45" s="60" t="s">
        <v>380</v>
      </c>
      <c r="B45" s="46">
        <v>146372647.33000001</v>
      </c>
      <c r="C45" s="46">
        <v>20255673.199999999</v>
      </c>
      <c r="D45" s="46">
        <v>19924220.260000002</v>
      </c>
      <c r="E45" s="46">
        <v>10608534.640000001</v>
      </c>
      <c r="F45" s="46">
        <v>14829135.07</v>
      </c>
      <c r="G45" s="46">
        <v>7009981</v>
      </c>
      <c r="H45" s="46">
        <v>21931184.190000001</v>
      </c>
      <c r="I45" s="46">
        <v>13106746.32</v>
      </c>
      <c r="J45" s="46">
        <v>5012261.7</v>
      </c>
      <c r="K45" s="46">
        <v>5144320.04</v>
      </c>
      <c r="L45" s="46">
        <v>22345420.780000001</v>
      </c>
      <c r="M45" s="46">
        <v>5214302.16</v>
      </c>
      <c r="N45" s="46">
        <v>122732345.84</v>
      </c>
      <c r="O45" s="46">
        <v>31574472.48</v>
      </c>
      <c r="P45" s="46">
        <v>16913571.670000002</v>
      </c>
      <c r="Q45" s="46">
        <v>34509027.969999999</v>
      </c>
      <c r="R45" s="46">
        <v>17642901.84</v>
      </c>
      <c r="S45" s="46">
        <v>23377691.539999999</v>
      </c>
      <c r="T45" s="46">
        <v>23352273.859999999</v>
      </c>
      <c r="U45" s="46">
        <v>2729768.65</v>
      </c>
      <c r="V45" s="46">
        <v>199995435.5</v>
      </c>
      <c r="W45" s="46">
        <v>41414366.18</v>
      </c>
      <c r="X45" s="46">
        <v>16095970.119999999</v>
      </c>
      <c r="Y45" s="46">
        <v>16593693.359999999</v>
      </c>
      <c r="Z45" s="46">
        <v>1216840.5</v>
      </c>
      <c r="AA45" s="46">
        <v>10405625.17</v>
      </c>
      <c r="AB45" s="46">
        <v>9537211.1699999999</v>
      </c>
      <c r="AC45" s="46">
        <v>33783803.159999996</v>
      </c>
      <c r="AD45" s="46">
        <v>18159198.640000001</v>
      </c>
      <c r="AE45" s="46">
        <v>14027384.92</v>
      </c>
      <c r="AF45" s="46">
        <v>20647631.73</v>
      </c>
      <c r="AG45" s="46">
        <v>22504435.280000001</v>
      </c>
      <c r="AH45" s="46">
        <v>14147505.08</v>
      </c>
      <c r="AI45" s="46">
        <v>7775308.5300000003</v>
      </c>
      <c r="AJ45" s="46">
        <v>347106369.32999998</v>
      </c>
      <c r="AK45" s="46">
        <v>48353902.159999996</v>
      </c>
      <c r="AL45" s="46">
        <v>27553097.469999999</v>
      </c>
      <c r="AM45" s="46">
        <v>40063410.920000002</v>
      </c>
      <c r="AN45" s="46">
        <v>20049757.239999998</v>
      </c>
      <c r="AO45" s="46">
        <v>12389910.84</v>
      </c>
      <c r="AP45" s="46">
        <v>6320992.4199999999</v>
      </c>
      <c r="AQ45" s="46">
        <v>58911886.509999998</v>
      </c>
      <c r="AR45" s="46">
        <v>19488831.66</v>
      </c>
      <c r="AS45" s="46">
        <v>25693236.870000001</v>
      </c>
      <c r="AT45" s="46">
        <v>14103705.9</v>
      </c>
      <c r="AU45" s="46">
        <v>21063272.050000001</v>
      </c>
      <c r="AV45" s="46">
        <v>9267001.8800000008</v>
      </c>
      <c r="AW45" s="46">
        <v>25482740.170000002</v>
      </c>
      <c r="AX45" s="46">
        <v>23608224.309999999</v>
      </c>
      <c r="AY45" s="46">
        <v>9605175.4399999995</v>
      </c>
      <c r="AZ45" s="46">
        <v>297597475.31999999</v>
      </c>
      <c r="BA45" s="46">
        <v>36428044.630000003</v>
      </c>
      <c r="BB45" s="46">
        <v>525128681.81999999</v>
      </c>
      <c r="BC45" s="46">
        <v>39957165.439999998</v>
      </c>
      <c r="BD45" s="46">
        <v>8129271.25</v>
      </c>
      <c r="BE45" s="46">
        <v>13487510.98</v>
      </c>
      <c r="BF45" s="46">
        <v>155048654.58000001</v>
      </c>
      <c r="BG45" s="46">
        <v>35801434.439999998</v>
      </c>
      <c r="BH45" s="46">
        <v>9555078.0999999996</v>
      </c>
      <c r="BI45" s="46">
        <v>18161212.199999999</v>
      </c>
      <c r="BJ45" s="46">
        <v>9808737.5999999996</v>
      </c>
      <c r="BK45" s="46">
        <v>269083551.44999999</v>
      </c>
      <c r="BL45" s="46">
        <v>44035489.509999998</v>
      </c>
      <c r="BM45" s="46">
        <v>18471181.559999999</v>
      </c>
      <c r="BN45" s="46">
        <v>30553642.100000001</v>
      </c>
      <c r="BO45" s="46">
        <v>17474308.77</v>
      </c>
      <c r="BP45" s="46">
        <v>11982017.789999999</v>
      </c>
      <c r="BQ45" s="46">
        <v>1119745287.99</v>
      </c>
      <c r="BR45" s="46">
        <v>22095373.890000001</v>
      </c>
      <c r="BS45" s="46">
        <v>10515726.869999999</v>
      </c>
      <c r="BT45" s="46">
        <v>164697657.72</v>
      </c>
      <c r="BU45" s="46">
        <v>22044552.260000002</v>
      </c>
      <c r="BV45" s="46">
        <v>33436417.640000001</v>
      </c>
      <c r="BW45" s="46">
        <v>42321502.859999999</v>
      </c>
      <c r="BX45" s="46">
        <v>13597636.1</v>
      </c>
      <c r="BY45" s="46">
        <v>9145929.6199999992</v>
      </c>
      <c r="BZ45" s="46">
        <v>20435255.890000001</v>
      </c>
      <c r="CA45" s="46">
        <v>26777877.460000001</v>
      </c>
      <c r="CB45" s="46">
        <v>87491219.799999997</v>
      </c>
      <c r="CC45" s="46">
        <v>56073696.479999997</v>
      </c>
      <c r="CD45" s="46">
        <v>47771562.420000002</v>
      </c>
      <c r="CE45" s="46">
        <v>17889012.809999999</v>
      </c>
      <c r="CF45" s="46">
        <v>14444019.960000001</v>
      </c>
      <c r="CG45" s="46">
        <v>9379921.5399999991</v>
      </c>
      <c r="CH45" s="46">
        <v>17171884.050000001</v>
      </c>
      <c r="CI45" s="46">
        <v>76491170.530000001</v>
      </c>
      <c r="CJ45" s="46">
        <v>14912737.460000001</v>
      </c>
      <c r="CK45" s="46">
        <v>24496908.559999999</v>
      </c>
      <c r="CL45" s="46">
        <f t="shared" si="0"/>
        <v>291754426.69</v>
      </c>
      <c r="CM45" s="46">
        <f t="shared" si="1"/>
        <v>272832053.84999996</v>
      </c>
      <c r="CN45" s="46">
        <f t="shared" si="2"/>
        <v>426304409.34000009</v>
      </c>
      <c r="CO45" s="46">
        <f t="shared" si="3"/>
        <v>1043087035.12</v>
      </c>
      <c r="CP45" s="46">
        <f t="shared" si="4"/>
        <v>815077746.41000009</v>
      </c>
      <c r="CQ45" s="46">
        <f t="shared" si="5"/>
        <v>391600191.18000001</v>
      </c>
      <c r="CR45" s="46">
        <f t="shared" si="6"/>
        <v>1850935351.9099998</v>
      </c>
      <c r="CS45" s="45">
        <f t="shared" ref="CS45:CS54" si="28">SUM(B45:CK45)</f>
        <v>5091591214.5000019</v>
      </c>
    </row>
    <row r="46" spans="1:97" s="61" customFormat="1" x14ac:dyDescent="0.6">
      <c r="A46" s="60" t="s">
        <v>381</v>
      </c>
      <c r="B46" s="46">
        <v>269751520.44</v>
      </c>
      <c r="C46" s="46">
        <v>16822222.640000001</v>
      </c>
      <c r="D46" s="46">
        <v>13026188.73</v>
      </c>
      <c r="E46" s="46">
        <v>14501391.720000001</v>
      </c>
      <c r="F46" s="46">
        <v>10666412.699999999</v>
      </c>
      <c r="G46" s="46">
        <v>24853755.32</v>
      </c>
      <c r="H46" s="46">
        <v>39503671.840000004</v>
      </c>
      <c r="I46" s="46">
        <v>54790847.219999999</v>
      </c>
      <c r="J46" s="46">
        <v>19021698.780000001</v>
      </c>
      <c r="K46" s="46">
        <v>33715348.420000002</v>
      </c>
      <c r="L46" s="46">
        <v>109192856.55</v>
      </c>
      <c r="M46" s="46">
        <v>15938436.939999999</v>
      </c>
      <c r="N46" s="46">
        <v>163598703.33000001</v>
      </c>
      <c r="O46" s="46">
        <v>21426681.25</v>
      </c>
      <c r="P46" s="46">
        <v>47884417.399999999</v>
      </c>
      <c r="Q46" s="46">
        <v>41396791.049999997</v>
      </c>
      <c r="R46" s="46">
        <v>14960571.57</v>
      </c>
      <c r="S46" s="46">
        <v>15823654.029999999</v>
      </c>
      <c r="T46" s="46">
        <v>23680079.370000001</v>
      </c>
      <c r="U46" s="46">
        <v>15575667.16</v>
      </c>
      <c r="V46" s="46">
        <v>290370207.5</v>
      </c>
      <c r="W46" s="46">
        <v>12945744.359999999</v>
      </c>
      <c r="X46" s="46">
        <v>51798051.719999999</v>
      </c>
      <c r="Y46" s="46">
        <v>22076151.550000001</v>
      </c>
      <c r="Z46" s="46">
        <v>17015272.989999998</v>
      </c>
      <c r="AA46" s="46">
        <v>12594042.779999999</v>
      </c>
      <c r="AB46" s="46">
        <v>18399583.640000001</v>
      </c>
      <c r="AC46" s="46">
        <v>118872900.40000001</v>
      </c>
      <c r="AD46" s="46">
        <v>27670345.170000002</v>
      </c>
      <c r="AE46" s="46">
        <v>25806430.460000001</v>
      </c>
      <c r="AF46" s="46">
        <v>41377137.159999996</v>
      </c>
      <c r="AG46" s="46">
        <v>54580549.109999999</v>
      </c>
      <c r="AH46" s="46">
        <v>12097201.779999999</v>
      </c>
      <c r="AI46" s="46">
        <v>35193418.5</v>
      </c>
      <c r="AJ46" s="46">
        <v>332022008.17000002</v>
      </c>
      <c r="AK46" s="46">
        <v>11814793.359999999</v>
      </c>
      <c r="AL46" s="46">
        <v>12996731.66</v>
      </c>
      <c r="AM46" s="46">
        <v>61707857.700000003</v>
      </c>
      <c r="AN46" s="46">
        <v>51295328.340000004</v>
      </c>
      <c r="AO46" s="46">
        <v>9417703.1199999992</v>
      </c>
      <c r="AP46" s="46">
        <v>8168341.2199999997</v>
      </c>
      <c r="AQ46" s="46">
        <v>116789886.87</v>
      </c>
      <c r="AR46" s="46">
        <v>15624301.57</v>
      </c>
      <c r="AS46" s="46">
        <v>44818154.840000004</v>
      </c>
      <c r="AT46" s="46">
        <v>37180579.210000001</v>
      </c>
      <c r="AU46" s="46">
        <v>7941093.75</v>
      </c>
      <c r="AV46" s="46">
        <v>9005879.4000000004</v>
      </c>
      <c r="AW46" s="46">
        <v>14575826.539999999</v>
      </c>
      <c r="AX46" s="46">
        <v>17545027.32</v>
      </c>
      <c r="AY46" s="46">
        <v>9676989.5199999996</v>
      </c>
      <c r="AZ46" s="46">
        <v>137956008.75</v>
      </c>
      <c r="BA46" s="46">
        <v>12860127.75</v>
      </c>
      <c r="BB46" s="46">
        <v>176805641.84999999</v>
      </c>
      <c r="BC46" s="46">
        <v>112695398.42</v>
      </c>
      <c r="BD46" s="46">
        <v>29859343.440000001</v>
      </c>
      <c r="BE46" s="46">
        <v>27121608.920000002</v>
      </c>
      <c r="BF46" s="46">
        <v>246665017.22</v>
      </c>
      <c r="BG46" s="46">
        <v>7029706.1399999997</v>
      </c>
      <c r="BH46" s="46">
        <v>25452422.010000002</v>
      </c>
      <c r="BI46" s="46">
        <v>20840440.23</v>
      </c>
      <c r="BJ46" s="46">
        <v>9232824.6199999992</v>
      </c>
      <c r="BK46" s="46">
        <v>174784445.94</v>
      </c>
      <c r="BL46" s="46">
        <v>53665874.469999999</v>
      </c>
      <c r="BM46" s="46">
        <v>23235344.129999999</v>
      </c>
      <c r="BN46" s="46">
        <v>63739340.899999999</v>
      </c>
      <c r="BO46" s="46">
        <v>37429028.539999999</v>
      </c>
      <c r="BP46" s="46">
        <v>27251305.239999998</v>
      </c>
      <c r="BQ46" s="46">
        <v>792225179.88</v>
      </c>
      <c r="BR46" s="46">
        <v>36489020.850000001</v>
      </c>
      <c r="BS46" s="46">
        <v>36391399.600000001</v>
      </c>
      <c r="BT46" s="46">
        <v>197021217.09999999</v>
      </c>
      <c r="BU46" s="46">
        <v>4088093.12</v>
      </c>
      <c r="BV46" s="46">
        <v>38756174.369999997</v>
      </c>
      <c r="BW46" s="46">
        <v>120781682.58</v>
      </c>
      <c r="BX46" s="46">
        <v>20553598.68</v>
      </c>
      <c r="BY46" s="46">
        <v>23095476.140000001</v>
      </c>
      <c r="BZ46" s="46">
        <v>24969592.5</v>
      </c>
      <c r="CA46" s="46">
        <v>47943514.420000002</v>
      </c>
      <c r="CB46" s="46">
        <v>129170117.94</v>
      </c>
      <c r="CC46" s="46">
        <v>37125816.140000001</v>
      </c>
      <c r="CD46" s="46">
        <v>67000421.32</v>
      </c>
      <c r="CE46" s="46">
        <v>21257256.989999998</v>
      </c>
      <c r="CF46" s="46">
        <v>26766317.48</v>
      </c>
      <c r="CG46" s="46">
        <v>24112895.280000001</v>
      </c>
      <c r="CH46" s="46">
        <v>19208661.75</v>
      </c>
      <c r="CI46" s="46">
        <v>131473386.81</v>
      </c>
      <c r="CJ46" s="46">
        <v>17985104.48</v>
      </c>
      <c r="CK46" s="46">
        <v>16541808.99</v>
      </c>
      <c r="CL46" s="46">
        <f t="shared" si="0"/>
        <v>621784351.30000007</v>
      </c>
      <c r="CM46" s="46">
        <f t="shared" si="1"/>
        <v>344346565.16000003</v>
      </c>
      <c r="CN46" s="46">
        <f t="shared" si="2"/>
        <v>740797037.12</v>
      </c>
      <c r="CO46" s="46">
        <f t="shared" si="3"/>
        <v>911396639.09000015</v>
      </c>
      <c r="CP46" s="46">
        <f t="shared" si="4"/>
        <v>655702402.85000002</v>
      </c>
      <c r="CQ46" s="46">
        <f t="shared" si="5"/>
        <v>380105339.22000003</v>
      </c>
      <c r="CR46" s="46">
        <f t="shared" si="6"/>
        <v>1832956736.4200003</v>
      </c>
      <c r="CS46" s="45">
        <f t="shared" si="28"/>
        <v>5487089071.1599998</v>
      </c>
    </row>
    <row r="47" spans="1:97" s="61" customFormat="1" x14ac:dyDescent="0.6">
      <c r="A47" s="60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</row>
    <row r="48" spans="1:97" s="64" customFormat="1" x14ac:dyDescent="0.6">
      <c r="A48" s="41" t="s">
        <v>267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</row>
    <row r="49" spans="1:97" s="47" customFormat="1" x14ac:dyDescent="0.6">
      <c r="A49" s="45" t="s">
        <v>213</v>
      </c>
      <c r="B49" s="46">
        <v>160000000</v>
      </c>
      <c r="C49" s="46">
        <v>13505482.27</v>
      </c>
      <c r="D49" s="46">
        <v>11291320.98</v>
      </c>
      <c r="E49" s="46">
        <v>10368917.640000001</v>
      </c>
      <c r="F49" s="46">
        <v>6425022.1100000003</v>
      </c>
      <c r="G49" s="46">
        <v>13081654.810000001</v>
      </c>
      <c r="H49" s="46">
        <v>16287307.779999999</v>
      </c>
      <c r="I49" s="46">
        <v>31000000</v>
      </c>
      <c r="J49" s="46">
        <v>11690650</v>
      </c>
      <c r="K49" s="46">
        <v>13041072.1</v>
      </c>
      <c r="L49" s="46">
        <v>34699265.450000003</v>
      </c>
      <c r="M49" s="46">
        <v>4943397.3</v>
      </c>
      <c r="N49" s="46">
        <v>80673726.469999999</v>
      </c>
      <c r="O49" s="46">
        <v>13889698.52</v>
      </c>
      <c r="P49" s="46">
        <v>15543927.93</v>
      </c>
      <c r="Q49" s="46">
        <v>34197112.109999999</v>
      </c>
      <c r="R49" s="46">
        <v>9518973.9600000009</v>
      </c>
      <c r="S49" s="46">
        <v>14499829.550000001</v>
      </c>
      <c r="T49" s="46">
        <v>9696181.0299999993</v>
      </c>
      <c r="U49" s="46">
        <v>3592957.55</v>
      </c>
      <c r="V49" s="46">
        <v>195000000</v>
      </c>
      <c r="W49" s="46">
        <v>7289860</v>
      </c>
      <c r="X49" s="46">
        <v>19451097.949999999</v>
      </c>
      <c r="Y49" s="46">
        <v>10826440</v>
      </c>
      <c r="Z49" s="46">
        <v>4200000</v>
      </c>
      <c r="AA49" s="46">
        <v>7707320.0499999998</v>
      </c>
      <c r="AB49" s="46">
        <v>10500000</v>
      </c>
      <c r="AC49" s="46">
        <v>40000000</v>
      </c>
      <c r="AD49" s="46">
        <v>7000000</v>
      </c>
      <c r="AE49" s="46">
        <v>8348364.6500000004</v>
      </c>
      <c r="AF49" s="46">
        <v>10000000</v>
      </c>
      <c r="AG49" s="46">
        <v>27000000</v>
      </c>
      <c r="AH49" s="46">
        <v>9000000</v>
      </c>
      <c r="AI49" s="46">
        <v>8000000</v>
      </c>
      <c r="AJ49" s="46">
        <v>594560000</v>
      </c>
      <c r="AK49" s="46">
        <v>10000000</v>
      </c>
      <c r="AL49" s="46">
        <v>7588095.6699999999</v>
      </c>
      <c r="AM49" s="46">
        <v>25024940.280000001</v>
      </c>
      <c r="AN49" s="46">
        <v>26843649.34</v>
      </c>
      <c r="AO49" s="46">
        <v>10674680.529999999</v>
      </c>
      <c r="AP49" s="46">
        <v>3697916.77</v>
      </c>
      <c r="AQ49" s="46">
        <v>72530841.790000007</v>
      </c>
      <c r="AR49" s="46">
        <v>12934274.6</v>
      </c>
      <c r="AS49" s="46">
        <v>23028385.809999999</v>
      </c>
      <c r="AT49" s="46">
        <v>19600552</v>
      </c>
      <c r="AU49" s="46">
        <v>7472746.5999999996</v>
      </c>
      <c r="AV49" s="46">
        <v>4400000</v>
      </c>
      <c r="AW49" s="46">
        <v>14024012.51</v>
      </c>
      <c r="AX49" s="46">
        <v>11172983.119999999</v>
      </c>
      <c r="AY49" s="46">
        <v>8900000</v>
      </c>
      <c r="AZ49" s="46">
        <v>135000000</v>
      </c>
      <c r="BA49" s="46">
        <v>9347084.2100000009</v>
      </c>
      <c r="BB49" s="46">
        <v>321000000</v>
      </c>
      <c r="BC49" s="46">
        <v>39830000</v>
      </c>
      <c r="BD49" s="46">
        <v>8059383.2800000003</v>
      </c>
      <c r="BE49" s="46">
        <v>11200000</v>
      </c>
      <c r="BF49" s="46">
        <v>92000000</v>
      </c>
      <c r="BG49" s="46">
        <v>5792120</v>
      </c>
      <c r="BH49" s="46">
        <v>4547041.8</v>
      </c>
      <c r="BI49" s="46">
        <v>15431834.41</v>
      </c>
      <c r="BJ49" s="46">
        <v>9116297.2200000007</v>
      </c>
      <c r="BK49" s="46">
        <v>136000000</v>
      </c>
      <c r="BL49" s="46">
        <v>23000000</v>
      </c>
      <c r="BM49" s="46">
        <v>18662430.59</v>
      </c>
      <c r="BN49" s="46">
        <v>30000000</v>
      </c>
      <c r="BO49" s="46">
        <v>15821418.109999999</v>
      </c>
      <c r="BP49" s="46">
        <v>10029830.800000001</v>
      </c>
      <c r="BQ49" s="46">
        <v>932000000</v>
      </c>
      <c r="BR49" s="46">
        <v>17027912.34</v>
      </c>
      <c r="BS49" s="46">
        <v>14370000</v>
      </c>
      <c r="BT49" s="46">
        <v>88518800</v>
      </c>
      <c r="BU49" s="46">
        <v>970653.04</v>
      </c>
      <c r="BV49" s="46">
        <v>13200169.539999999</v>
      </c>
      <c r="BW49" s="46">
        <v>54000000</v>
      </c>
      <c r="BX49" s="46">
        <v>7303222.9699999997</v>
      </c>
      <c r="BY49" s="46">
        <v>7051359.1900000004</v>
      </c>
      <c r="BZ49" s="46">
        <v>11626042.33</v>
      </c>
      <c r="CA49" s="46">
        <v>19383598.600000001</v>
      </c>
      <c r="CB49" s="46">
        <v>43227218.969999999</v>
      </c>
      <c r="CC49" s="46">
        <v>19939584</v>
      </c>
      <c r="CD49" s="46">
        <v>35138674.549999997</v>
      </c>
      <c r="CE49" s="46">
        <v>7500086.0300000003</v>
      </c>
      <c r="CF49" s="46">
        <v>5923539.2300000004</v>
      </c>
      <c r="CG49" s="46">
        <v>7940000</v>
      </c>
      <c r="CH49" s="46">
        <v>6828684.5199999996</v>
      </c>
      <c r="CI49" s="46">
        <v>53029933.299999997</v>
      </c>
      <c r="CJ49" s="46">
        <v>6800636.0999999996</v>
      </c>
      <c r="CK49" s="46">
        <v>4995248.26</v>
      </c>
      <c r="CL49" s="46">
        <f t="shared" si="0"/>
        <v>326334090.44000006</v>
      </c>
      <c r="CM49" s="46">
        <f t="shared" si="1"/>
        <v>181612407.12</v>
      </c>
      <c r="CN49" s="46">
        <f t="shared" si="2"/>
        <v>364323082.64999998</v>
      </c>
      <c r="CO49" s="46">
        <f t="shared" si="3"/>
        <v>996800163.2299999</v>
      </c>
      <c r="CP49" s="46">
        <f t="shared" si="4"/>
        <v>506976676.71000004</v>
      </c>
      <c r="CQ49" s="46">
        <f t="shared" si="5"/>
        <v>233513679.5</v>
      </c>
      <c r="CR49" s="46">
        <f t="shared" si="6"/>
        <v>1356775362.9699998</v>
      </c>
      <c r="CS49" s="45">
        <f t="shared" si="28"/>
        <v>3966335462.6200004</v>
      </c>
    </row>
    <row r="50" spans="1:97" s="47" customFormat="1" x14ac:dyDescent="0.6">
      <c r="A50" s="45" t="s">
        <v>214</v>
      </c>
      <c r="B50" s="46">
        <v>1494868.7</v>
      </c>
      <c r="C50" s="46">
        <v>1250970</v>
      </c>
      <c r="D50" s="46">
        <v>375415</v>
      </c>
      <c r="E50" s="46">
        <v>330750</v>
      </c>
      <c r="F50" s="46">
        <v>100880</v>
      </c>
      <c r="G50" s="46">
        <v>6085590.4000000004</v>
      </c>
      <c r="H50" s="46">
        <v>395000</v>
      </c>
      <c r="I50" s="46">
        <v>1400000</v>
      </c>
      <c r="J50" s="46">
        <v>227900</v>
      </c>
      <c r="K50" s="46">
        <v>201555.20000000001</v>
      </c>
      <c r="L50" s="46">
        <v>886055</v>
      </c>
      <c r="M50" s="46">
        <v>84202.7</v>
      </c>
      <c r="N50" s="46">
        <v>1086868</v>
      </c>
      <c r="O50" s="46">
        <v>252800</v>
      </c>
      <c r="P50" s="46">
        <v>23491.200000000001</v>
      </c>
      <c r="Q50" s="46">
        <v>170861.51</v>
      </c>
      <c r="R50" s="46">
        <v>17345</v>
      </c>
      <c r="S50" s="46">
        <v>162150</v>
      </c>
      <c r="T50" s="46">
        <v>133500</v>
      </c>
      <c r="U50" s="46">
        <v>51200</v>
      </c>
      <c r="V50" s="46">
        <v>3000000</v>
      </c>
      <c r="W50" s="46">
        <v>229340</v>
      </c>
      <c r="X50" s="46">
        <v>300000</v>
      </c>
      <c r="Y50" s="46">
        <v>217313</v>
      </c>
      <c r="Z50" s="46">
        <v>100000</v>
      </c>
      <c r="AA50" s="46">
        <v>180000</v>
      </c>
      <c r="AB50" s="46">
        <v>300000</v>
      </c>
      <c r="AC50" s="46">
        <v>400000</v>
      </c>
      <c r="AD50" s="46">
        <v>200000</v>
      </c>
      <c r="AE50" s="46">
        <v>243927</v>
      </c>
      <c r="AF50" s="46">
        <v>200000</v>
      </c>
      <c r="AG50" s="46">
        <v>420000</v>
      </c>
      <c r="AH50" s="46">
        <v>200000</v>
      </c>
      <c r="AI50" s="46">
        <v>150000</v>
      </c>
      <c r="AJ50" s="46">
        <v>3400000</v>
      </c>
      <c r="AK50" s="46">
        <v>500000</v>
      </c>
      <c r="AL50" s="46">
        <v>269645</v>
      </c>
      <c r="AM50" s="46">
        <v>541572.1</v>
      </c>
      <c r="AN50" s="46">
        <v>869420.39</v>
      </c>
      <c r="AO50" s="46">
        <v>265085</v>
      </c>
      <c r="AP50" s="46">
        <v>72725</v>
      </c>
      <c r="AQ50" s="46">
        <v>1368840</v>
      </c>
      <c r="AR50" s="46">
        <v>466600</v>
      </c>
      <c r="AS50" s="46">
        <v>594500</v>
      </c>
      <c r="AT50" s="46">
        <v>867104.52</v>
      </c>
      <c r="AU50" s="46">
        <v>597000</v>
      </c>
      <c r="AV50" s="46">
        <v>250000</v>
      </c>
      <c r="AW50" s="46">
        <v>169500</v>
      </c>
      <c r="AX50" s="46">
        <v>599755</v>
      </c>
      <c r="AY50" s="46">
        <v>200000</v>
      </c>
      <c r="AZ50" s="46">
        <v>32928195.239999998</v>
      </c>
      <c r="BA50" s="46">
        <v>400000</v>
      </c>
      <c r="BB50" s="46">
        <v>8500000</v>
      </c>
      <c r="BC50" s="46">
        <v>690000</v>
      </c>
      <c r="BD50" s="46">
        <v>112725</v>
      </c>
      <c r="BE50" s="46">
        <v>200000</v>
      </c>
      <c r="BF50" s="46">
        <v>1000000</v>
      </c>
      <c r="BG50" s="46">
        <v>230000</v>
      </c>
      <c r="BH50" s="46">
        <v>114810</v>
      </c>
      <c r="BI50" s="46">
        <v>662400</v>
      </c>
      <c r="BJ50" s="46">
        <v>6000</v>
      </c>
      <c r="BK50" s="46">
        <v>400000</v>
      </c>
      <c r="BL50" s="46">
        <v>680000</v>
      </c>
      <c r="BM50" s="46">
        <v>346900</v>
      </c>
      <c r="BN50" s="46">
        <v>600000</v>
      </c>
      <c r="BO50" s="46">
        <v>307720</v>
      </c>
      <c r="BP50" s="46">
        <v>336340</v>
      </c>
      <c r="BQ50" s="46">
        <v>2000000</v>
      </c>
      <c r="BR50" s="46">
        <v>301168.08</v>
      </c>
      <c r="BS50" s="46">
        <v>650000</v>
      </c>
      <c r="BT50" s="46">
        <v>339999.72</v>
      </c>
      <c r="BU50" s="46">
        <v>3216814.5</v>
      </c>
      <c r="BV50" s="46">
        <v>360000</v>
      </c>
      <c r="BW50" s="46">
        <v>1492423.92</v>
      </c>
      <c r="BX50" s="46">
        <v>291400</v>
      </c>
      <c r="BY50" s="46">
        <v>301000</v>
      </c>
      <c r="BZ50" s="46">
        <v>10630</v>
      </c>
      <c r="CA50" s="46">
        <v>465150</v>
      </c>
      <c r="CB50" s="46">
        <v>1143750</v>
      </c>
      <c r="CC50" s="46">
        <v>554813</v>
      </c>
      <c r="CD50" s="46">
        <v>1150130.2</v>
      </c>
      <c r="CE50" s="46">
        <v>505000</v>
      </c>
      <c r="CF50" s="46">
        <v>105700</v>
      </c>
      <c r="CG50" s="46">
        <v>100000</v>
      </c>
      <c r="CH50" s="46">
        <v>231548.5</v>
      </c>
      <c r="CI50" s="46">
        <v>9102346.5</v>
      </c>
      <c r="CJ50" s="46">
        <v>149250</v>
      </c>
      <c r="CK50" s="46">
        <v>257000</v>
      </c>
      <c r="CL50" s="46">
        <f t="shared" si="0"/>
        <v>12833187</v>
      </c>
      <c r="CM50" s="46">
        <f t="shared" si="1"/>
        <v>1898215.71</v>
      </c>
      <c r="CN50" s="46">
        <f t="shared" si="2"/>
        <v>6140580</v>
      </c>
      <c r="CO50" s="46">
        <f t="shared" si="3"/>
        <v>44359942.25</v>
      </c>
      <c r="CP50" s="46">
        <f t="shared" si="4"/>
        <v>11515935</v>
      </c>
      <c r="CQ50" s="46">
        <f t="shared" si="5"/>
        <v>2670960</v>
      </c>
      <c r="CR50" s="46">
        <f t="shared" si="6"/>
        <v>22728124.419999998</v>
      </c>
      <c r="CS50" s="45">
        <f t="shared" si="28"/>
        <v>102146944.38000001</v>
      </c>
    </row>
    <row r="51" spans="1:97" s="47" customFormat="1" x14ac:dyDescent="0.6">
      <c r="A51" s="45" t="s">
        <v>215</v>
      </c>
      <c r="B51" s="46">
        <v>86491941.170000002</v>
      </c>
      <c r="C51" s="46">
        <v>5163096.83</v>
      </c>
      <c r="D51" s="46">
        <v>3620045.7</v>
      </c>
      <c r="E51" s="46">
        <v>550000</v>
      </c>
      <c r="F51" s="46">
        <v>2005589.67</v>
      </c>
      <c r="G51" s="46">
        <v>4012862.64</v>
      </c>
      <c r="H51" s="46">
        <v>4959379.67</v>
      </c>
      <c r="I51" s="46">
        <v>10000000</v>
      </c>
      <c r="J51" s="46">
        <v>2056600</v>
      </c>
      <c r="K51" s="46">
        <v>2353888.62</v>
      </c>
      <c r="L51" s="46">
        <v>23006498.93</v>
      </c>
      <c r="M51" s="46">
        <v>1477593.94</v>
      </c>
      <c r="N51" s="46">
        <v>79838866.069999993</v>
      </c>
      <c r="O51" s="46">
        <v>6402982</v>
      </c>
      <c r="P51" s="46">
        <v>7400000</v>
      </c>
      <c r="Q51" s="46">
        <v>18789618.149999999</v>
      </c>
      <c r="R51" s="46">
        <v>2631973.88</v>
      </c>
      <c r="S51" s="46">
        <v>3292997.91</v>
      </c>
      <c r="T51" s="46">
        <v>5912458</v>
      </c>
      <c r="U51" s="46">
        <v>1346390.81</v>
      </c>
      <c r="V51" s="46">
        <v>160000000</v>
      </c>
      <c r="W51" s="46">
        <v>4659020</v>
      </c>
      <c r="X51" s="46">
        <v>5164759.7699999996</v>
      </c>
      <c r="Y51" s="46">
        <v>5800000</v>
      </c>
      <c r="Z51" s="46">
        <v>1120000</v>
      </c>
      <c r="AA51" s="46">
        <v>1920000</v>
      </c>
      <c r="AB51" s="46">
        <v>3630000</v>
      </c>
      <c r="AC51" s="46">
        <v>16000000</v>
      </c>
      <c r="AD51" s="46">
        <v>3860000</v>
      </c>
      <c r="AE51" s="46">
        <v>4585315.28</v>
      </c>
      <c r="AF51" s="46">
        <v>4500000</v>
      </c>
      <c r="AG51" s="46">
        <v>8000000</v>
      </c>
      <c r="AH51" s="46">
        <v>4000000</v>
      </c>
      <c r="AI51" s="46">
        <v>2800000</v>
      </c>
      <c r="AJ51" s="46">
        <v>420000000</v>
      </c>
      <c r="AK51" s="46">
        <v>6500000</v>
      </c>
      <c r="AL51" s="46">
        <v>4195704.03</v>
      </c>
      <c r="AM51" s="46">
        <v>17132485.489999998</v>
      </c>
      <c r="AN51" s="46">
        <v>12170547.9</v>
      </c>
      <c r="AO51" s="46">
        <v>3547189.2</v>
      </c>
      <c r="AP51" s="46">
        <v>1274719.8799999999</v>
      </c>
      <c r="AQ51" s="46">
        <v>55060555.25</v>
      </c>
      <c r="AR51" s="46">
        <v>5703203.0599999996</v>
      </c>
      <c r="AS51" s="46">
        <v>12000000</v>
      </c>
      <c r="AT51" s="46">
        <v>10777230.99</v>
      </c>
      <c r="AU51" s="46">
        <v>5012648</v>
      </c>
      <c r="AV51" s="46">
        <v>2150000</v>
      </c>
      <c r="AW51" s="46">
        <v>3382780.41</v>
      </c>
      <c r="AX51" s="46">
        <v>5158542.97</v>
      </c>
      <c r="AY51" s="46">
        <v>3400000</v>
      </c>
      <c r="AZ51" s="46">
        <v>23924826.34</v>
      </c>
      <c r="BA51" s="46">
        <v>4062921.75</v>
      </c>
      <c r="BB51" s="46">
        <v>170000000</v>
      </c>
      <c r="BC51" s="46">
        <v>11160000</v>
      </c>
      <c r="BD51" s="46">
        <v>2557173.06</v>
      </c>
      <c r="BE51" s="46">
        <v>4000000</v>
      </c>
      <c r="BF51" s="46">
        <v>72930000</v>
      </c>
      <c r="BG51" s="46">
        <v>5883323.3200000003</v>
      </c>
      <c r="BH51" s="46">
        <v>2414199</v>
      </c>
      <c r="BI51" s="46">
        <v>4852700</v>
      </c>
      <c r="BJ51" s="46">
        <v>5050780.5</v>
      </c>
      <c r="BK51" s="46">
        <v>96600000</v>
      </c>
      <c r="BL51" s="46">
        <v>7800000</v>
      </c>
      <c r="BM51" s="46">
        <v>6365474.2999999998</v>
      </c>
      <c r="BN51" s="46">
        <v>11000000</v>
      </c>
      <c r="BO51" s="46">
        <v>6635395.3300000001</v>
      </c>
      <c r="BP51" s="46">
        <v>4904925.37</v>
      </c>
      <c r="BQ51" s="46">
        <v>650764000</v>
      </c>
      <c r="BR51" s="46">
        <v>4623050.99</v>
      </c>
      <c r="BS51" s="46">
        <v>3516172.2</v>
      </c>
      <c r="BT51" s="46">
        <v>53999999.590000004</v>
      </c>
      <c r="BU51" s="46">
        <v>1137901.05</v>
      </c>
      <c r="BV51" s="46">
        <v>4267825.4400000004</v>
      </c>
      <c r="BW51" s="46">
        <v>28600000</v>
      </c>
      <c r="BX51" s="46">
        <v>2534044.2999999998</v>
      </c>
      <c r="BY51" s="46">
        <v>3106869.28</v>
      </c>
      <c r="BZ51" s="46">
        <v>5576641.4199999999</v>
      </c>
      <c r="CA51" s="46">
        <v>5901451.5999999996</v>
      </c>
      <c r="CB51" s="46">
        <v>21965357.289999999</v>
      </c>
      <c r="CC51" s="46">
        <v>8018063.2000000002</v>
      </c>
      <c r="CD51" s="46">
        <v>11756059.51</v>
      </c>
      <c r="CE51" s="46">
        <v>7814639.2400000002</v>
      </c>
      <c r="CF51" s="46">
        <v>1770121.96</v>
      </c>
      <c r="CG51" s="46">
        <v>2555669.6800000002</v>
      </c>
      <c r="CH51" s="46">
        <v>3052650.5</v>
      </c>
      <c r="CI51" s="46">
        <v>24322574.98</v>
      </c>
      <c r="CJ51" s="46">
        <v>3348018.54</v>
      </c>
      <c r="CK51" s="46">
        <v>3602835.8</v>
      </c>
      <c r="CL51" s="46">
        <f t="shared" si="0"/>
        <v>145697497.17000002</v>
      </c>
      <c r="CM51" s="46">
        <f t="shared" si="1"/>
        <v>125615286.81999999</v>
      </c>
      <c r="CN51" s="46">
        <f t="shared" si="2"/>
        <v>226039095.05000001</v>
      </c>
      <c r="CO51" s="46">
        <f t="shared" si="3"/>
        <v>595453355.26999998</v>
      </c>
      <c r="CP51" s="46">
        <f t="shared" si="4"/>
        <v>278848175.88</v>
      </c>
      <c r="CQ51" s="46">
        <f t="shared" si="5"/>
        <v>133305795</v>
      </c>
      <c r="CR51" s="46">
        <f t="shared" si="6"/>
        <v>852233946.56999993</v>
      </c>
      <c r="CS51" s="45">
        <f t="shared" si="28"/>
        <v>2357193151.7599998</v>
      </c>
    </row>
    <row r="52" spans="1:97" s="47" customFormat="1" x14ac:dyDescent="0.6">
      <c r="A52" s="45" t="s">
        <v>216</v>
      </c>
      <c r="B52" s="46">
        <v>14348287.300000001</v>
      </c>
      <c r="C52" s="46">
        <v>2508705</v>
      </c>
      <c r="D52" s="46">
        <v>7819931</v>
      </c>
      <c r="E52" s="46">
        <v>7865806</v>
      </c>
      <c r="F52" s="46">
        <v>3849361</v>
      </c>
      <c r="G52" s="46">
        <v>5088010</v>
      </c>
      <c r="H52" s="46">
        <v>7308644.0700000003</v>
      </c>
      <c r="I52" s="46">
        <v>11080101</v>
      </c>
      <c r="J52" s="46">
        <v>6348350</v>
      </c>
      <c r="K52" s="46">
        <v>9996760.1999999993</v>
      </c>
      <c r="L52" s="46">
        <v>18657780</v>
      </c>
      <c r="M52" s="46">
        <v>2578128</v>
      </c>
      <c r="N52" s="46">
        <v>21930185.52</v>
      </c>
      <c r="O52" s="46">
        <v>4826647</v>
      </c>
      <c r="P52" s="46">
        <v>6000000</v>
      </c>
      <c r="Q52" s="46">
        <v>2959146</v>
      </c>
      <c r="R52" s="46">
        <v>5986749.5</v>
      </c>
      <c r="S52" s="46">
        <v>4016708</v>
      </c>
      <c r="T52" s="46">
        <v>3919875</v>
      </c>
      <c r="U52" s="46">
        <v>2147891.92</v>
      </c>
      <c r="V52" s="46">
        <v>14000000</v>
      </c>
      <c r="W52" s="46">
        <v>25450500</v>
      </c>
      <c r="X52" s="46">
        <v>10160943</v>
      </c>
      <c r="Y52" s="46">
        <v>6502640</v>
      </c>
      <c r="Z52" s="46">
        <v>3000000</v>
      </c>
      <c r="AA52" s="46">
        <v>2750503</v>
      </c>
      <c r="AB52" s="46">
        <v>4550000</v>
      </c>
      <c r="AC52" s="46">
        <v>15000000</v>
      </c>
      <c r="AD52" s="46">
        <v>3200000</v>
      </c>
      <c r="AE52" s="46">
        <v>3825983</v>
      </c>
      <c r="AF52" s="46">
        <v>8700000</v>
      </c>
      <c r="AG52" s="46">
        <v>4600000</v>
      </c>
      <c r="AH52" s="46">
        <v>4200000</v>
      </c>
      <c r="AI52" s="46">
        <v>6000000</v>
      </c>
      <c r="AJ52" s="46">
        <v>30400000</v>
      </c>
      <c r="AK52" s="46">
        <v>4200000</v>
      </c>
      <c r="AL52" s="46">
        <v>4500000</v>
      </c>
      <c r="AM52" s="46">
        <v>3297390</v>
      </c>
      <c r="AN52" s="46">
        <v>10543579</v>
      </c>
      <c r="AO52" s="46">
        <v>5237671.5</v>
      </c>
      <c r="AP52" s="46">
        <v>1896059</v>
      </c>
      <c r="AQ52" s="46">
        <v>15934233</v>
      </c>
      <c r="AR52" s="46">
        <v>6375701.6699999999</v>
      </c>
      <c r="AS52" s="46">
        <v>7804703.2999999998</v>
      </c>
      <c r="AT52" s="46">
        <v>9401769.5</v>
      </c>
      <c r="AU52" s="46">
        <v>6461600</v>
      </c>
      <c r="AV52" s="46">
        <v>3000000</v>
      </c>
      <c r="AW52" s="46">
        <v>6761391</v>
      </c>
      <c r="AX52" s="46">
        <v>5695736.9000000004</v>
      </c>
      <c r="AY52" s="46">
        <v>3800000</v>
      </c>
      <c r="AZ52" s="46">
        <v>13237994.199999999</v>
      </c>
      <c r="BA52" s="46">
        <v>4441830</v>
      </c>
      <c r="BB52" s="46">
        <v>9600000</v>
      </c>
      <c r="BC52" s="46">
        <v>12860000</v>
      </c>
      <c r="BD52" s="46">
        <v>5048264</v>
      </c>
      <c r="BE52" s="46">
        <v>6000000</v>
      </c>
      <c r="BF52" s="46">
        <v>8450000</v>
      </c>
      <c r="BG52" s="46">
        <v>3193357</v>
      </c>
      <c r="BH52" s="46">
        <v>2858222</v>
      </c>
      <c r="BI52" s="46">
        <v>4650508</v>
      </c>
      <c r="BJ52" s="46">
        <v>4226811.5</v>
      </c>
      <c r="BK52" s="46">
        <v>14200000</v>
      </c>
      <c r="BL52" s="46">
        <v>6000000</v>
      </c>
      <c r="BM52" s="46">
        <v>6118936</v>
      </c>
      <c r="BN52" s="46">
        <v>11000000</v>
      </c>
      <c r="BO52" s="46">
        <v>2747504.5</v>
      </c>
      <c r="BP52" s="46">
        <v>7613437</v>
      </c>
      <c r="BQ52" s="46">
        <v>33528000</v>
      </c>
      <c r="BR52" s="46">
        <v>8158511</v>
      </c>
      <c r="BS52" s="46">
        <v>5938031</v>
      </c>
      <c r="BT52" s="46">
        <v>6646871.9000000004</v>
      </c>
      <c r="BU52" s="46">
        <v>88546</v>
      </c>
      <c r="BV52" s="46">
        <v>5606955</v>
      </c>
      <c r="BW52" s="46">
        <v>13588791.6</v>
      </c>
      <c r="BX52" s="46">
        <v>3687494.75</v>
      </c>
      <c r="BY52" s="46">
        <v>5810887.5</v>
      </c>
      <c r="BZ52" s="46">
        <v>5761789.0999999996</v>
      </c>
      <c r="CA52" s="46">
        <v>9451404</v>
      </c>
      <c r="CB52" s="46">
        <v>13339662.1</v>
      </c>
      <c r="CC52" s="46">
        <v>7478948.5</v>
      </c>
      <c r="CD52" s="46">
        <v>7641177.5</v>
      </c>
      <c r="CE52" s="46">
        <v>1360692</v>
      </c>
      <c r="CF52" s="46">
        <v>3260413</v>
      </c>
      <c r="CG52" s="46">
        <v>3880000</v>
      </c>
      <c r="CH52" s="46">
        <v>3190093.75</v>
      </c>
      <c r="CI52" s="46">
        <v>30407500</v>
      </c>
      <c r="CJ52" s="46">
        <v>3702645</v>
      </c>
      <c r="CK52" s="46">
        <v>3146800</v>
      </c>
      <c r="CL52" s="46">
        <f t="shared" si="0"/>
        <v>97449863.569999993</v>
      </c>
      <c r="CM52" s="46">
        <f t="shared" si="1"/>
        <v>51787202.939999998</v>
      </c>
      <c r="CN52" s="46">
        <f t="shared" si="2"/>
        <v>111940569</v>
      </c>
      <c r="CO52" s="46">
        <f t="shared" si="3"/>
        <v>142989659.06999999</v>
      </c>
      <c r="CP52" s="46">
        <f t="shared" si="4"/>
        <v>56887162.5</v>
      </c>
      <c r="CQ52" s="46">
        <f t="shared" si="5"/>
        <v>47679877.5</v>
      </c>
      <c r="CR52" s="46">
        <f t="shared" si="6"/>
        <v>175675213.69999999</v>
      </c>
      <c r="CS52" s="45">
        <f t="shared" si="28"/>
        <v>684409548.27999997</v>
      </c>
    </row>
    <row r="53" spans="1:97" s="47" customFormat="1" x14ac:dyDescent="0.6">
      <c r="A53" s="45" t="s">
        <v>217</v>
      </c>
      <c r="B53" s="65">
        <v>0</v>
      </c>
      <c r="C53" s="65">
        <v>5000</v>
      </c>
      <c r="D53" s="65">
        <v>0</v>
      </c>
      <c r="E53" s="65">
        <v>0</v>
      </c>
      <c r="F53" s="65">
        <v>0</v>
      </c>
      <c r="G53" s="65">
        <v>1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  <c r="X53" s="65">
        <v>1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1</v>
      </c>
      <c r="AF53" s="65">
        <v>17000</v>
      </c>
      <c r="AG53" s="65">
        <v>0</v>
      </c>
      <c r="AH53" s="65">
        <v>1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0</v>
      </c>
      <c r="AO53" s="65">
        <v>0</v>
      </c>
      <c r="AP53" s="65">
        <v>0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0</v>
      </c>
      <c r="AW53" s="65">
        <v>0</v>
      </c>
      <c r="AX53" s="65">
        <v>0</v>
      </c>
      <c r="AY53" s="65">
        <v>0</v>
      </c>
      <c r="AZ53" s="65">
        <v>0</v>
      </c>
      <c r="BA53" s="65">
        <v>8500</v>
      </c>
      <c r="BB53" s="65">
        <v>0</v>
      </c>
      <c r="BC53" s="65">
        <v>0</v>
      </c>
      <c r="BD53" s="65">
        <v>0</v>
      </c>
      <c r="BE53" s="65">
        <v>0</v>
      </c>
      <c r="BF53" s="65">
        <v>1</v>
      </c>
      <c r="BG53" s="65">
        <v>1</v>
      </c>
      <c r="BH53" s="65">
        <v>1</v>
      </c>
      <c r="BI53" s="65">
        <v>1</v>
      </c>
      <c r="BJ53" s="65">
        <v>0</v>
      </c>
      <c r="BK53" s="65">
        <v>0</v>
      </c>
      <c r="BL53" s="65">
        <v>0</v>
      </c>
      <c r="BM53" s="65">
        <v>0</v>
      </c>
      <c r="BN53" s="65">
        <v>0</v>
      </c>
      <c r="BO53" s="65">
        <v>0</v>
      </c>
      <c r="BP53" s="65">
        <v>0</v>
      </c>
      <c r="BQ53" s="65">
        <v>0</v>
      </c>
      <c r="BR53" s="65">
        <v>0</v>
      </c>
      <c r="BS53" s="65">
        <v>0</v>
      </c>
      <c r="BT53" s="65">
        <v>11500</v>
      </c>
      <c r="BU53" s="65">
        <v>0</v>
      </c>
      <c r="BV53" s="65">
        <v>0</v>
      </c>
      <c r="BW53" s="65">
        <v>0</v>
      </c>
      <c r="BX53" s="65">
        <v>0</v>
      </c>
      <c r="BY53" s="65">
        <v>0</v>
      </c>
      <c r="BZ53" s="65">
        <v>0</v>
      </c>
      <c r="CA53" s="65">
        <v>0</v>
      </c>
      <c r="CB53" s="65">
        <v>0</v>
      </c>
      <c r="CC53" s="65">
        <v>11400</v>
      </c>
      <c r="CD53" s="65">
        <v>0</v>
      </c>
      <c r="CE53" s="65">
        <v>0</v>
      </c>
      <c r="CF53" s="65">
        <v>0</v>
      </c>
      <c r="CG53" s="65">
        <v>0</v>
      </c>
      <c r="CH53" s="65">
        <v>0</v>
      </c>
      <c r="CI53" s="65">
        <v>0</v>
      </c>
      <c r="CJ53" s="65">
        <v>0</v>
      </c>
      <c r="CK53" s="65">
        <v>0</v>
      </c>
      <c r="CL53" s="46">
        <f t="shared" si="0"/>
        <v>5001</v>
      </c>
      <c r="CM53" s="46">
        <f t="shared" si="1"/>
        <v>0</v>
      </c>
      <c r="CN53" s="46">
        <f t="shared" si="2"/>
        <v>17003</v>
      </c>
      <c r="CO53" s="46">
        <f t="shared" si="3"/>
        <v>8500</v>
      </c>
      <c r="CP53" s="46">
        <f t="shared" si="4"/>
        <v>4</v>
      </c>
      <c r="CQ53" s="46">
        <f t="shared" si="5"/>
        <v>0</v>
      </c>
      <c r="CR53" s="46">
        <f t="shared" si="6"/>
        <v>22900</v>
      </c>
      <c r="CS53" s="45">
        <f t="shared" si="28"/>
        <v>53408</v>
      </c>
    </row>
    <row r="54" spans="1:97" s="47" customFormat="1" x14ac:dyDescent="0.6">
      <c r="A54" s="45" t="s">
        <v>218</v>
      </c>
      <c r="B54" s="46">
        <v>3291830.25</v>
      </c>
      <c r="C54" s="46">
        <v>627180</v>
      </c>
      <c r="D54" s="46">
        <v>654678</v>
      </c>
      <c r="E54" s="46">
        <v>309388.61</v>
      </c>
      <c r="F54" s="46">
        <v>383370.1</v>
      </c>
      <c r="G54" s="46">
        <v>1462200</v>
      </c>
      <c r="H54" s="46">
        <v>1062020.56</v>
      </c>
      <c r="I54" s="46">
        <v>641063.1</v>
      </c>
      <c r="J54" s="46">
        <v>756500</v>
      </c>
      <c r="K54" s="46">
        <v>684393.4</v>
      </c>
      <c r="L54" s="46">
        <v>2505710.6</v>
      </c>
      <c r="M54" s="46">
        <v>511147</v>
      </c>
      <c r="N54" s="46">
        <v>1334155.8999999999</v>
      </c>
      <c r="O54" s="46">
        <v>1146610</v>
      </c>
      <c r="P54" s="46">
        <v>660339.52</v>
      </c>
      <c r="Q54" s="46">
        <v>698790</v>
      </c>
      <c r="R54" s="46">
        <v>793305</v>
      </c>
      <c r="S54" s="46">
        <v>1229204</v>
      </c>
      <c r="T54" s="46">
        <v>600000</v>
      </c>
      <c r="U54" s="46">
        <v>233425</v>
      </c>
      <c r="V54" s="46">
        <v>2000000</v>
      </c>
      <c r="W54" s="46">
        <v>405890</v>
      </c>
      <c r="X54" s="46">
        <v>1302084.8</v>
      </c>
      <c r="Y54" s="46">
        <v>773533</v>
      </c>
      <c r="Z54" s="46">
        <v>400000</v>
      </c>
      <c r="AA54" s="46">
        <v>400000</v>
      </c>
      <c r="AB54" s="46">
        <v>430000</v>
      </c>
      <c r="AC54" s="46">
        <v>1000000</v>
      </c>
      <c r="AD54" s="46">
        <v>400000</v>
      </c>
      <c r="AE54" s="46">
        <v>438500</v>
      </c>
      <c r="AF54" s="46">
        <v>450000</v>
      </c>
      <c r="AG54" s="46">
        <v>915350</v>
      </c>
      <c r="AH54" s="46">
        <v>600000</v>
      </c>
      <c r="AI54" s="46">
        <v>500000</v>
      </c>
      <c r="AJ54" s="46">
        <v>3800000</v>
      </c>
      <c r="AK54" s="46">
        <v>500000</v>
      </c>
      <c r="AL54" s="46">
        <v>268236</v>
      </c>
      <c r="AM54" s="46">
        <v>1031863.06</v>
      </c>
      <c r="AN54" s="46">
        <v>627260</v>
      </c>
      <c r="AO54" s="46">
        <v>567124.56000000006</v>
      </c>
      <c r="AP54" s="46">
        <v>324327</v>
      </c>
      <c r="AQ54" s="46">
        <v>1125206.45</v>
      </c>
      <c r="AR54" s="46">
        <v>479026.29</v>
      </c>
      <c r="AS54" s="46">
        <v>1032827</v>
      </c>
      <c r="AT54" s="46">
        <v>1140000</v>
      </c>
      <c r="AU54" s="46">
        <v>870050.5</v>
      </c>
      <c r="AV54" s="46">
        <v>620000</v>
      </c>
      <c r="AW54" s="46">
        <v>491919</v>
      </c>
      <c r="AX54" s="46">
        <v>587557.25</v>
      </c>
      <c r="AY54" s="46">
        <v>400000</v>
      </c>
      <c r="AZ54" s="46">
        <v>2542873</v>
      </c>
      <c r="BA54" s="46">
        <v>785426</v>
      </c>
      <c r="BB54" s="46">
        <v>2000000</v>
      </c>
      <c r="BC54" s="46">
        <v>1030000</v>
      </c>
      <c r="BD54" s="46">
        <v>197432.5</v>
      </c>
      <c r="BE54" s="46">
        <v>200000</v>
      </c>
      <c r="BF54" s="46">
        <v>1950000</v>
      </c>
      <c r="BG54" s="46">
        <v>324105</v>
      </c>
      <c r="BH54" s="46">
        <v>491060</v>
      </c>
      <c r="BI54" s="46">
        <v>983560</v>
      </c>
      <c r="BJ54" s="46">
        <v>690017.75</v>
      </c>
      <c r="BK54" s="46">
        <v>1300000</v>
      </c>
      <c r="BL54" s="46">
        <v>900000</v>
      </c>
      <c r="BM54" s="46">
        <v>666922.28</v>
      </c>
      <c r="BN54" s="46">
        <v>1200000</v>
      </c>
      <c r="BO54" s="46">
        <v>720000</v>
      </c>
      <c r="BP54" s="46">
        <v>701288.78</v>
      </c>
      <c r="BQ54" s="46">
        <v>5600000</v>
      </c>
      <c r="BR54" s="46">
        <v>480233.89</v>
      </c>
      <c r="BS54" s="46">
        <v>725922.35</v>
      </c>
      <c r="BT54" s="46">
        <v>1199991.3899999999</v>
      </c>
      <c r="BU54" s="46">
        <v>36092.800000000003</v>
      </c>
      <c r="BV54" s="46">
        <v>300555</v>
      </c>
      <c r="BW54" s="46">
        <v>1451527</v>
      </c>
      <c r="BX54" s="46">
        <v>700738.7</v>
      </c>
      <c r="BY54" s="46">
        <v>779769</v>
      </c>
      <c r="BZ54" s="46">
        <v>468187</v>
      </c>
      <c r="CA54" s="46">
        <v>977447</v>
      </c>
      <c r="CB54" s="46">
        <v>1289643</v>
      </c>
      <c r="CC54" s="46">
        <v>841035</v>
      </c>
      <c r="CD54" s="46">
        <v>1858822.59</v>
      </c>
      <c r="CE54" s="46">
        <v>415737.9</v>
      </c>
      <c r="CF54" s="46">
        <v>401707.94</v>
      </c>
      <c r="CG54" s="46">
        <v>199972.8</v>
      </c>
      <c r="CH54" s="46">
        <v>342450</v>
      </c>
      <c r="CI54" s="46">
        <v>979050.2</v>
      </c>
      <c r="CJ54" s="46">
        <v>348465</v>
      </c>
      <c r="CK54" s="46">
        <v>413363.6</v>
      </c>
      <c r="CL54" s="46">
        <f t="shared" si="0"/>
        <v>12889481.619999999</v>
      </c>
      <c r="CM54" s="46">
        <f t="shared" si="1"/>
        <v>6695829.4199999999</v>
      </c>
      <c r="CN54" s="46">
        <f t="shared" si="2"/>
        <v>10015357.800000001</v>
      </c>
      <c r="CO54" s="46">
        <f t="shared" si="3"/>
        <v>17193696.109999999</v>
      </c>
      <c r="CP54" s="46">
        <f t="shared" si="4"/>
        <v>7866175.25</v>
      </c>
      <c r="CQ54" s="46">
        <f t="shared" si="5"/>
        <v>5488211.0600000005</v>
      </c>
      <c r="CR54" s="46">
        <f t="shared" si="6"/>
        <v>19810712.16</v>
      </c>
      <c r="CS54" s="45">
        <f t="shared" si="28"/>
        <v>79959463.420000017</v>
      </c>
    </row>
    <row r="55" spans="1:97" s="68" customFormat="1" x14ac:dyDescent="0.6">
      <c r="A55" s="66" t="s">
        <v>275</v>
      </c>
      <c r="B55" s="67">
        <f t="shared" ref="B55:C55" si="29">SUM(B49:B54)</f>
        <v>265626927.42000002</v>
      </c>
      <c r="C55" s="67">
        <f t="shared" si="29"/>
        <v>23060434.100000001</v>
      </c>
      <c r="D55" s="67">
        <f t="shared" ref="D55:BO55" si="30">SUM(D49:D54)</f>
        <v>23761390.68</v>
      </c>
      <c r="E55" s="67">
        <f t="shared" si="30"/>
        <v>19424862.25</v>
      </c>
      <c r="F55" s="67">
        <f t="shared" si="30"/>
        <v>12764222.880000001</v>
      </c>
      <c r="G55" s="67">
        <f t="shared" si="30"/>
        <v>29730318.850000001</v>
      </c>
      <c r="H55" s="67">
        <f t="shared" si="30"/>
        <v>30012352.079999998</v>
      </c>
      <c r="I55" s="67">
        <f t="shared" si="30"/>
        <v>54121164.100000001</v>
      </c>
      <c r="J55" s="67">
        <f t="shared" si="30"/>
        <v>21080000</v>
      </c>
      <c r="K55" s="67">
        <f t="shared" si="30"/>
        <v>26277669.519999996</v>
      </c>
      <c r="L55" s="67">
        <f t="shared" si="30"/>
        <v>79755309.979999989</v>
      </c>
      <c r="M55" s="67">
        <f t="shared" si="30"/>
        <v>9594468.9399999995</v>
      </c>
      <c r="N55" s="67">
        <f t="shared" si="30"/>
        <v>184863801.96000001</v>
      </c>
      <c r="O55" s="67">
        <f t="shared" si="30"/>
        <v>26518737.52</v>
      </c>
      <c r="P55" s="67">
        <f t="shared" si="30"/>
        <v>29627758.649999999</v>
      </c>
      <c r="Q55" s="67">
        <f t="shared" si="30"/>
        <v>56815527.769999996</v>
      </c>
      <c r="R55" s="67">
        <f t="shared" si="30"/>
        <v>18948347.34</v>
      </c>
      <c r="S55" s="67">
        <f t="shared" si="30"/>
        <v>23200889.460000001</v>
      </c>
      <c r="T55" s="67">
        <f t="shared" si="30"/>
        <v>20262014.030000001</v>
      </c>
      <c r="U55" s="67">
        <f t="shared" si="30"/>
        <v>7371865.2799999993</v>
      </c>
      <c r="V55" s="67">
        <f t="shared" si="30"/>
        <v>374000000</v>
      </c>
      <c r="W55" s="67">
        <f t="shared" si="30"/>
        <v>38034610</v>
      </c>
      <c r="X55" s="67">
        <f t="shared" si="30"/>
        <v>36378886.519999996</v>
      </c>
      <c r="Y55" s="67">
        <f t="shared" si="30"/>
        <v>24119926</v>
      </c>
      <c r="Z55" s="67">
        <f t="shared" si="30"/>
        <v>8820000</v>
      </c>
      <c r="AA55" s="67">
        <f t="shared" si="30"/>
        <v>12957823.050000001</v>
      </c>
      <c r="AB55" s="67">
        <f t="shared" si="30"/>
        <v>19410000</v>
      </c>
      <c r="AC55" s="67">
        <f t="shared" si="30"/>
        <v>72400000</v>
      </c>
      <c r="AD55" s="67">
        <f t="shared" si="30"/>
        <v>14660000</v>
      </c>
      <c r="AE55" s="67">
        <f t="shared" si="30"/>
        <v>17442090.93</v>
      </c>
      <c r="AF55" s="67">
        <f t="shared" si="30"/>
        <v>23867000</v>
      </c>
      <c r="AG55" s="67">
        <f t="shared" si="30"/>
        <v>40935350</v>
      </c>
      <c r="AH55" s="67">
        <f t="shared" si="30"/>
        <v>18000001</v>
      </c>
      <c r="AI55" s="67">
        <f t="shared" si="30"/>
        <v>17450000</v>
      </c>
      <c r="AJ55" s="67">
        <f t="shared" si="30"/>
        <v>1052160000</v>
      </c>
      <c r="AK55" s="67">
        <f t="shared" si="30"/>
        <v>21700000</v>
      </c>
      <c r="AL55" s="67">
        <f t="shared" si="30"/>
        <v>16821680.699999999</v>
      </c>
      <c r="AM55" s="67">
        <f t="shared" si="30"/>
        <v>47028250.930000007</v>
      </c>
      <c r="AN55" s="67">
        <f t="shared" si="30"/>
        <v>51054456.630000003</v>
      </c>
      <c r="AO55" s="67">
        <f t="shared" si="30"/>
        <v>20291750.789999999</v>
      </c>
      <c r="AP55" s="67">
        <f t="shared" si="30"/>
        <v>7265747.6500000004</v>
      </c>
      <c r="AQ55" s="67">
        <f t="shared" si="30"/>
        <v>146019676.49000001</v>
      </c>
      <c r="AR55" s="67">
        <f t="shared" si="30"/>
        <v>25958805.619999997</v>
      </c>
      <c r="AS55" s="67">
        <f t="shared" si="30"/>
        <v>44460416.109999999</v>
      </c>
      <c r="AT55" s="67">
        <f t="shared" si="30"/>
        <v>41786657.009999998</v>
      </c>
      <c r="AU55" s="67">
        <f t="shared" si="30"/>
        <v>20414045.100000001</v>
      </c>
      <c r="AV55" s="67">
        <f t="shared" si="30"/>
        <v>10420000</v>
      </c>
      <c r="AW55" s="67">
        <f t="shared" si="30"/>
        <v>24829602.920000002</v>
      </c>
      <c r="AX55" s="67">
        <f t="shared" si="30"/>
        <v>23214575.240000002</v>
      </c>
      <c r="AY55" s="67">
        <f t="shared" si="30"/>
        <v>16700000</v>
      </c>
      <c r="AZ55" s="67">
        <f t="shared" si="30"/>
        <v>207633888.78</v>
      </c>
      <c r="BA55" s="67">
        <f t="shared" si="30"/>
        <v>19045761.960000001</v>
      </c>
      <c r="BB55" s="67">
        <f t="shared" si="30"/>
        <v>511100000</v>
      </c>
      <c r="BC55" s="67">
        <f t="shared" si="30"/>
        <v>65570000</v>
      </c>
      <c r="BD55" s="67">
        <f t="shared" si="30"/>
        <v>15974977.84</v>
      </c>
      <c r="BE55" s="67">
        <f t="shared" si="30"/>
        <v>21600000</v>
      </c>
      <c r="BF55" s="67">
        <f t="shared" si="30"/>
        <v>176330001</v>
      </c>
      <c r="BG55" s="67">
        <f t="shared" si="30"/>
        <v>15422906.32</v>
      </c>
      <c r="BH55" s="67">
        <f t="shared" si="30"/>
        <v>10425333.800000001</v>
      </c>
      <c r="BI55" s="67">
        <f t="shared" si="30"/>
        <v>26581003.41</v>
      </c>
      <c r="BJ55" s="67">
        <f t="shared" si="30"/>
        <v>19089906.969999999</v>
      </c>
      <c r="BK55" s="67">
        <f t="shared" si="30"/>
        <v>248500000</v>
      </c>
      <c r="BL55" s="67">
        <f t="shared" si="30"/>
        <v>38380000</v>
      </c>
      <c r="BM55" s="67">
        <f t="shared" si="30"/>
        <v>32160663.170000002</v>
      </c>
      <c r="BN55" s="67">
        <f t="shared" si="30"/>
        <v>53800000</v>
      </c>
      <c r="BO55" s="67">
        <f t="shared" si="30"/>
        <v>26232037.939999998</v>
      </c>
      <c r="BP55" s="67">
        <f t="shared" ref="BP55:CS55" si="31">SUM(BP49:BP54)</f>
        <v>23585821.950000003</v>
      </c>
      <c r="BQ55" s="67">
        <f t="shared" si="31"/>
        <v>1623892000</v>
      </c>
      <c r="BR55" s="67">
        <f t="shared" si="31"/>
        <v>30590876.299999997</v>
      </c>
      <c r="BS55" s="67">
        <f t="shared" si="31"/>
        <v>25200125.550000001</v>
      </c>
      <c r="BT55" s="67">
        <f t="shared" si="31"/>
        <v>150717162.59999999</v>
      </c>
      <c r="BU55" s="67">
        <f t="shared" si="31"/>
        <v>5450007.3899999997</v>
      </c>
      <c r="BV55" s="67">
        <f t="shared" si="31"/>
        <v>23735504.98</v>
      </c>
      <c r="BW55" s="67">
        <f t="shared" si="31"/>
        <v>99132742.519999996</v>
      </c>
      <c r="BX55" s="67">
        <f t="shared" si="31"/>
        <v>14516900.719999999</v>
      </c>
      <c r="BY55" s="67">
        <f t="shared" si="31"/>
        <v>17049884.969999999</v>
      </c>
      <c r="BZ55" s="67">
        <f t="shared" si="31"/>
        <v>23443289.850000001</v>
      </c>
      <c r="CA55" s="67">
        <f t="shared" si="31"/>
        <v>36179051.200000003</v>
      </c>
      <c r="CB55" s="67">
        <f t="shared" si="31"/>
        <v>80965631.359999999</v>
      </c>
      <c r="CC55" s="67">
        <f t="shared" si="31"/>
        <v>36843843.700000003</v>
      </c>
      <c r="CD55" s="67">
        <f t="shared" si="31"/>
        <v>57544864.350000001</v>
      </c>
      <c r="CE55" s="67">
        <f t="shared" si="31"/>
        <v>17596155.169999998</v>
      </c>
      <c r="CF55" s="67">
        <f t="shared" si="31"/>
        <v>11461482.130000001</v>
      </c>
      <c r="CG55" s="67">
        <f t="shared" si="31"/>
        <v>14675642.48</v>
      </c>
      <c r="CH55" s="67">
        <f t="shared" si="31"/>
        <v>13645427.27</v>
      </c>
      <c r="CI55" s="67">
        <f t="shared" si="31"/>
        <v>117841404.98</v>
      </c>
      <c r="CJ55" s="67">
        <f t="shared" si="31"/>
        <v>14349014.640000001</v>
      </c>
      <c r="CK55" s="67">
        <f t="shared" si="31"/>
        <v>12415247.659999998</v>
      </c>
      <c r="CL55" s="67">
        <f t="shared" si="31"/>
        <v>595209120.80000007</v>
      </c>
      <c r="CM55" s="67">
        <f t="shared" si="31"/>
        <v>367608942.00999999</v>
      </c>
      <c r="CN55" s="67">
        <f t="shared" si="31"/>
        <v>718475687.5</v>
      </c>
      <c r="CO55" s="67">
        <f t="shared" si="31"/>
        <v>1796805315.9299998</v>
      </c>
      <c r="CP55" s="67">
        <f t="shared" si="31"/>
        <v>862094129.34000003</v>
      </c>
      <c r="CQ55" s="67">
        <f t="shared" si="31"/>
        <v>422658523.06</v>
      </c>
      <c r="CR55" s="67">
        <f t="shared" si="31"/>
        <v>2427246259.8199997</v>
      </c>
      <c r="CS55" s="67">
        <f t="shared" si="31"/>
        <v>7190097978.46</v>
      </c>
    </row>
    <row r="56" spans="1:97" s="68" customFormat="1" x14ac:dyDescent="0.6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</row>
    <row r="57" spans="1:97" s="68" customFormat="1" x14ac:dyDescent="0.6">
      <c r="A57" s="71" t="s">
        <v>268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</row>
    <row r="58" spans="1:97" s="47" customFormat="1" x14ac:dyDescent="0.6">
      <c r="A58" s="45" t="s">
        <v>219</v>
      </c>
      <c r="B58" s="73">
        <v>4421758.5</v>
      </c>
      <c r="C58" s="73">
        <v>460394</v>
      </c>
      <c r="D58" s="73">
        <v>660000</v>
      </c>
      <c r="E58" s="73">
        <v>478678</v>
      </c>
      <c r="F58" s="73">
        <v>368925</v>
      </c>
      <c r="G58" s="73">
        <v>270000</v>
      </c>
      <c r="H58" s="73">
        <v>642883.74</v>
      </c>
      <c r="I58" s="73">
        <v>958779</v>
      </c>
      <c r="J58" s="73">
        <v>604200</v>
      </c>
      <c r="K58" s="73">
        <v>978699.31</v>
      </c>
      <c r="L58" s="73">
        <v>1789471.45</v>
      </c>
      <c r="M58" s="73">
        <v>350000</v>
      </c>
      <c r="N58" s="73">
        <v>1681832.18</v>
      </c>
      <c r="O58" s="73">
        <v>500620</v>
      </c>
      <c r="P58" s="73">
        <v>500000</v>
      </c>
      <c r="Q58" s="73">
        <v>1000000</v>
      </c>
      <c r="R58" s="73">
        <v>439800</v>
      </c>
      <c r="S58" s="73">
        <v>218750</v>
      </c>
      <c r="T58" s="73">
        <v>770176</v>
      </c>
      <c r="U58" s="73">
        <v>110230</v>
      </c>
      <c r="V58" s="73">
        <v>6000000</v>
      </c>
      <c r="W58" s="73">
        <v>350000</v>
      </c>
      <c r="X58" s="73">
        <v>915734.84</v>
      </c>
      <c r="Y58" s="73">
        <v>614880</v>
      </c>
      <c r="Z58" s="73">
        <v>220000</v>
      </c>
      <c r="AA58" s="73">
        <v>658000</v>
      </c>
      <c r="AB58" s="73">
        <v>550000</v>
      </c>
      <c r="AC58" s="73">
        <v>2500000</v>
      </c>
      <c r="AD58" s="73">
        <v>260000</v>
      </c>
      <c r="AE58" s="73">
        <v>280330.08</v>
      </c>
      <c r="AF58" s="73">
        <v>470000</v>
      </c>
      <c r="AG58" s="73">
        <v>992360</v>
      </c>
      <c r="AH58" s="73">
        <v>900000</v>
      </c>
      <c r="AI58" s="73">
        <v>500000</v>
      </c>
      <c r="AJ58" s="73">
        <v>10000000</v>
      </c>
      <c r="AK58" s="73">
        <v>1500000</v>
      </c>
      <c r="AL58" s="73">
        <v>700000</v>
      </c>
      <c r="AM58" s="73">
        <v>1000194</v>
      </c>
      <c r="AN58" s="73">
        <v>1305957</v>
      </c>
      <c r="AO58" s="73">
        <v>1200000</v>
      </c>
      <c r="AP58" s="73">
        <v>291883</v>
      </c>
      <c r="AQ58" s="73">
        <v>2325390.2999999998</v>
      </c>
      <c r="AR58" s="73">
        <v>1545503</v>
      </c>
      <c r="AS58" s="73">
        <v>959043</v>
      </c>
      <c r="AT58" s="73">
        <v>1200000</v>
      </c>
      <c r="AU58" s="73">
        <v>1073832</v>
      </c>
      <c r="AV58" s="73">
        <v>350000</v>
      </c>
      <c r="AW58" s="73">
        <v>722615.4</v>
      </c>
      <c r="AX58" s="73">
        <v>394044.68</v>
      </c>
      <c r="AY58" s="73">
        <v>500000</v>
      </c>
      <c r="AZ58" s="73">
        <v>2242240</v>
      </c>
      <c r="BA58" s="73">
        <v>600000</v>
      </c>
      <c r="BB58" s="73">
        <v>4300000</v>
      </c>
      <c r="BC58" s="73">
        <v>980000</v>
      </c>
      <c r="BD58" s="73">
        <v>720313</v>
      </c>
      <c r="BE58" s="73">
        <v>500000</v>
      </c>
      <c r="BF58" s="73">
        <v>1800000</v>
      </c>
      <c r="BG58" s="73">
        <v>266138</v>
      </c>
      <c r="BH58" s="73">
        <v>277446</v>
      </c>
      <c r="BI58" s="73">
        <v>770320</v>
      </c>
      <c r="BJ58" s="73">
        <v>563948</v>
      </c>
      <c r="BK58" s="73">
        <v>7450856</v>
      </c>
      <c r="BL58" s="73">
        <v>900000</v>
      </c>
      <c r="BM58" s="73">
        <v>610776.06999999995</v>
      </c>
      <c r="BN58" s="73">
        <v>1000000</v>
      </c>
      <c r="BO58" s="73">
        <v>663054</v>
      </c>
      <c r="BP58" s="73">
        <v>395289</v>
      </c>
      <c r="BQ58" s="73">
        <v>9000000</v>
      </c>
      <c r="BR58" s="73">
        <v>1050066</v>
      </c>
      <c r="BS58" s="73">
        <v>963658</v>
      </c>
      <c r="BT58" s="73">
        <v>2599999.7200000002</v>
      </c>
      <c r="BU58" s="73">
        <v>262175</v>
      </c>
      <c r="BV58" s="73">
        <v>450000</v>
      </c>
      <c r="BW58" s="73">
        <v>1080000</v>
      </c>
      <c r="BX58" s="73">
        <v>458766</v>
      </c>
      <c r="BY58" s="73">
        <v>551414.66</v>
      </c>
      <c r="BZ58" s="73">
        <v>1000000</v>
      </c>
      <c r="CA58" s="73">
        <v>2985780</v>
      </c>
      <c r="CB58" s="73">
        <v>4662599.5</v>
      </c>
      <c r="CC58" s="73">
        <v>1732544</v>
      </c>
      <c r="CD58" s="73">
        <v>507749.5</v>
      </c>
      <c r="CE58" s="73">
        <v>339989</v>
      </c>
      <c r="CF58" s="73">
        <v>225068</v>
      </c>
      <c r="CG58" s="73">
        <v>350000</v>
      </c>
      <c r="CH58" s="73">
        <v>723382.42</v>
      </c>
      <c r="CI58" s="73">
        <v>1635290.18</v>
      </c>
      <c r="CJ58" s="73">
        <v>330553.2</v>
      </c>
      <c r="CK58" s="73">
        <v>305879</v>
      </c>
      <c r="CL58" s="46">
        <f t="shared" si="0"/>
        <v>11983789</v>
      </c>
      <c r="CM58" s="46">
        <f t="shared" si="1"/>
        <v>5221408.18</v>
      </c>
      <c r="CN58" s="46">
        <f t="shared" si="2"/>
        <v>15211304.92</v>
      </c>
      <c r="CO58" s="46">
        <f t="shared" si="3"/>
        <v>27910702.379999999</v>
      </c>
      <c r="CP58" s="46">
        <f t="shared" si="4"/>
        <v>10178165</v>
      </c>
      <c r="CQ58" s="46">
        <f t="shared" si="5"/>
        <v>11019975.07</v>
      </c>
      <c r="CR58" s="46">
        <f t="shared" si="6"/>
        <v>31214914.180000003</v>
      </c>
      <c r="CS58" s="45">
        <f>SUM(B58:CK58)</f>
        <v>112740258.72999999</v>
      </c>
    </row>
    <row r="59" spans="1:97" s="47" customFormat="1" x14ac:dyDescent="0.6">
      <c r="A59" s="45" t="s">
        <v>220</v>
      </c>
      <c r="B59" s="74">
        <v>0</v>
      </c>
      <c r="C59" s="74">
        <v>0</v>
      </c>
      <c r="D59" s="74">
        <v>10000</v>
      </c>
      <c r="E59" s="74">
        <v>250000</v>
      </c>
      <c r="F59" s="74">
        <v>202220</v>
      </c>
      <c r="G59" s="74">
        <v>1</v>
      </c>
      <c r="H59" s="74">
        <v>1950</v>
      </c>
      <c r="I59" s="74">
        <v>0</v>
      </c>
      <c r="J59" s="74">
        <v>0</v>
      </c>
      <c r="K59" s="74">
        <v>54800</v>
      </c>
      <c r="L59" s="74">
        <v>43900</v>
      </c>
      <c r="M59" s="74">
        <v>16800</v>
      </c>
      <c r="N59" s="74">
        <v>172190.36</v>
      </c>
      <c r="O59" s="74">
        <v>0</v>
      </c>
      <c r="P59" s="74">
        <v>80000</v>
      </c>
      <c r="Q59" s="74">
        <v>92235</v>
      </c>
      <c r="R59" s="74">
        <v>47610</v>
      </c>
      <c r="S59" s="74">
        <v>13000</v>
      </c>
      <c r="T59" s="74">
        <v>4000</v>
      </c>
      <c r="U59" s="74">
        <v>0</v>
      </c>
      <c r="V59" s="74">
        <v>700000</v>
      </c>
      <c r="W59" s="74">
        <v>80000</v>
      </c>
      <c r="X59" s="74">
        <v>1</v>
      </c>
      <c r="Y59" s="74">
        <v>109404</v>
      </c>
      <c r="Z59" s="74">
        <v>30000</v>
      </c>
      <c r="AA59" s="74">
        <v>100000</v>
      </c>
      <c r="AB59" s="74">
        <v>50000</v>
      </c>
      <c r="AC59" s="74">
        <v>50000</v>
      </c>
      <c r="AD59" s="74">
        <v>100000</v>
      </c>
      <c r="AE59" s="74">
        <v>66490.91</v>
      </c>
      <c r="AF59" s="74">
        <v>10000</v>
      </c>
      <c r="AG59" s="74">
        <v>148650</v>
      </c>
      <c r="AH59" s="74">
        <v>150000</v>
      </c>
      <c r="AI59" s="74">
        <v>5000</v>
      </c>
      <c r="AJ59" s="74">
        <v>100000</v>
      </c>
      <c r="AK59" s="74">
        <v>0</v>
      </c>
      <c r="AL59" s="74">
        <v>0</v>
      </c>
      <c r="AM59" s="74">
        <v>0</v>
      </c>
      <c r="AN59" s="74">
        <v>69180</v>
      </c>
      <c r="AO59" s="74">
        <v>180000</v>
      </c>
      <c r="AP59" s="74">
        <v>67860</v>
      </c>
      <c r="AQ59" s="74">
        <v>44387.199999999997</v>
      </c>
      <c r="AR59" s="74">
        <v>36265</v>
      </c>
      <c r="AS59" s="74">
        <v>20000</v>
      </c>
      <c r="AT59" s="74">
        <v>100000</v>
      </c>
      <c r="AU59" s="74">
        <v>243150</v>
      </c>
      <c r="AV59" s="74">
        <v>20000</v>
      </c>
      <c r="AW59" s="74">
        <v>81530</v>
      </c>
      <c r="AX59" s="74">
        <v>88270</v>
      </c>
      <c r="AY59" s="74">
        <v>65520</v>
      </c>
      <c r="AZ59" s="74">
        <v>686800</v>
      </c>
      <c r="BA59" s="74">
        <v>139960</v>
      </c>
      <c r="BB59" s="74">
        <v>100000</v>
      </c>
      <c r="BC59" s="74">
        <v>26000</v>
      </c>
      <c r="BD59" s="74">
        <v>87300</v>
      </c>
      <c r="BE59" s="74">
        <v>110000</v>
      </c>
      <c r="BF59" s="74">
        <v>100000</v>
      </c>
      <c r="BG59" s="74">
        <v>13600</v>
      </c>
      <c r="BH59" s="74">
        <v>1</v>
      </c>
      <c r="BI59" s="74">
        <v>1</v>
      </c>
      <c r="BJ59" s="74">
        <v>0</v>
      </c>
      <c r="BK59" s="74">
        <v>41830</v>
      </c>
      <c r="BL59" s="74">
        <v>10000</v>
      </c>
      <c r="BM59" s="74">
        <v>93750</v>
      </c>
      <c r="BN59" s="74">
        <v>0</v>
      </c>
      <c r="BO59" s="74">
        <v>20000</v>
      </c>
      <c r="BP59" s="74">
        <v>0</v>
      </c>
      <c r="BQ59" s="74">
        <v>0</v>
      </c>
      <c r="BR59" s="74">
        <v>8280</v>
      </c>
      <c r="BS59" s="74">
        <v>0</v>
      </c>
      <c r="BT59" s="74">
        <v>13200</v>
      </c>
      <c r="BU59" s="74">
        <v>0</v>
      </c>
      <c r="BV59" s="74">
        <v>0</v>
      </c>
      <c r="BW59" s="74">
        <v>100000</v>
      </c>
      <c r="BX59" s="74">
        <v>14904</v>
      </c>
      <c r="BY59" s="74">
        <v>13688</v>
      </c>
      <c r="BZ59" s="74">
        <v>131100</v>
      </c>
      <c r="CA59" s="74">
        <v>398540</v>
      </c>
      <c r="CB59" s="74">
        <v>358400</v>
      </c>
      <c r="CC59" s="74">
        <v>409320</v>
      </c>
      <c r="CD59" s="74">
        <v>22244</v>
      </c>
      <c r="CE59" s="74">
        <v>0</v>
      </c>
      <c r="CF59" s="74">
        <v>9584</v>
      </c>
      <c r="CG59" s="74">
        <v>80000</v>
      </c>
      <c r="CH59" s="74">
        <v>1500</v>
      </c>
      <c r="CI59" s="74">
        <v>0</v>
      </c>
      <c r="CJ59" s="74">
        <v>0</v>
      </c>
      <c r="CK59" s="74">
        <v>9411</v>
      </c>
      <c r="CL59" s="46">
        <f t="shared" si="0"/>
        <v>579671</v>
      </c>
      <c r="CM59" s="46">
        <f t="shared" si="1"/>
        <v>409035.36</v>
      </c>
      <c r="CN59" s="46">
        <f t="shared" si="2"/>
        <v>1599545.91</v>
      </c>
      <c r="CO59" s="46">
        <f t="shared" si="3"/>
        <v>1942922.2</v>
      </c>
      <c r="CP59" s="46">
        <f t="shared" si="4"/>
        <v>436902</v>
      </c>
      <c r="CQ59" s="46">
        <f t="shared" si="5"/>
        <v>165580</v>
      </c>
      <c r="CR59" s="46">
        <f t="shared" si="6"/>
        <v>1570171</v>
      </c>
      <c r="CS59" s="45">
        <f>SUM(B59:CK59)</f>
        <v>6703827.4700000007</v>
      </c>
    </row>
    <row r="60" spans="1:97" s="47" customFormat="1" x14ac:dyDescent="0.6">
      <c r="A60" s="45" t="s">
        <v>221</v>
      </c>
      <c r="B60" s="73">
        <v>4965464.5</v>
      </c>
      <c r="C60" s="73">
        <v>500000</v>
      </c>
      <c r="D60" s="73">
        <v>500000</v>
      </c>
      <c r="E60" s="73">
        <v>960000</v>
      </c>
      <c r="F60" s="73">
        <v>650000</v>
      </c>
      <c r="G60" s="73">
        <v>675000</v>
      </c>
      <c r="H60" s="73">
        <v>1007033</v>
      </c>
      <c r="I60" s="73">
        <v>1510283.6</v>
      </c>
      <c r="J60" s="73">
        <v>1116000</v>
      </c>
      <c r="K60" s="73">
        <v>865375</v>
      </c>
      <c r="L60" s="73">
        <v>1862800</v>
      </c>
      <c r="M60" s="73">
        <v>310256</v>
      </c>
      <c r="N60" s="73">
        <v>2074266.33</v>
      </c>
      <c r="O60" s="73">
        <v>980000</v>
      </c>
      <c r="P60" s="73">
        <v>1250000</v>
      </c>
      <c r="Q60" s="73">
        <v>1100000</v>
      </c>
      <c r="R60" s="73">
        <v>1184475</v>
      </c>
      <c r="S60" s="73">
        <v>827280</v>
      </c>
      <c r="T60" s="73">
        <v>700615</v>
      </c>
      <c r="U60" s="73">
        <v>415000</v>
      </c>
      <c r="V60" s="73">
        <v>8500000</v>
      </c>
      <c r="W60" s="73">
        <v>45000</v>
      </c>
      <c r="X60" s="73">
        <v>1418160</v>
      </c>
      <c r="Y60" s="73">
        <v>1724823</v>
      </c>
      <c r="Z60" s="73">
        <v>550000</v>
      </c>
      <c r="AA60" s="73">
        <v>815000</v>
      </c>
      <c r="AB60" s="73">
        <v>730000</v>
      </c>
      <c r="AC60" s="73">
        <v>1000000</v>
      </c>
      <c r="AD60" s="73">
        <v>1200000</v>
      </c>
      <c r="AE60" s="73">
        <v>566730.32999999996</v>
      </c>
      <c r="AF60" s="73">
        <v>900000</v>
      </c>
      <c r="AG60" s="73">
        <v>890490</v>
      </c>
      <c r="AH60" s="73">
        <v>820000</v>
      </c>
      <c r="AI60" s="73">
        <v>700000</v>
      </c>
      <c r="AJ60" s="73">
        <v>9000000</v>
      </c>
      <c r="AK60" s="73">
        <v>900000</v>
      </c>
      <c r="AL60" s="73">
        <v>570000</v>
      </c>
      <c r="AM60" s="73">
        <v>1600000</v>
      </c>
      <c r="AN60" s="73">
        <v>1356463.5</v>
      </c>
      <c r="AO60" s="73">
        <v>1400000</v>
      </c>
      <c r="AP60" s="73">
        <v>474315</v>
      </c>
      <c r="AQ60" s="73">
        <v>2536450.58</v>
      </c>
      <c r="AR60" s="73">
        <v>1482395</v>
      </c>
      <c r="AS60" s="73">
        <v>2935787.1</v>
      </c>
      <c r="AT60" s="73">
        <v>1550000</v>
      </c>
      <c r="AU60" s="73">
        <v>886160</v>
      </c>
      <c r="AV60" s="73">
        <v>310000</v>
      </c>
      <c r="AW60" s="73">
        <v>635790</v>
      </c>
      <c r="AX60" s="73">
        <v>685812</v>
      </c>
      <c r="AY60" s="73">
        <v>581860.75</v>
      </c>
      <c r="AZ60" s="73">
        <v>1366520</v>
      </c>
      <c r="BA60" s="73">
        <v>700000</v>
      </c>
      <c r="BB60" s="73">
        <v>2300000</v>
      </c>
      <c r="BC60" s="73">
        <v>1000000</v>
      </c>
      <c r="BD60" s="73">
        <v>297688</v>
      </c>
      <c r="BE60" s="73">
        <v>850000</v>
      </c>
      <c r="BF60" s="73">
        <v>1800000</v>
      </c>
      <c r="BG60" s="73">
        <v>257113</v>
      </c>
      <c r="BH60" s="73">
        <v>450000</v>
      </c>
      <c r="BI60" s="73">
        <v>984560</v>
      </c>
      <c r="BJ60" s="73">
        <v>1014000</v>
      </c>
      <c r="BK60" s="73">
        <v>2420221</v>
      </c>
      <c r="BL60" s="73">
        <v>1000000</v>
      </c>
      <c r="BM60" s="73">
        <v>910263.66</v>
      </c>
      <c r="BN60" s="73">
        <v>947825</v>
      </c>
      <c r="BO60" s="73">
        <v>1000015.1</v>
      </c>
      <c r="BP60" s="73">
        <v>529000</v>
      </c>
      <c r="BQ60" s="73">
        <v>8800000</v>
      </c>
      <c r="BR60" s="73">
        <v>479119</v>
      </c>
      <c r="BS60" s="73">
        <v>633365.5</v>
      </c>
      <c r="BT60" s="73">
        <v>1281892.6000000001</v>
      </c>
      <c r="BU60" s="73">
        <v>195300</v>
      </c>
      <c r="BV60" s="73">
        <v>888000</v>
      </c>
      <c r="BW60" s="73">
        <v>1600000</v>
      </c>
      <c r="BX60" s="73">
        <v>456921.8</v>
      </c>
      <c r="BY60" s="73">
        <v>486368</v>
      </c>
      <c r="BZ60" s="73">
        <v>560000</v>
      </c>
      <c r="CA60" s="73">
        <v>1351650</v>
      </c>
      <c r="CB60" s="73">
        <v>1384300</v>
      </c>
      <c r="CC60" s="73">
        <v>1890000</v>
      </c>
      <c r="CD60" s="73">
        <v>1085695</v>
      </c>
      <c r="CE60" s="73">
        <v>662060</v>
      </c>
      <c r="CF60" s="73">
        <v>514184.01</v>
      </c>
      <c r="CG60" s="73">
        <v>495031.5</v>
      </c>
      <c r="CH60" s="73">
        <v>450300</v>
      </c>
      <c r="CI60" s="73">
        <v>2323885.84</v>
      </c>
      <c r="CJ60" s="73">
        <v>425599.3</v>
      </c>
      <c r="CK60" s="73">
        <v>320547.44</v>
      </c>
      <c r="CL60" s="46">
        <f t="shared" si="0"/>
        <v>14922212.1</v>
      </c>
      <c r="CM60" s="46">
        <f t="shared" si="1"/>
        <v>8531636.3300000001</v>
      </c>
      <c r="CN60" s="46">
        <f t="shared" si="2"/>
        <v>19860203.329999998</v>
      </c>
      <c r="CO60" s="46">
        <f t="shared" si="3"/>
        <v>28971553.93</v>
      </c>
      <c r="CP60" s="46">
        <f t="shared" si="4"/>
        <v>8953361</v>
      </c>
      <c r="CQ60" s="46">
        <f t="shared" si="5"/>
        <v>6807324.7599999998</v>
      </c>
      <c r="CR60" s="46">
        <f t="shared" si="6"/>
        <v>26284219.990000002</v>
      </c>
      <c r="CS60" s="45">
        <f t="shared" si="7"/>
        <v>114330511.43999998</v>
      </c>
    </row>
    <row r="61" spans="1:97" s="47" customFormat="1" x14ac:dyDescent="0.6">
      <c r="A61" s="45" t="s">
        <v>222</v>
      </c>
      <c r="B61" s="73">
        <v>800000</v>
      </c>
      <c r="C61" s="73">
        <v>50000</v>
      </c>
      <c r="D61" s="73">
        <v>120000</v>
      </c>
      <c r="E61" s="73">
        <v>192297</v>
      </c>
      <c r="F61" s="73">
        <v>242700</v>
      </c>
      <c r="G61" s="73">
        <v>200000</v>
      </c>
      <c r="H61" s="73">
        <v>169409</v>
      </c>
      <c r="I61" s="73">
        <v>235789</v>
      </c>
      <c r="J61" s="73">
        <v>341500</v>
      </c>
      <c r="K61" s="73">
        <v>125057</v>
      </c>
      <c r="L61" s="73">
        <v>574450</v>
      </c>
      <c r="M61" s="73">
        <v>60187</v>
      </c>
      <c r="N61" s="73">
        <v>804452</v>
      </c>
      <c r="O61" s="73">
        <v>106000</v>
      </c>
      <c r="P61" s="73">
        <v>100000</v>
      </c>
      <c r="Q61" s="73">
        <v>200000</v>
      </c>
      <c r="R61" s="73">
        <v>122559</v>
      </c>
      <c r="S61" s="73">
        <v>374030</v>
      </c>
      <c r="T61" s="73">
        <v>340000</v>
      </c>
      <c r="U61" s="73">
        <v>86450</v>
      </c>
      <c r="V61" s="73">
        <v>3500000</v>
      </c>
      <c r="W61" s="73">
        <v>20000</v>
      </c>
      <c r="X61" s="73">
        <v>155890</v>
      </c>
      <c r="Y61" s="73">
        <v>95811</v>
      </c>
      <c r="Z61" s="73">
        <v>350000</v>
      </c>
      <c r="AA61" s="73">
        <v>142000</v>
      </c>
      <c r="AB61" s="73">
        <v>260000</v>
      </c>
      <c r="AC61" s="73">
        <v>400000</v>
      </c>
      <c r="AD61" s="73">
        <v>90000</v>
      </c>
      <c r="AE61" s="73">
        <v>109296</v>
      </c>
      <c r="AF61" s="73">
        <v>300000</v>
      </c>
      <c r="AG61" s="73">
        <v>463980</v>
      </c>
      <c r="AH61" s="73">
        <v>90000</v>
      </c>
      <c r="AI61" s="73">
        <v>150000</v>
      </c>
      <c r="AJ61" s="73">
        <v>2000000</v>
      </c>
      <c r="AK61" s="73">
        <v>800000</v>
      </c>
      <c r="AL61" s="73">
        <v>200000</v>
      </c>
      <c r="AM61" s="73">
        <v>150250</v>
      </c>
      <c r="AN61" s="73">
        <v>457964.25</v>
      </c>
      <c r="AO61" s="73">
        <v>500000</v>
      </c>
      <c r="AP61" s="73">
        <v>43233</v>
      </c>
      <c r="AQ61" s="73">
        <v>502439.08</v>
      </c>
      <c r="AR61" s="73">
        <v>510681</v>
      </c>
      <c r="AS61" s="73">
        <v>820260</v>
      </c>
      <c r="AT61" s="73">
        <v>100000</v>
      </c>
      <c r="AU61" s="73">
        <v>339937</v>
      </c>
      <c r="AV61" s="73">
        <v>220000</v>
      </c>
      <c r="AW61" s="73">
        <v>767910</v>
      </c>
      <c r="AX61" s="73">
        <v>144079</v>
      </c>
      <c r="AY61" s="73">
        <v>200000</v>
      </c>
      <c r="AZ61" s="73">
        <v>962470</v>
      </c>
      <c r="BA61" s="73">
        <v>471980</v>
      </c>
      <c r="BB61" s="73">
        <v>1200000</v>
      </c>
      <c r="BC61" s="73">
        <v>330000</v>
      </c>
      <c r="BD61" s="73">
        <v>183387.25</v>
      </c>
      <c r="BE61" s="73">
        <v>850000</v>
      </c>
      <c r="BF61" s="73">
        <v>800000</v>
      </c>
      <c r="BG61" s="73">
        <v>80000</v>
      </c>
      <c r="BH61" s="73">
        <v>141745</v>
      </c>
      <c r="BI61" s="73">
        <v>213900</v>
      </c>
      <c r="BJ61" s="73">
        <v>206330</v>
      </c>
      <c r="BK61" s="73">
        <v>487700</v>
      </c>
      <c r="BL61" s="73">
        <v>400000</v>
      </c>
      <c r="BM61" s="73">
        <v>220380</v>
      </c>
      <c r="BN61" s="73">
        <v>229419.5</v>
      </c>
      <c r="BO61" s="73">
        <v>601000</v>
      </c>
      <c r="BP61" s="73">
        <v>130198</v>
      </c>
      <c r="BQ61" s="73">
        <v>2000000</v>
      </c>
      <c r="BR61" s="73">
        <v>146607.6</v>
      </c>
      <c r="BS61" s="73">
        <v>39040</v>
      </c>
      <c r="BT61" s="73">
        <v>330000</v>
      </c>
      <c r="BU61" s="73">
        <v>69341</v>
      </c>
      <c r="BV61" s="73">
        <v>360000</v>
      </c>
      <c r="BW61" s="73">
        <v>250000</v>
      </c>
      <c r="BX61" s="73">
        <v>31200</v>
      </c>
      <c r="BY61" s="73">
        <v>125555</v>
      </c>
      <c r="BZ61" s="73">
        <v>74400</v>
      </c>
      <c r="CA61" s="73">
        <v>250270</v>
      </c>
      <c r="CB61" s="73">
        <v>233672</v>
      </c>
      <c r="CC61" s="73">
        <v>1315210</v>
      </c>
      <c r="CD61" s="73">
        <v>255184</v>
      </c>
      <c r="CE61" s="73">
        <v>168604</v>
      </c>
      <c r="CF61" s="73">
        <v>141662</v>
      </c>
      <c r="CG61" s="73">
        <v>20000</v>
      </c>
      <c r="CH61" s="73">
        <v>94500</v>
      </c>
      <c r="CI61" s="73">
        <v>350619.27</v>
      </c>
      <c r="CJ61" s="73">
        <v>99336.5</v>
      </c>
      <c r="CK61" s="73">
        <v>76568.38</v>
      </c>
      <c r="CL61" s="46">
        <f t="shared" si="0"/>
        <v>3111389</v>
      </c>
      <c r="CM61" s="46">
        <f t="shared" si="1"/>
        <v>2133491</v>
      </c>
      <c r="CN61" s="46">
        <f t="shared" si="2"/>
        <v>6126977</v>
      </c>
      <c r="CO61" s="46">
        <f t="shared" si="3"/>
        <v>9191203.3300000001</v>
      </c>
      <c r="CP61" s="46">
        <f t="shared" si="4"/>
        <v>4005362.25</v>
      </c>
      <c r="CQ61" s="46">
        <f t="shared" si="5"/>
        <v>2068697.5</v>
      </c>
      <c r="CR61" s="46">
        <f t="shared" si="6"/>
        <v>6431769.7499999991</v>
      </c>
      <c r="CS61" s="45">
        <f t="shared" si="7"/>
        <v>33068889.829999998</v>
      </c>
    </row>
    <row r="62" spans="1:97" s="47" customFormat="1" x14ac:dyDescent="0.6">
      <c r="A62" s="45" t="s">
        <v>223</v>
      </c>
      <c r="B62" s="73">
        <v>20000</v>
      </c>
      <c r="C62" s="73">
        <v>15000</v>
      </c>
      <c r="D62" s="73">
        <v>12000</v>
      </c>
      <c r="E62" s="73">
        <v>50000</v>
      </c>
      <c r="F62" s="73">
        <v>30000</v>
      </c>
      <c r="G62" s="73">
        <v>1</v>
      </c>
      <c r="H62" s="73">
        <v>6855</v>
      </c>
      <c r="I62" s="73">
        <v>6600</v>
      </c>
      <c r="J62" s="73">
        <v>148000</v>
      </c>
      <c r="K62" s="73">
        <v>12000</v>
      </c>
      <c r="L62" s="73">
        <v>57551</v>
      </c>
      <c r="M62" s="73">
        <v>4172</v>
      </c>
      <c r="N62" s="73">
        <v>128240.12</v>
      </c>
      <c r="O62" s="73">
        <v>6600</v>
      </c>
      <c r="P62" s="73">
        <v>0</v>
      </c>
      <c r="Q62" s="73">
        <v>200000</v>
      </c>
      <c r="R62" s="73">
        <v>0</v>
      </c>
      <c r="S62" s="73">
        <v>50000</v>
      </c>
      <c r="T62" s="73">
        <v>0</v>
      </c>
      <c r="U62" s="73">
        <v>0</v>
      </c>
      <c r="V62" s="73">
        <v>30000</v>
      </c>
      <c r="W62" s="73">
        <v>0</v>
      </c>
      <c r="X62" s="73">
        <v>1</v>
      </c>
      <c r="Y62" s="73">
        <v>10070</v>
      </c>
      <c r="Z62" s="73">
        <v>1</v>
      </c>
      <c r="AA62" s="73">
        <v>25000</v>
      </c>
      <c r="AB62" s="73">
        <v>0</v>
      </c>
      <c r="AC62" s="73">
        <v>50000</v>
      </c>
      <c r="AD62" s="73">
        <v>20000</v>
      </c>
      <c r="AE62" s="73">
        <v>10909.09</v>
      </c>
      <c r="AF62" s="73">
        <v>10000</v>
      </c>
      <c r="AG62" s="73">
        <v>0</v>
      </c>
      <c r="AH62" s="73">
        <v>3500</v>
      </c>
      <c r="AI62" s="73">
        <v>5000</v>
      </c>
      <c r="AJ62" s="73">
        <v>300000</v>
      </c>
      <c r="AK62" s="73">
        <v>300000</v>
      </c>
      <c r="AL62" s="73">
        <v>3550</v>
      </c>
      <c r="AM62" s="73">
        <v>30000</v>
      </c>
      <c r="AN62" s="73">
        <v>2670</v>
      </c>
      <c r="AO62" s="73">
        <v>50000</v>
      </c>
      <c r="AP62" s="73">
        <v>92500</v>
      </c>
      <c r="AQ62" s="73">
        <v>9163.8799999999992</v>
      </c>
      <c r="AR62" s="73">
        <v>12320</v>
      </c>
      <c r="AS62" s="73">
        <v>50000</v>
      </c>
      <c r="AT62" s="73">
        <v>50000</v>
      </c>
      <c r="AU62" s="73">
        <v>34395</v>
      </c>
      <c r="AV62" s="73">
        <v>20000</v>
      </c>
      <c r="AW62" s="73">
        <v>7000</v>
      </c>
      <c r="AX62" s="73">
        <v>70550</v>
      </c>
      <c r="AY62" s="73">
        <v>0</v>
      </c>
      <c r="AZ62" s="73">
        <v>10000</v>
      </c>
      <c r="BA62" s="73">
        <v>100000</v>
      </c>
      <c r="BB62" s="73">
        <v>50000</v>
      </c>
      <c r="BC62" s="73">
        <v>0</v>
      </c>
      <c r="BD62" s="73">
        <v>0</v>
      </c>
      <c r="BE62" s="73">
        <v>0</v>
      </c>
      <c r="BF62" s="73">
        <v>100000</v>
      </c>
      <c r="BG62" s="73">
        <v>1</v>
      </c>
      <c r="BH62" s="73">
        <v>25000</v>
      </c>
      <c r="BI62" s="73">
        <v>46800</v>
      </c>
      <c r="BJ62" s="73">
        <v>70000</v>
      </c>
      <c r="BK62" s="73">
        <v>126432</v>
      </c>
      <c r="BL62" s="73">
        <v>0</v>
      </c>
      <c r="BM62" s="73">
        <v>53000</v>
      </c>
      <c r="BN62" s="73">
        <v>0</v>
      </c>
      <c r="BO62" s="73">
        <v>60000</v>
      </c>
      <c r="BP62" s="73">
        <v>0</v>
      </c>
      <c r="BQ62" s="73">
        <v>200000</v>
      </c>
      <c r="BR62" s="73">
        <v>45760</v>
      </c>
      <c r="BS62" s="73">
        <v>50940</v>
      </c>
      <c r="BT62" s="73">
        <v>15000</v>
      </c>
      <c r="BU62" s="73">
        <v>0</v>
      </c>
      <c r="BV62" s="73">
        <v>45000</v>
      </c>
      <c r="BW62" s="73">
        <v>0</v>
      </c>
      <c r="BX62" s="73">
        <v>78732</v>
      </c>
      <c r="BY62" s="73">
        <v>3000</v>
      </c>
      <c r="BZ62" s="73">
        <v>24000</v>
      </c>
      <c r="CA62" s="73">
        <v>298560</v>
      </c>
      <c r="CB62" s="73">
        <v>64000</v>
      </c>
      <c r="CC62" s="73">
        <v>636440</v>
      </c>
      <c r="CD62" s="73">
        <v>6830</v>
      </c>
      <c r="CE62" s="73">
        <v>0</v>
      </c>
      <c r="CF62" s="73">
        <v>0</v>
      </c>
      <c r="CG62" s="73">
        <v>20000</v>
      </c>
      <c r="CH62" s="73">
        <v>0</v>
      </c>
      <c r="CI62" s="73">
        <v>0</v>
      </c>
      <c r="CJ62" s="73">
        <v>0</v>
      </c>
      <c r="CK62" s="73">
        <v>67450</v>
      </c>
      <c r="CL62" s="46">
        <f t="shared" si="0"/>
        <v>362179</v>
      </c>
      <c r="CM62" s="46">
        <f t="shared" si="1"/>
        <v>384840.12</v>
      </c>
      <c r="CN62" s="46">
        <f t="shared" si="2"/>
        <v>164481.09</v>
      </c>
      <c r="CO62" s="46">
        <f t="shared" si="3"/>
        <v>1142148.8799999999</v>
      </c>
      <c r="CP62" s="46">
        <f t="shared" si="4"/>
        <v>291801</v>
      </c>
      <c r="CQ62" s="46">
        <f t="shared" si="5"/>
        <v>239432</v>
      </c>
      <c r="CR62" s="46">
        <f t="shared" si="6"/>
        <v>1555712</v>
      </c>
      <c r="CS62" s="45">
        <f t="shared" si="7"/>
        <v>4140594.09</v>
      </c>
    </row>
    <row r="63" spans="1:97" s="47" customFormat="1" x14ac:dyDescent="0.6">
      <c r="A63" s="45" t="s">
        <v>224</v>
      </c>
      <c r="B63" s="73">
        <v>496150</v>
      </c>
      <c r="C63" s="73">
        <v>150000</v>
      </c>
      <c r="D63" s="73">
        <v>1020000</v>
      </c>
      <c r="E63" s="73">
        <v>344970</v>
      </c>
      <c r="F63" s="73">
        <v>292590</v>
      </c>
      <c r="G63" s="73">
        <v>135000</v>
      </c>
      <c r="H63" s="73">
        <v>481908</v>
      </c>
      <c r="I63" s="73">
        <v>952855</v>
      </c>
      <c r="J63" s="73">
        <v>530500</v>
      </c>
      <c r="K63" s="73">
        <v>146288</v>
      </c>
      <c r="L63" s="73">
        <v>1118660</v>
      </c>
      <c r="M63" s="73">
        <v>47190</v>
      </c>
      <c r="N63" s="73">
        <v>577560</v>
      </c>
      <c r="O63" s="73">
        <v>440610</v>
      </c>
      <c r="P63" s="73">
        <v>150000</v>
      </c>
      <c r="Q63" s="73">
        <v>600000</v>
      </c>
      <c r="R63" s="73">
        <v>130000</v>
      </c>
      <c r="S63" s="73">
        <v>269940</v>
      </c>
      <c r="T63" s="73">
        <v>335400</v>
      </c>
      <c r="U63" s="73">
        <v>131300</v>
      </c>
      <c r="V63" s="73">
        <v>3000000</v>
      </c>
      <c r="W63" s="73">
        <v>520000</v>
      </c>
      <c r="X63" s="73">
        <v>486950</v>
      </c>
      <c r="Y63" s="73">
        <v>430360</v>
      </c>
      <c r="Z63" s="73">
        <v>300000</v>
      </c>
      <c r="AA63" s="73">
        <v>350000</v>
      </c>
      <c r="AB63" s="73">
        <v>530000</v>
      </c>
      <c r="AC63" s="73">
        <v>1400000</v>
      </c>
      <c r="AD63" s="73">
        <v>200000</v>
      </c>
      <c r="AE63" s="73">
        <v>314072.73</v>
      </c>
      <c r="AF63" s="73">
        <v>200000</v>
      </c>
      <c r="AG63" s="73">
        <v>480620</v>
      </c>
      <c r="AH63" s="73">
        <v>100000</v>
      </c>
      <c r="AI63" s="73">
        <v>500000</v>
      </c>
      <c r="AJ63" s="73">
        <v>3000000</v>
      </c>
      <c r="AK63" s="73">
        <v>900000</v>
      </c>
      <c r="AL63" s="73">
        <v>400000</v>
      </c>
      <c r="AM63" s="73">
        <v>450000</v>
      </c>
      <c r="AN63" s="73">
        <v>453968</v>
      </c>
      <c r="AO63" s="73">
        <v>1900000</v>
      </c>
      <c r="AP63" s="73">
        <v>106296</v>
      </c>
      <c r="AQ63" s="73">
        <v>982740</v>
      </c>
      <c r="AR63" s="73">
        <v>394841</v>
      </c>
      <c r="AS63" s="73">
        <v>1518350</v>
      </c>
      <c r="AT63" s="73">
        <v>400000</v>
      </c>
      <c r="AU63" s="73">
        <v>473580</v>
      </c>
      <c r="AV63" s="73">
        <v>290000</v>
      </c>
      <c r="AW63" s="73">
        <v>744600</v>
      </c>
      <c r="AX63" s="73">
        <v>882230</v>
      </c>
      <c r="AY63" s="73">
        <v>200000</v>
      </c>
      <c r="AZ63" s="73">
        <v>1585570</v>
      </c>
      <c r="BA63" s="73">
        <v>500000</v>
      </c>
      <c r="BB63" s="73">
        <v>700000</v>
      </c>
      <c r="BC63" s="73">
        <v>680000</v>
      </c>
      <c r="BD63" s="73">
        <v>110720</v>
      </c>
      <c r="BE63" s="73">
        <v>100000</v>
      </c>
      <c r="BF63" s="73">
        <v>350000</v>
      </c>
      <c r="BG63" s="73">
        <v>396350</v>
      </c>
      <c r="BH63" s="73">
        <v>95860</v>
      </c>
      <c r="BI63" s="73">
        <v>320000</v>
      </c>
      <c r="BJ63" s="73">
        <v>123030</v>
      </c>
      <c r="BK63" s="73">
        <v>5934160</v>
      </c>
      <c r="BL63" s="73">
        <v>240000</v>
      </c>
      <c r="BM63" s="73">
        <v>615570</v>
      </c>
      <c r="BN63" s="73">
        <v>590000</v>
      </c>
      <c r="BO63" s="73">
        <v>512145</v>
      </c>
      <c r="BP63" s="73">
        <v>161350</v>
      </c>
      <c r="BQ63" s="73">
        <v>3000000</v>
      </c>
      <c r="BR63" s="73">
        <v>226150</v>
      </c>
      <c r="BS63" s="73">
        <v>181410</v>
      </c>
      <c r="BT63" s="73">
        <v>269970</v>
      </c>
      <c r="BU63" s="73">
        <v>178060</v>
      </c>
      <c r="BV63" s="73">
        <v>480000</v>
      </c>
      <c r="BW63" s="73">
        <v>390000</v>
      </c>
      <c r="BX63" s="73">
        <v>287476</v>
      </c>
      <c r="BY63" s="73">
        <v>112450</v>
      </c>
      <c r="BZ63" s="73">
        <v>364440</v>
      </c>
      <c r="CA63" s="73">
        <v>427256</v>
      </c>
      <c r="CB63" s="73">
        <v>601260</v>
      </c>
      <c r="CC63" s="73">
        <v>1089600</v>
      </c>
      <c r="CD63" s="73">
        <v>827150</v>
      </c>
      <c r="CE63" s="73">
        <v>184339</v>
      </c>
      <c r="CF63" s="73">
        <v>605090</v>
      </c>
      <c r="CG63" s="73">
        <v>110000</v>
      </c>
      <c r="CH63" s="73">
        <v>257355</v>
      </c>
      <c r="CI63" s="73">
        <v>206544</v>
      </c>
      <c r="CJ63" s="73">
        <v>149500</v>
      </c>
      <c r="CK63" s="73">
        <v>96786</v>
      </c>
      <c r="CL63" s="46">
        <f t="shared" si="0"/>
        <v>5716111</v>
      </c>
      <c r="CM63" s="46">
        <f t="shared" si="1"/>
        <v>2634810</v>
      </c>
      <c r="CN63" s="46">
        <f t="shared" si="2"/>
        <v>8812002.7300000004</v>
      </c>
      <c r="CO63" s="46">
        <f t="shared" si="3"/>
        <v>15182175</v>
      </c>
      <c r="CP63" s="46">
        <f t="shared" si="4"/>
        <v>2875960</v>
      </c>
      <c r="CQ63" s="46">
        <f t="shared" si="5"/>
        <v>8053225</v>
      </c>
      <c r="CR63" s="46">
        <f t="shared" si="6"/>
        <v>10044836</v>
      </c>
      <c r="CS63" s="45">
        <f t="shared" si="7"/>
        <v>53319119.730000004</v>
      </c>
    </row>
    <row r="64" spans="1:97" s="47" customFormat="1" x14ac:dyDescent="0.6">
      <c r="A64" s="45" t="s">
        <v>225</v>
      </c>
      <c r="B64" s="73">
        <v>4905880</v>
      </c>
      <c r="C64" s="73">
        <v>709466</v>
      </c>
      <c r="D64" s="73">
        <v>1020000</v>
      </c>
      <c r="E64" s="73">
        <v>1070532</v>
      </c>
      <c r="F64" s="73">
        <v>787063</v>
      </c>
      <c r="G64" s="73">
        <v>311500</v>
      </c>
      <c r="H64" s="73">
        <v>790402.79</v>
      </c>
      <c r="I64" s="73">
        <v>1681974.5</v>
      </c>
      <c r="J64" s="73">
        <v>1400000</v>
      </c>
      <c r="K64" s="73">
        <v>912276</v>
      </c>
      <c r="L64" s="73">
        <v>3585748</v>
      </c>
      <c r="M64" s="73">
        <v>250000</v>
      </c>
      <c r="N64" s="73">
        <v>4002256.67</v>
      </c>
      <c r="O64" s="73">
        <v>750000</v>
      </c>
      <c r="P64" s="73">
        <v>1400000</v>
      </c>
      <c r="Q64" s="73">
        <v>2200000</v>
      </c>
      <c r="R64" s="73">
        <v>853337.36</v>
      </c>
      <c r="S64" s="73">
        <v>1119263</v>
      </c>
      <c r="T64" s="73">
        <v>750000</v>
      </c>
      <c r="U64" s="73">
        <v>308890</v>
      </c>
      <c r="V64" s="73">
        <v>9000000</v>
      </c>
      <c r="W64" s="73">
        <v>600000</v>
      </c>
      <c r="X64" s="73">
        <v>2665788.9500000002</v>
      </c>
      <c r="Y64" s="73">
        <v>1241409</v>
      </c>
      <c r="Z64" s="73">
        <v>500000</v>
      </c>
      <c r="AA64" s="73">
        <v>690948</v>
      </c>
      <c r="AB64" s="73">
        <v>850000</v>
      </c>
      <c r="AC64" s="73">
        <v>5000000</v>
      </c>
      <c r="AD64" s="73">
        <v>1000000</v>
      </c>
      <c r="AE64" s="73">
        <v>777692.45</v>
      </c>
      <c r="AF64" s="73">
        <v>1500000</v>
      </c>
      <c r="AG64" s="73">
        <v>2487200</v>
      </c>
      <c r="AH64" s="73">
        <v>800000</v>
      </c>
      <c r="AI64" s="73">
        <v>1000000</v>
      </c>
      <c r="AJ64" s="73">
        <v>11000000</v>
      </c>
      <c r="AK64" s="73">
        <v>1500000</v>
      </c>
      <c r="AL64" s="73">
        <v>1320000</v>
      </c>
      <c r="AM64" s="73">
        <v>1256135.6000000001</v>
      </c>
      <c r="AN64" s="73">
        <v>1968661.36</v>
      </c>
      <c r="AO64" s="73">
        <v>1555000</v>
      </c>
      <c r="AP64" s="73">
        <v>83847</v>
      </c>
      <c r="AQ64" s="73">
        <v>3782329.96</v>
      </c>
      <c r="AR64" s="73">
        <v>1352880</v>
      </c>
      <c r="AS64" s="73">
        <v>1110288</v>
      </c>
      <c r="AT64" s="73">
        <v>1200000</v>
      </c>
      <c r="AU64" s="73">
        <v>990550</v>
      </c>
      <c r="AV64" s="73">
        <v>550000</v>
      </c>
      <c r="AW64" s="73">
        <v>1282372</v>
      </c>
      <c r="AX64" s="73">
        <v>883450</v>
      </c>
      <c r="AY64" s="73">
        <v>900000</v>
      </c>
      <c r="AZ64" s="73">
        <v>2291974</v>
      </c>
      <c r="BA64" s="73">
        <v>600000</v>
      </c>
      <c r="BB64" s="73">
        <v>5300000</v>
      </c>
      <c r="BC64" s="73">
        <v>1220000</v>
      </c>
      <c r="BD64" s="73">
        <v>895622</v>
      </c>
      <c r="BE64" s="73">
        <v>750000</v>
      </c>
      <c r="BF64" s="73">
        <v>5500000</v>
      </c>
      <c r="BG64" s="73">
        <v>543520</v>
      </c>
      <c r="BH64" s="73">
        <v>723515</v>
      </c>
      <c r="BI64" s="73">
        <v>620800</v>
      </c>
      <c r="BJ64" s="73">
        <v>1016413</v>
      </c>
      <c r="BK64" s="73">
        <v>7570787</v>
      </c>
      <c r="BL64" s="73">
        <v>1900000</v>
      </c>
      <c r="BM64" s="73">
        <v>1757042.17</v>
      </c>
      <c r="BN64" s="73">
        <v>1350000</v>
      </c>
      <c r="BO64" s="73">
        <v>1538114</v>
      </c>
      <c r="BP64" s="73">
        <v>659645</v>
      </c>
      <c r="BQ64" s="73">
        <v>20000000</v>
      </c>
      <c r="BR64" s="73">
        <v>2172320.64</v>
      </c>
      <c r="BS64" s="73">
        <v>2438727</v>
      </c>
      <c r="BT64" s="73">
        <v>6399998.4000000004</v>
      </c>
      <c r="BU64" s="73">
        <v>721202</v>
      </c>
      <c r="BV64" s="73">
        <v>862000</v>
      </c>
      <c r="BW64" s="73">
        <v>3150000</v>
      </c>
      <c r="BX64" s="73">
        <v>1996190</v>
      </c>
      <c r="BY64" s="73">
        <v>724330.48</v>
      </c>
      <c r="BZ64" s="73">
        <v>1700000</v>
      </c>
      <c r="CA64" s="73">
        <v>5850505</v>
      </c>
      <c r="CB64" s="73">
        <v>4354372</v>
      </c>
      <c r="CC64" s="73">
        <v>2932560</v>
      </c>
      <c r="CD64" s="73">
        <v>1647479.62</v>
      </c>
      <c r="CE64" s="73">
        <v>599970</v>
      </c>
      <c r="CF64" s="73">
        <v>378796</v>
      </c>
      <c r="CG64" s="73">
        <v>750000</v>
      </c>
      <c r="CH64" s="73">
        <v>697272.15</v>
      </c>
      <c r="CI64" s="73">
        <v>2622102.25</v>
      </c>
      <c r="CJ64" s="73">
        <v>538063.81000000006</v>
      </c>
      <c r="CK64" s="73">
        <v>544029.34</v>
      </c>
      <c r="CL64" s="46">
        <f t="shared" si="0"/>
        <v>17424842.289999999</v>
      </c>
      <c r="CM64" s="46">
        <f t="shared" si="1"/>
        <v>11383747.029999999</v>
      </c>
      <c r="CN64" s="46">
        <f t="shared" si="2"/>
        <v>28113038.399999999</v>
      </c>
      <c r="CO64" s="46">
        <f t="shared" si="3"/>
        <v>33627487.920000002</v>
      </c>
      <c r="CP64" s="46">
        <f t="shared" si="4"/>
        <v>16569870</v>
      </c>
      <c r="CQ64" s="46">
        <f t="shared" si="5"/>
        <v>14775588.17</v>
      </c>
      <c r="CR64" s="46">
        <f t="shared" si="6"/>
        <v>61079918.689999998</v>
      </c>
      <c r="CS64" s="45">
        <f t="shared" si="7"/>
        <v>182974492.5</v>
      </c>
    </row>
    <row r="65" spans="1:97" s="47" customFormat="1" x14ac:dyDescent="0.6">
      <c r="A65" s="45" t="s">
        <v>226</v>
      </c>
      <c r="B65" s="73">
        <v>14252878</v>
      </c>
      <c r="C65" s="73">
        <v>600000</v>
      </c>
      <c r="D65" s="73">
        <v>1000000</v>
      </c>
      <c r="E65" s="73">
        <v>700000</v>
      </c>
      <c r="F65" s="73">
        <v>338000</v>
      </c>
      <c r="G65" s="73">
        <v>765000</v>
      </c>
      <c r="H65" s="73">
        <v>1419985</v>
      </c>
      <c r="I65" s="73">
        <v>1318850.76</v>
      </c>
      <c r="J65" s="73">
        <v>1239000</v>
      </c>
      <c r="K65" s="73">
        <v>1365523</v>
      </c>
      <c r="L65" s="73">
        <v>5166294</v>
      </c>
      <c r="M65" s="73">
        <v>338380</v>
      </c>
      <c r="N65" s="73">
        <v>6657948.2699999996</v>
      </c>
      <c r="O65" s="73">
        <v>1365920</v>
      </c>
      <c r="P65" s="73">
        <v>1750000</v>
      </c>
      <c r="Q65" s="73">
        <v>2200000</v>
      </c>
      <c r="R65" s="73">
        <v>1766849</v>
      </c>
      <c r="S65" s="73">
        <v>51400</v>
      </c>
      <c r="T65" s="73">
        <v>1058133.2</v>
      </c>
      <c r="U65" s="73">
        <v>548600</v>
      </c>
      <c r="V65" s="73">
        <v>15000000</v>
      </c>
      <c r="W65" s="73">
        <v>1100000</v>
      </c>
      <c r="X65" s="73">
        <v>2070815</v>
      </c>
      <c r="Y65" s="73">
        <v>1173250</v>
      </c>
      <c r="Z65" s="73">
        <v>200000</v>
      </c>
      <c r="AA65" s="73">
        <v>898000</v>
      </c>
      <c r="AB65" s="73">
        <v>970000</v>
      </c>
      <c r="AC65" s="73">
        <v>4500000</v>
      </c>
      <c r="AD65" s="73">
        <v>1400000</v>
      </c>
      <c r="AE65" s="73">
        <v>1227014.01</v>
      </c>
      <c r="AF65" s="73">
        <v>1500000</v>
      </c>
      <c r="AG65" s="73">
        <v>1038000</v>
      </c>
      <c r="AH65" s="73">
        <v>720000</v>
      </c>
      <c r="AI65" s="73">
        <v>1100000</v>
      </c>
      <c r="AJ65" s="73">
        <v>25200000</v>
      </c>
      <c r="AK65" s="73">
        <v>750000</v>
      </c>
      <c r="AL65" s="73">
        <v>700000</v>
      </c>
      <c r="AM65" s="73">
        <v>1673552</v>
      </c>
      <c r="AN65" s="73">
        <v>2723098.55</v>
      </c>
      <c r="AO65" s="73">
        <v>1500000</v>
      </c>
      <c r="AP65" s="73">
        <v>327429</v>
      </c>
      <c r="AQ65" s="73">
        <v>5040000</v>
      </c>
      <c r="AR65" s="73">
        <v>1644180</v>
      </c>
      <c r="AS65" s="73">
        <v>1932795</v>
      </c>
      <c r="AT65" s="73">
        <v>2500000</v>
      </c>
      <c r="AU65" s="73">
        <v>960454</v>
      </c>
      <c r="AV65" s="73">
        <v>790000</v>
      </c>
      <c r="AW65" s="73">
        <v>895915.09</v>
      </c>
      <c r="AX65" s="73">
        <v>600000</v>
      </c>
      <c r="AY65" s="73">
        <v>706072.15</v>
      </c>
      <c r="AZ65" s="73">
        <v>4587950</v>
      </c>
      <c r="BA65" s="73">
        <v>780000</v>
      </c>
      <c r="BB65" s="73">
        <v>12000000</v>
      </c>
      <c r="BC65" s="73">
        <v>2000000</v>
      </c>
      <c r="BD65" s="73">
        <v>42949.45</v>
      </c>
      <c r="BE65" s="73">
        <v>1500000</v>
      </c>
      <c r="BF65" s="73">
        <v>6000000</v>
      </c>
      <c r="BG65" s="73">
        <v>429480</v>
      </c>
      <c r="BH65" s="73">
        <v>1</v>
      </c>
      <c r="BI65" s="73">
        <v>40000</v>
      </c>
      <c r="BJ65" s="73">
        <v>60000</v>
      </c>
      <c r="BK65" s="73">
        <v>6900000</v>
      </c>
      <c r="BL65" s="73">
        <v>1500000</v>
      </c>
      <c r="BM65" s="73">
        <v>859332.55</v>
      </c>
      <c r="BN65" s="73">
        <v>3000000</v>
      </c>
      <c r="BO65" s="73">
        <v>2000000</v>
      </c>
      <c r="BP65" s="73">
        <v>909890</v>
      </c>
      <c r="BQ65" s="73">
        <v>47540503</v>
      </c>
      <c r="BR65" s="73">
        <v>1668371.2</v>
      </c>
      <c r="BS65" s="73">
        <v>1209474</v>
      </c>
      <c r="BT65" s="73">
        <v>4149999.74</v>
      </c>
      <c r="BU65" s="73">
        <v>0</v>
      </c>
      <c r="BV65" s="73">
        <v>960000</v>
      </c>
      <c r="BW65" s="73">
        <v>4800000</v>
      </c>
      <c r="BX65" s="73">
        <v>705850.6</v>
      </c>
      <c r="BY65" s="73">
        <v>435675</v>
      </c>
      <c r="BZ65" s="73">
        <v>750000</v>
      </c>
      <c r="CA65" s="73">
        <v>1600542.4</v>
      </c>
      <c r="CB65" s="73">
        <v>1092000</v>
      </c>
      <c r="CC65" s="73">
        <v>2700000</v>
      </c>
      <c r="CD65" s="73">
        <v>2245780.52</v>
      </c>
      <c r="CE65" s="73">
        <v>458770</v>
      </c>
      <c r="CF65" s="73">
        <v>433020</v>
      </c>
      <c r="CG65" s="73">
        <v>1179302.3999999999</v>
      </c>
      <c r="CH65" s="73">
        <v>897000</v>
      </c>
      <c r="CI65" s="73">
        <v>4588209.1500000004</v>
      </c>
      <c r="CJ65" s="73">
        <v>78000</v>
      </c>
      <c r="CK65" s="73">
        <v>502408.05</v>
      </c>
      <c r="CL65" s="46">
        <f t="shared" si="0"/>
        <v>28503910.760000002</v>
      </c>
      <c r="CM65" s="46">
        <f t="shared" si="1"/>
        <v>15398850.469999999</v>
      </c>
      <c r="CN65" s="46">
        <f t="shared" si="2"/>
        <v>32897079.010000002</v>
      </c>
      <c r="CO65" s="46">
        <f t="shared" si="3"/>
        <v>53311445.789999999</v>
      </c>
      <c r="CP65" s="46">
        <f t="shared" si="4"/>
        <v>22072430.449999999</v>
      </c>
      <c r="CQ65" s="46">
        <f t="shared" si="5"/>
        <v>15169222.550000001</v>
      </c>
      <c r="CR65" s="46">
        <f t="shared" si="6"/>
        <v>77994906.060000002</v>
      </c>
      <c r="CS65" s="45">
        <f t="shared" si="7"/>
        <v>245347845.09000006</v>
      </c>
    </row>
    <row r="66" spans="1:97" s="47" customFormat="1" x14ac:dyDescent="0.6">
      <c r="A66" s="45" t="s">
        <v>227</v>
      </c>
      <c r="B66" s="73">
        <v>1487820</v>
      </c>
      <c r="C66" s="73">
        <v>200000</v>
      </c>
      <c r="D66" s="73">
        <v>130000</v>
      </c>
      <c r="E66" s="73">
        <v>100000</v>
      </c>
      <c r="F66" s="73">
        <v>0</v>
      </c>
      <c r="G66" s="73">
        <v>1</v>
      </c>
      <c r="H66" s="73">
        <v>52200</v>
      </c>
      <c r="I66" s="73">
        <v>469000</v>
      </c>
      <c r="J66" s="73">
        <v>111000</v>
      </c>
      <c r="K66" s="73">
        <v>240150</v>
      </c>
      <c r="L66" s="73">
        <v>558000</v>
      </c>
      <c r="M66" s="73">
        <v>200000</v>
      </c>
      <c r="N66" s="73">
        <v>211792.5</v>
      </c>
      <c r="O66" s="73">
        <v>412730</v>
      </c>
      <c r="P66" s="73">
        <v>150000</v>
      </c>
      <c r="Q66" s="73">
        <v>953700</v>
      </c>
      <c r="R66" s="73">
        <v>550000</v>
      </c>
      <c r="S66" s="73">
        <v>50000</v>
      </c>
      <c r="T66" s="73">
        <v>160000</v>
      </c>
      <c r="U66" s="73">
        <v>162500</v>
      </c>
      <c r="V66" s="73">
        <v>4000000</v>
      </c>
      <c r="W66" s="73">
        <v>80000</v>
      </c>
      <c r="X66" s="73">
        <v>1</v>
      </c>
      <c r="Y66" s="73">
        <v>0</v>
      </c>
      <c r="Z66" s="73">
        <v>40000</v>
      </c>
      <c r="AA66" s="73">
        <v>186800</v>
      </c>
      <c r="AB66" s="73">
        <v>30000</v>
      </c>
      <c r="AC66" s="73">
        <v>500000</v>
      </c>
      <c r="AD66" s="73">
        <v>350000</v>
      </c>
      <c r="AE66" s="73">
        <v>414000</v>
      </c>
      <c r="AF66" s="73">
        <v>300000</v>
      </c>
      <c r="AG66" s="73">
        <v>203000</v>
      </c>
      <c r="AH66" s="73">
        <v>600000</v>
      </c>
      <c r="AI66" s="73">
        <v>200000</v>
      </c>
      <c r="AJ66" s="73">
        <v>6000000</v>
      </c>
      <c r="AK66" s="73">
        <v>300000</v>
      </c>
      <c r="AL66" s="73">
        <v>150000</v>
      </c>
      <c r="AM66" s="73">
        <v>495050</v>
      </c>
      <c r="AN66" s="73">
        <v>280062.59999999998</v>
      </c>
      <c r="AO66" s="73">
        <v>370000</v>
      </c>
      <c r="AP66" s="73">
        <v>23150</v>
      </c>
      <c r="AQ66" s="73">
        <v>946442</v>
      </c>
      <c r="AR66" s="73">
        <v>956638</v>
      </c>
      <c r="AS66" s="73">
        <v>138350</v>
      </c>
      <c r="AT66" s="73">
        <v>1363120</v>
      </c>
      <c r="AU66" s="73">
        <v>855250</v>
      </c>
      <c r="AV66" s="73">
        <v>150000</v>
      </c>
      <c r="AW66" s="73">
        <v>0</v>
      </c>
      <c r="AX66" s="73">
        <v>523500</v>
      </c>
      <c r="AY66" s="73">
        <v>0</v>
      </c>
      <c r="AZ66" s="73">
        <v>4556650</v>
      </c>
      <c r="BA66" s="73">
        <v>500000</v>
      </c>
      <c r="BB66" s="73">
        <v>1700000</v>
      </c>
      <c r="BC66" s="73">
        <v>0</v>
      </c>
      <c r="BD66" s="73">
        <v>203850</v>
      </c>
      <c r="BE66" s="73">
        <v>765000</v>
      </c>
      <c r="BF66" s="73">
        <v>1500000</v>
      </c>
      <c r="BG66" s="73">
        <v>82250</v>
      </c>
      <c r="BH66" s="73">
        <v>245000</v>
      </c>
      <c r="BI66" s="73">
        <v>381250</v>
      </c>
      <c r="BJ66" s="73">
        <v>0</v>
      </c>
      <c r="BK66" s="73">
        <v>2065422</v>
      </c>
      <c r="BL66" s="73">
        <v>90000</v>
      </c>
      <c r="BM66" s="73">
        <v>390100</v>
      </c>
      <c r="BN66" s="73">
        <v>250400</v>
      </c>
      <c r="BO66" s="73">
        <v>704500</v>
      </c>
      <c r="BP66" s="73">
        <v>400000</v>
      </c>
      <c r="BQ66" s="73">
        <v>6000000</v>
      </c>
      <c r="BR66" s="73">
        <v>27000</v>
      </c>
      <c r="BS66" s="73">
        <v>207260</v>
      </c>
      <c r="BT66" s="73">
        <v>181200</v>
      </c>
      <c r="BU66" s="73">
        <v>15730</v>
      </c>
      <c r="BV66" s="73">
        <v>288000</v>
      </c>
      <c r="BW66" s="73">
        <v>430000</v>
      </c>
      <c r="BX66" s="73">
        <v>186180</v>
      </c>
      <c r="BY66" s="73">
        <v>232500</v>
      </c>
      <c r="BZ66" s="73">
        <v>0</v>
      </c>
      <c r="CA66" s="73">
        <v>986420</v>
      </c>
      <c r="CB66" s="73">
        <v>1350500</v>
      </c>
      <c r="CC66" s="73">
        <v>981480</v>
      </c>
      <c r="CD66" s="73">
        <v>311700</v>
      </c>
      <c r="CE66" s="73">
        <v>100000</v>
      </c>
      <c r="CF66" s="73">
        <v>12000</v>
      </c>
      <c r="CG66" s="73">
        <v>100000</v>
      </c>
      <c r="CH66" s="73">
        <v>18000</v>
      </c>
      <c r="CI66" s="73">
        <v>178636.36</v>
      </c>
      <c r="CJ66" s="73">
        <v>100000</v>
      </c>
      <c r="CK66" s="73">
        <v>24600</v>
      </c>
      <c r="CL66" s="46">
        <f t="shared" si="0"/>
        <v>3548171</v>
      </c>
      <c r="CM66" s="46">
        <f t="shared" si="1"/>
        <v>2650722.5</v>
      </c>
      <c r="CN66" s="46">
        <f t="shared" si="2"/>
        <v>6903801</v>
      </c>
      <c r="CO66" s="46">
        <f t="shared" si="3"/>
        <v>17608212.600000001</v>
      </c>
      <c r="CP66" s="46">
        <f t="shared" si="4"/>
        <v>4877350</v>
      </c>
      <c r="CQ66" s="46">
        <f t="shared" si="5"/>
        <v>3900422</v>
      </c>
      <c r="CR66" s="46">
        <f t="shared" si="6"/>
        <v>11731206.359999999</v>
      </c>
      <c r="CS66" s="45">
        <f t="shared" si="7"/>
        <v>51219885.460000001</v>
      </c>
    </row>
    <row r="67" spans="1:97" s="47" customFormat="1" x14ac:dyDescent="0.6">
      <c r="A67" s="45" t="s">
        <v>228</v>
      </c>
      <c r="B67" s="73">
        <v>500000</v>
      </c>
      <c r="C67" s="73">
        <v>100000</v>
      </c>
      <c r="D67" s="73">
        <v>98000</v>
      </c>
      <c r="E67" s="73">
        <v>200000</v>
      </c>
      <c r="F67" s="73">
        <v>169346</v>
      </c>
      <c r="G67" s="73">
        <v>150000</v>
      </c>
      <c r="H67" s="73">
        <v>329899</v>
      </c>
      <c r="I67" s="73">
        <v>281750</v>
      </c>
      <c r="J67" s="73">
        <v>120400</v>
      </c>
      <c r="K67" s="73">
        <v>169814</v>
      </c>
      <c r="L67" s="73">
        <v>446355</v>
      </c>
      <c r="M67" s="73">
        <v>150000</v>
      </c>
      <c r="N67" s="73">
        <v>499058</v>
      </c>
      <c r="O67" s="73">
        <v>129000</v>
      </c>
      <c r="P67" s="73">
        <v>200000</v>
      </c>
      <c r="Q67" s="73">
        <v>500000</v>
      </c>
      <c r="R67" s="73">
        <v>92895.24</v>
      </c>
      <c r="S67" s="73">
        <v>309205</v>
      </c>
      <c r="T67" s="73">
        <v>150000</v>
      </c>
      <c r="U67" s="73">
        <v>56635</v>
      </c>
      <c r="V67" s="73">
        <v>3000000</v>
      </c>
      <c r="W67" s="73">
        <v>115800</v>
      </c>
      <c r="X67" s="73">
        <v>66880</v>
      </c>
      <c r="Y67" s="73">
        <v>125808</v>
      </c>
      <c r="Z67" s="73">
        <v>70000</v>
      </c>
      <c r="AA67" s="73">
        <v>300000</v>
      </c>
      <c r="AB67" s="73">
        <v>150000</v>
      </c>
      <c r="AC67" s="73">
        <v>1500000</v>
      </c>
      <c r="AD67" s="73">
        <v>100000</v>
      </c>
      <c r="AE67" s="73">
        <v>209315.73</v>
      </c>
      <c r="AF67" s="73">
        <v>600000</v>
      </c>
      <c r="AG67" s="73">
        <v>304700</v>
      </c>
      <c r="AH67" s="73">
        <v>140000</v>
      </c>
      <c r="AI67" s="73">
        <v>150000</v>
      </c>
      <c r="AJ67" s="73">
        <v>5000000</v>
      </c>
      <c r="AK67" s="73">
        <v>1000000</v>
      </c>
      <c r="AL67" s="73">
        <v>86000</v>
      </c>
      <c r="AM67" s="73">
        <v>100000</v>
      </c>
      <c r="AN67" s="73">
        <v>428638.31</v>
      </c>
      <c r="AO67" s="73">
        <v>650000</v>
      </c>
      <c r="AP67" s="73">
        <v>44431.76</v>
      </c>
      <c r="AQ67" s="73">
        <v>3435962.77</v>
      </c>
      <c r="AR67" s="73">
        <v>542449</v>
      </c>
      <c r="AS67" s="73">
        <v>762675</v>
      </c>
      <c r="AT67" s="73">
        <v>400000</v>
      </c>
      <c r="AU67" s="73">
        <v>752036</v>
      </c>
      <c r="AV67" s="73">
        <v>350000</v>
      </c>
      <c r="AW67" s="73">
        <v>80308.600000000006</v>
      </c>
      <c r="AX67" s="73">
        <v>147230</v>
      </c>
      <c r="AY67" s="73">
        <v>170000</v>
      </c>
      <c r="AZ67" s="73">
        <v>1584675</v>
      </c>
      <c r="BA67" s="73">
        <v>500000</v>
      </c>
      <c r="BB67" s="73">
        <v>600000</v>
      </c>
      <c r="BC67" s="73">
        <v>110000</v>
      </c>
      <c r="BD67" s="73">
        <v>118006</v>
      </c>
      <c r="BE67" s="73">
        <v>450000</v>
      </c>
      <c r="BF67" s="73">
        <v>500000</v>
      </c>
      <c r="BG67" s="73">
        <v>60000</v>
      </c>
      <c r="BH67" s="73">
        <v>180475</v>
      </c>
      <c r="BI67" s="73">
        <v>251890</v>
      </c>
      <c r="BJ67" s="73">
        <v>213400</v>
      </c>
      <c r="BK67" s="73">
        <v>548062</v>
      </c>
      <c r="BL67" s="73">
        <v>250000</v>
      </c>
      <c r="BM67" s="73">
        <v>160230</v>
      </c>
      <c r="BN67" s="73">
        <v>148224</v>
      </c>
      <c r="BO67" s="73">
        <v>594710</v>
      </c>
      <c r="BP67" s="73">
        <v>118730</v>
      </c>
      <c r="BQ67" s="73">
        <v>5000000</v>
      </c>
      <c r="BR67" s="73">
        <v>96340.07</v>
      </c>
      <c r="BS67" s="73">
        <v>412592</v>
      </c>
      <c r="BT67" s="73">
        <v>300000</v>
      </c>
      <c r="BU67" s="73">
        <v>70422</v>
      </c>
      <c r="BV67" s="73">
        <v>169917</v>
      </c>
      <c r="BW67" s="73">
        <v>0</v>
      </c>
      <c r="BX67" s="73">
        <v>157520</v>
      </c>
      <c r="BY67" s="73">
        <v>67555.899999999994</v>
      </c>
      <c r="BZ67" s="73">
        <v>107365</v>
      </c>
      <c r="CA67" s="73">
        <v>267000</v>
      </c>
      <c r="CB67" s="73">
        <v>635320</v>
      </c>
      <c r="CC67" s="73">
        <v>522090</v>
      </c>
      <c r="CD67" s="73">
        <v>180045.8</v>
      </c>
      <c r="CE67" s="73">
        <v>87689</v>
      </c>
      <c r="CF67" s="73">
        <v>135830</v>
      </c>
      <c r="CG67" s="73">
        <v>100000</v>
      </c>
      <c r="CH67" s="73">
        <v>204500</v>
      </c>
      <c r="CI67" s="73">
        <v>1116240</v>
      </c>
      <c r="CJ67" s="73">
        <v>156860</v>
      </c>
      <c r="CK67" s="73">
        <v>35474.050000000003</v>
      </c>
      <c r="CL67" s="46">
        <f t="shared" si="0"/>
        <v>2715564</v>
      </c>
      <c r="CM67" s="46">
        <f t="shared" si="1"/>
        <v>1936793.24</v>
      </c>
      <c r="CN67" s="46">
        <f t="shared" si="2"/>
        <v>6832503.7300000004</v>
      </c>
      <c r="CO67" s="46">
        <f t="shared" si="3"/>
        <v>16034406.439999999</v>
      </c>
      <c r="CP67" s="46">
        <f t="shared" si="4"/>
        <v>2483771</v>
      </c>
      <c r="CQ67" s="46">
        <f t="shared" si="5"/>
        <v>1819956</v>
      </c>
      <c r="CR67" s="46">
        <f t="shared" si="6"/>
        <v>9822760.8200000003</v>
      </c>
      <c r="CS67" s="45">
        <f t="shared" si="7"/>
        <v>41645755.229999989</v>
      </c>
    </row>
    <row r="68" spans="1:97" s="47" customFormat="1" x14ac:dyDescent="0.6">
      <c r="A68" s="45" t="s">
        <v>229</v>
      </c>
      <c r="B68" s="74">
        <v>0</v>
      </c>
      <c r="C68" s="74">
        <v>80000</v>
      </c>
      <c r="D68" s="74">
        <v>270000</v>
      </c>
      <c r="E68" s="74">
        <v>500000</v>
      </c>
      <c r="F68" s="74">
        <v>239700</v>
      </c>
      <c r="G68" s="74">
        <v>80000</v>
      </c>
      <c r="H68" s="74">
        <v>255590.5</v>
      </c>
      <c r="I68" s="74">
        <v>305684</v>
      </c>
      <c r="J68" s="74">
        <v>402540</v>
      </c>
      <c r="K68" s="74">
        <v>1604770</v>
      </c>
      <c r="L68" s="74">
        <v>83874</v>
      </c>
      <c r="M68" s="74">
        <v>0</v>
      </c>
      <c r="N68" s="74">
        <v>174403.02</v>
      </c>
      <c r="O68" s="74">
        <v>15100</v>
      </c>
      <c r="P68" s="74">
        <v>50000</v>
      </c>
      <c r="Q68" s="74">
        <v>0</v>
      </c>
      <c r="R68" s="74">
        <v>0</v>
      </c>
      <c r="S68" s="74">
        <v>52900</v>
      </c>
      <c r="T68" s="74">
        <v>0</v>
      </c>
      <c r="U68" s="74">
        <v>7755</v>
      </c>
      <c r="V68" s="74">
        <v>100000</v>
      </c>
      <c r="W68" s="74">
        <v>50000</v>
      </c>
      <c r="X68" s="74">
        <v>15590</v>
      </c>
      <c r="Y68" s="74">
        <v>2954</v>
      </c>
      <c r="Z68" s="74">
        <v>14000</v>
      </c>
      <c r="AA68" s="74">
        <v>15000</v>
      </c>
      <c r="AB68" s="74">
        <v>50000</v>
      </c>
      <c r="AC68" s="74">
        <v>100000</v>
      </c>
      <c r="AD68" s="74">
        <v>280000</v>
      </c>
      <c r="AE68" s="74">
        <v>46075.64</v>
      </c>
      <c r="AF68" s="74">
        <v>220000</v>
      </c>
      <c r="AG68" s="74">
        <v>351700</v>
      </c>
      <c r="AH68" s="74">
        <v>50000</v>
      </c>
      <c r="AI68" s="74">
        <v>5000</v>
      </c>
      <c r="AJ68" s="74">
        <v>100000</v>
      </c>
      <c r="AK68" s="74">
        <v>50000</v>
      </c>
      <c r="AL68" s="74">
        <v>60000</v>
      </c>
      <c r="AM68" s="74">
        <v>90000</v>
      </c>
      <c r="AN68" s="74">
        <v>42120</v>
      </c>
      <c r="AO68" s="74">
        <v>150000</v>
      </c>
      <c r="AP68" s="74">
        <v>11800</v>
      </c>
      <c r="AQ68" s="74">
        <v>48502.080000000002</v>
      </c>
      <c r="AR68" s="74">
        <v>148613</v>
      </c>
      <c r="AS68" s="74">
        <v>2030190</v>
      </c>
      <c r="AT68" s="74">
        <v>50000</v>
      </c>
      <c r="AU68" s="74">
        <v>33400</v>
      </c>
      <c r="AV68" s="74">
        <v>20000</v>
      </c>
      <c r="AW68" s="74">
        <v>0</v>
      </c>
      <c r="AX68" s="74">
        <v>20765</v>
      </c>
      <c r="AY68" s="74">
        <v>103948</v>
      </c>
      <c r="AZ68" s="74">
        <v>1076732.5</v>
      </c>
      <c r="BA68" s="74">
        <v>300000</v>
      </c>
      <c r="BB68" s="74">
        <v>100000</v>
      </c>
      <c r="BC68" s="74">
        <v>250000</v>
      </c>
      <c r="BD68" s="74">
        <v>0</v>
      </c>
      <c r="BE68" s="74">
        <v>100000</v>
      </c>
      <c r="BF68" s="74">
        <v>170000</v>
      </c>
      <c r="BG68" s="74">
        <v>44400</v>
      </c>
      <c r="BH68" s="74">
        <v>1</v>
      </c>
      <c r="BI68" s="74">
        <v>3350</v>
      </c>
      <c r="BJ68" s="74">
        <v>91150</v>
      </c>
      <c r="BK68" s="74">
        <v>54530</v>
      </c>
      <c r="BL68" s="74">
        <v>0</v>
      </c>
      <c r="BM68" s="74">
        <v>113950</v>
      </c>
      <c r="BN68" s="74">
        <v>13426</v>
      </c>
      <c r="BO68" s="74">
        <v>500000</v>
      </c>
      <c r="BP68" s="74">
        <v>1920</v>
      </c>
      <c r="BQ68" s="74">
        <v>442390</v>
      </c>
      <c r="BR68" s="74">
        <v>143812</v>
      </c>
      <c r="BS68" s="74">
        <v>151870</v>
      </c>
      <c r="BT68" s="74">
        <v>16395</v>
      </c>
      <c r="BU68" s="74">
        <v>36588</v>
      </c>
      <c r="BV68" s="74">
        <v>40000</v>
      </c>
      <c r="BW68" s="74">
        <v>980000</v>
      </c>
      <c r="BX68" s="74">
        <v>178865.29</v>
      </c>
      <c r="BY68" s="74">
        <v>304150</v>
      </c>
      <c r="BZ68" s="74">
        <v>25000</v>
      </c>
      <c r="CA68" s="74">
        <v>141225</v>
      </c>
      <c r="CB68" s="74">
        <v>186370</v>
      </c>
      <c r="CC68" s="74">
        <v>648770</v>
      </c>
      <c r="CD68" s="74">
        <v>505755</v>
      </c>
      <c r="CE68" s="74">
        <v>97611</v>
      </c>
      <c r="CF68" s="74">
        <v>125463</v>
      </c>
      <c r="CG68" s="74">
        <v>50000</v>
      </c>
      <c r="CH68" s="74">
        <v>342000</v>
      </c>
      <c r="CI68" s="74">
        <v>299735</v>
      </c>
      <c r="CJ68" s="74">
        <v>156000</v>
      </c>
      <c r="CK68" s="74">
        <v>291395</v>
      </c>
      <c r="CL68" s="46">
        <f t="shared" si="0"/>
        <v>3822158.5</v>
      </c>
      <c r="CM68" s="46">
        <f t="shared" si="1"/>
        <v>300158.02</v>
      </c>
      <c r="CN68" s="46">
        <f t="shared" si="2"/>
        <v>1300319.6400000001</v>
      </c>
      <c r="CO68" s="46">
        <f t="shared" si="3"/>
        <v>4336070.58</v>
      </c>
      <c r="CP68" s="46">
        <f t="shared" si="4"/>
        <v>758901</v>
      </c>
      <c r="CQ68" s="46">
        <f t="shared" si="5"/>
        <v>683826</v>
      </c>
      <c r="CR68" s="46">
        <f t="shared" si="6"/>
        <v>5163394.29</v>
      </c>
      <c r="CS68" s="45">
        <f t="shared" si="7"/>
        <v>16364828.029999997</v>
      </c>
    </row>
    <row r="69" spans="1:97" s="47" customFormat="1" x14ac:dyDescent="0.6">
      <c r="A69" s="45" t="s">
        <v>230</v>
      </c>
      <c r="B69" s="73">
        <v>0</v>
      </c>
      <c r="C69" s="73">
        <v>264022</v>
      </c>
      <c r="D69" s="73">
        <v>300000</v>
      </c>
      <c r="E69" s="73">
        <v>300000</v>
      </c>
      <c r="F69" s="73">
        <v>400000</v>
      </c>
      <c r="G69" s="73">
        <v>186500</v>
      </c>
      <c r="H69" s="73">
        <v>400280</v>
      </c>
      <c r="I69" s="73">
        <v>247955</v>
      </c>
      <c r="J69" s="73">
        <v>300000</v>
      </c>
      <c r="K69" s="73">
        <v>937300</v>
      </c>
      <c r="L69" s="73">
        <v>2526998</v>
      </c>
      <c r="M69" s="73">
        <v>266400</v>
      </c>
      <c r="N69" s="73">
        <v>921800</v>
      </c>
      <c r="O69" s="73">
        <v>487570</v>
      </c>
      <c r="P69" s="73">
        <v>278360</v>
      </c>
      <c r="Q69" s="73">
        <v>520000</v>
      </c>
      <c r="R69" s="73">
        <v>86700</v>
      </c>
      <c r="S69" s="73">
        <v>499440</v>
      </c>
      <c r="T69" s="73">
        <v>527790</v>
      </c>
      <c r="U69" s="73">
        <v>158400</v>
      </c>
      <c r="V69" s="73">
        <v>2000000</v>
      </c>
      <c r="W69" s="73">
        <v>197000</v>
      </c>
      <c r="X69" s="73">
        <v>335300</v>
      </c>
      <c r="Y69" s="73">
        <v>971201</v>
      </c>
      <c r="Z69" s="73">
        <v>100000</v>
      </c>
      <c r="AA69" s="73">
        <v>300000</v>
      </c>
      <c r="AB69" s="73">
        <v>330000</v>
      </c>
      <c r="AC69" s="73">
        <v>1000000</v>
      </c>
      <c r="AD69" s="73">
        <v>300000</v>
      </c>
      <c r="AE69" s="73">
        <v>508510.18</v>
      </c>
      <c r="AF69" s="73">
        <v>300000</v>
      </c>
      <c r="AG69" s="73">
        <v>130000</v>
      </c>
      <c r="AH69" s="73">
        <v>250000</v>
      </c>
      <c r="AI69" s="73">
        <v>710000</v>
      </c>
      <c r="AJ69" s="73">
        <v>3000000</v>
      </c>
      <c r="AK69" s="73">
        <v>500000</v>
      </c>
      <c r="AL69" s="73">
        <v>741240</v>
      </c>
      <c r="AM69" s="73">
        <v>500000</v>
      </c>
      <c r="AN69" s="73">
        <v>368268</v>
      </c>
      <c r="AO69" s="73">
        <v>500000</v>
      </c>
      <c r="AP69" s="73">
        <v>200000</v>
      </c>
      <c r="AQ69" s="73">
        <v>994675.18</v>
      </c>
      <c r="AR69" s="73">
        <v>2000000</v>
      </c>
      <c r="AS69" s="73">
        <v>1499690</v>
      </c>
      <c r="AT69" s="73">
        <v>500000</v>
      </c>
      <c r="AU69" s="73">
        <v>487500</v>
      </c>
      <c r="AV69" s="73">
        <v>380000</v>
      </c>
      <c r="AW69" s="73">
        <v>0</v>
      </c>
      <c r="AX69" s="73">
        <v>657030</v>
      </c>
      <c r="AY69" s="73">
        <v>436409</v>
      </c>
      <c r="AZ69" s="73">
        <v>0</v>
      </c>
      <c r="BA69" s="73">
        <v>500000</v>
      </c>
      <c r="BB69" s="73">
        <v>130000</v>
      </c>
      <c r="BC69" s="73">
        <v>970000</v>
      </c>
      <c r="BD69" s="73">
        <v>1488583</v>
      </c>
      <c r="BE69" s="73">
        <v>500000</v>
      </c>
      <c r="BF69" s="73">
        <v>1000000</v>
      </c>
      <c r="BG69" s="73">
        <v>414624</v>
      </c>
      <c r="BH69" s="73">
        <v>728990</v>
      </c>
      <c r="BI69" s="73">
        <v>535400</v>
      </c>
      <c r="BJ69" s="73">
        <v>272730</v>
      </c>
      <c r="BK69" s="73">
        <v>2000000</v>
      </c>
      <c r="BL69" s="73">
        <v>200800</v>
      </c>
      <c r="BM69" s="73">
        <v>762350</v>
      </c>
      <c r="BN69" s="73">
        <v>418781</v>
      </c>
      <c r="BO69" s="73">
        <v>613150</v>
      </c>
      <c r="BP69" s="73">
        <v>536600</v>
      </c>
      <c r="BQ69" s="73">
        <v>2848010</v>
      </c>
      <c r="BR69" s="73">
        <v>361510</v>
      </c>
      <c r="BS69" s="73">
        <v>157006.91</v>
      </c>
      <c r="BT69" s="73">
        <v>1050563.3999999999</v>
      </c>
      <c r="BU69" s="73">
        <v>187560</v>
      </c>
      <c r="BV69" s="73">
        <v>0</v>
      </c>
      <c r="BW69" s="73">
        <v>1500000</v>
      </c>
      <c r="BX69" s="73">
        <v>249916.36</v>
      </c>
      <c r="BY69" s="73">
        <v>201220</v>
      </c>
      <c r="BZ69" s="73">
        <v>359200</v>
      </c>
      <c r="CA69" s="73">
        <v>940770</v>
      </c>
      <c r="CB69" s="73">
        <v>299000</v>
      </c>
      <c r="CC69" s="73">
        <v>1007000</v>
      </c>
      <c r="CD69" s="73">
        <v>265165</v>
      </c>
      <c r="CE69" s="73">
        <v>300000</v>
      </c>
      <c r="CF69" s="73">
        <v>387178</v>
      </c>
      <c r="CG69" s="73">
        <v>0</v>
      </c>
      <c r="CH69" s="73">
        <v>279426</v>
      </c>
      <c r="CI69" s="73">
        <v>2710796.25</v>
      </c>
      <c r="CJ69" s="73">
        <v>64000</v>
      </c>
      <c r="CK69" s="73">
        <v>420890</v>
      </c>
      <c r="CL69" s="46">
        <f t="shared" si="0"/>
        <v>6129455</v>
      </c>
      <c r="CM69" s="46">
        <f t="shared" si="1"/>
        <v>3480060</v>
      </c>
      <c r="CN69" s="46">
        <f t="shared" si="2"/>
        <v>7432011.1799999997</v>
      </c>
      <c r="CO69" s="46">
        <f t="shared" si="3"/>
        <v>13264812.18</v>
      </c>
      <c r="CP69" s="46">
        <f t="shared" si="4"/>
        <v>6040327</v>
      </c>
      <c r="CQ69" s="46">
        <f t="shared" si="5"/>
        <v>4531681</v>
      </c>
      <c r="CR69" s="46">
        <f t="shared" si="6"/>
        <v>13589211.920000002</v>
      </c>
      <c r="CS69" s="45">
        <f t="shared" si="7"/>
        <v>54467558.279999994</v>
      </c>
    </row>
    <row r="70" spans="1:97" s="68" customFormat="1" x14ac:dyDescent="0.6">
      <c r="A70" s="66" t="s">
        <v>275</v>
      </c>
      <c r="B70" s="67">
        <f t="shared" ref="B70:C70" si="32">SUM(B58:B69)</f>
        <v>31849951</v>
      </c>
      <c r="C70" s="67">
        <f t="shared" si="32"/>
        <v>3128882</v>
      </c>
      <c r="D70" s="67">
        <f t="shared" ref="D70:BO70" si="33">SUM(D58:D69)</f>
        <v>5140000</v>
      </c>
      <c r="E70" s="67">
        <f t="shared" si="33"/>
        <v>5146477</v>
      </c>
      <c r="F70" s="67">
        <f t="shared" si="33"/>
        <v>3720544</v>
      </c>
      <c r="G70" s="67">
        <f t="shared" si="33"/>
        <v>2773003</v>
      </c>
      <c r="H70" s="67">
        <f t="shared" si="33"/>
        <v>5558396.0300000003</v>
      </c>
      <c r="I70" s="67">
        <f t="shared" si="33"/>
        <v>7969520.8599999994</v>
      </c>
      <c r="J70" s="67">
        <f t="shared" si="33"/>
        <v>6313140</v>
      </c>
      <c r="K70" s="67">
        <f t="shared" si="33"/>
        <v>7412052.3100000005</v>
      </c>
      <c r="L70" s="67">
        <f t="shared" si="33"/>
        <v>17814101.449999999</v>
      </c>
      <c r="M70" s="67">
        <f t="shared" si="33"/>
        <v>1993385</v>
      </c>
      <c r="N70" s="67">
        <f t="shared" si="33"/>
        <v>17905799.449999999</v>
      </c>
      <c r="O70" s="67">
        <f t="shared" si="33"/>
        <v>5194150</v>
      </c>
      <c r="P70" s="67">
        <f t="shared" si="33"/>
        <v>5908360</v>
      </c>
      <c r="Q70" s="67">
        <f t="shared" si="33"/>
        <v>9565935</v>
      </c>
      <c r="R70" s="67">
        <f t="shared" si="33"/>
        <v>5274225.5999999996</v>
      </c>
      <c r="S70" s="67">
        <f t="shared" si="33"/>
        <v>3835208</v>
      </c>
      <c r="T70" s="67">
        <f t="shared" si="33"/>
        <v>4796114.2</v>
      </c>
      <c r="U70" s="67">
        <f t="shared" si="33"/>
        <v>1985760</v>
      </c>
      <c r="V70" s="67">
        <f t="shared" si="33"/>
        <v>54830000</v>
      </c>
      <c r="W70" s="67">
        <f t="shared" si="33"/>
        <v>3157800</v>
      </c>
      <c r="X70" s="67">
        <f t="shared" si="33"/>
        <v>8131111.79</v>
      </c>
      <c r="Y70" s="67">
        <f t="shared" si="33"/>
        <v>6499970</v>
      </c>
      <c r="Z70" s="67">
        <f t="shared" si="33"/>
        <v>2374001</v>
      </c>
      <c r="AA70" s="67">
        <f t="shared" si="33"/>
        <v>4480748</v>
      </c>
      <c r="AB70" s="67">
        <f t="shared" si="33"/>
        <v>4500000</v>
      </c>
      <c r="AC70" s="67">
        <f t="shared" si="33"/>
        <v>18000000</v>
      </c>
      <c r="AD70" s="67">
        <f t="shared" si="33"/>
        <v>5300000</v>
      </c>
      <c r="AE70" s="67">
        <f t="shared" si="33"/>
        <v>4530437.1499999994</v>
      </c>
      <c r="AF70" s="67">
        <f t="shared" si="33"/>
        <v>6310000</v>
      </c>
      <c r="AG70" s="67">
        <f t="shared" si="33"/>
        <v>7490700</v>
      </c>
      <c r="AH70" s="67">
        <f t="shared" si="33"/>
        <v>4623500</v>
      </c>
      <c r="AI70" s="67">
        <f t="shared" si="33"/>
        <v>5025000</v>
      </c>
      <c r="AJ70" s="67">
        <f t="shared" si="33"/>
        <v>74700000</v>
      </c>
      <c r="AK70" s="67">
        <f t="shared" si="33"/>
        <v>8500000</v>
      </c>
      <c r="AL70" s="67">
        <f t="shared" si="33"/>
        <v>4930790</v>
      </c>
      <c r="AM70" s="67">
        <f t="shared" si="33"/>
        <v>7345181.5999999996</v>
      </c>
      <c r="AN70" s="67">
        <f t="shared" si="33"/>
        <v>9457051.5700000003</v>
      </c>
      <c r="AO70" s="67">
        <f t="shared" si="33"/>
        <v>9955000</v>
      </c>
      <c r="AP70" s="67">
        <f t="shared" si="33"/>
        <v>1766744.76</v>
      </c>
      <c r="AQ70" s="67">
        <f t="shared" si="33"/>
        <v>20648483.029999997</v>
      </c>
      <c r="AR70" s="67">
        <f t="shared" si="33"/>
        <v>10626765</v>
      </c>
      <c r="AS70" s="67">
        <f t="shared" si="33"/>
        <v>13777428.1</v>
      </c>
      <c r="AT70" s="67">
        <f t="shared" si="33"/>
        <v>9413120</v>
      </c>
      <c r="AU70" s="67">
        <f t="shared" si="33"/>
        <v>7130244</v>
      </c>
      <c r="AV70" s="67">
        <f t="shared" si="33"/>
        <v>3450000</v>
      </c>
      <c r="AW70" s="67">
        <f t="shared" si="33"/>
        <v>5218041.09</v>
      </c>
      <c r="AX70" s="67">
        <f t="shared" si="33"/>
        <v>5096960.68</v>
      </c>
      <c r="AY70" s="67">
        <f t="shared" si="33"/>
        <v>3863809.9</v>
      </c>
      <c r="AZ70" s="67">
        <f t="shared" si="33"/>
        <v>20951581.5</v>
      </c>
      <c r="BA70" s="67">
        <f t="shared" si="33"/>
        <v>5691940</v>
      </c>
      <c r="BB70" s="67">
        <f t="shared" si="33"/>
        <v>28480000</v>
      </c>
      <c r="BC70" s="67">
        <f t="shared" si="33"/>
        <v>7566000</v>
      </c>
      <c r="BD70" s="67">
        <f t="shared" si="33"/>
        <v>4148418.7</v>
      </c>
      <c r="BE70" s="67">
        <f t="shared" si="33"/>
        <v>6475000</v>
      </c>
      <c r="BF70" s="67">
        <f t="shared" si="33"/>
        <v>19620000</v>
      </c>
      <c r="BG70" s="67">
        <f t="shared" si="33"/>
        <v>2587476</v>
      </c>
      <c r="BH70" s="67">
        <f t="shared" si="33"/>
        <v>2868034</v>
      </c>
      <c r="BI70" s="67">
        <f t="shared" si="33"/>
        <v>4168271</v>
      </c>
      <c r="BJ70" s="67">
        <f t="shared" si="33"/>
        <v>3631001</v>
      </c>
      <c r="BK70" s="67">
        <f t="shared" si="33"/>
        <v>35600000</v>
      </c>
      <c r="BL70" s="67">
        <f t="shared" si="33"/>
        <v>6490800</v>
      </c>
      <c r="BM70" s="67">
        <f t="shared" si="33"/>
        <v>6546744.4500000002</v>
      </c>
      <c r="BN70" s="67">
        <f t="shared" si="33"/>
        <v>7948075.5</v>
      </c>
      <c r="BO70" s="67">
        <f t="shared" si="33"/>
        <v>8806688.0999999996</v>
      </c>
      <c r="BP70" s="67">
        <f t="shared" ref="BP70:CS70" si="34">SUM(BP58:BP69)</f>
        <v>3842622</v>
      </c>
      <c r="BQ70" s="67">
        <f t="shared" si="34"/>
        <v>104830903</v>
      </c>
      <c r="BR70" s="67">
        <f t="shared" si="34"/>
        <v>6425336.5100000007</v>
      </c>
      <c r="BS70" s="67">
        <f t="shared" si="34"/>
        <v>6445343.4100000001</v>
      </c>
      <c r="BT70" s="67">
        <f t="shared" si="34"/>
        <v>16608218.860000001</v>
      </c>
      <c r="BU70" s="67">
        <f t="shared" si="34"/>
        <v>1736378</v>
      </c>
      <c r="BV70" s="67"/>
      <c r="BW70" s="67">
        <f t="shared" si="34"/>
        <v>14280000</v>
      </c>
      <c r="BX70" s="67">
        <f t="shared" si="34"/>
        <v>4802522.0500000007</v>
      </c>
      <c r="BY70" s="67">
        <f t="shared" si="34"/>
        <v>3257907.04</v>
      </c>
      <c r="BZ70" s="67">
        <f t="shared" si="34"/>
        <v>5095505</v>
      </c>
      <c r="CA70" s="67">
        <f t="shared" si="34"/>
        <v>15498518.4</v>
      </c>
      <c r="CB70" s="67">
        <f t="shared" si="34"/>
        <v>15221793.5</v>
      </c>
      <c r="CC70" s="67">
        <f t="shared" si="34"/>
        <v>15865014</v>
      </c>
      <c r="CD70" s="67">
        <f t="shared" si="34"/>
        <v>7860778.4400000004</v>
      </c>
      <c r="CE70" s="67">
        <f t="shared" si="34"/>
        <v>2999032</v>
      </c>
      <c r="CF70" s="67">
        <f t="shared" si="34"/>
        <v>2967875.01</v>
      </c>
      <c r="CG70" s="67">
        <f t="shared" si="34"/>
        <v>3254333.9</v>
      </c>
      <c r="CH70" s="67">
        <f t="shared" si="34"/>
        <v>3965235.57</v>
      </c>
      <c r="CI70" s="67">
        <f t="shared" si="34"/>
        <v>16032058.299999999</v>
      </c>
      <c r="CJ70" s="67">
        <f t="shared" si="34"/>
        <v>2097912.81</v>
      </c>
      <c r="CK70" s="67">
        <f t="shared" si="34"/>
        <v>2695438.26</v>
      </c>
      <c r="CL70" s="67">
        <f t="shared" si="34"/>
        <v>98819452.650000006</v>
      </c>
      <c r="CM70" s="67">
        <f t="shared" si="34"/>
        <v>54465552.250000007</v>
      </c>
      <c r="CN70" s="67">
        <f t="shared" si="34"/>
        <v>135253267.94</v>
      </c>
      <c r="CO70" s="67">
        <f t="shared" si="34"/>
        <v>222523141.23000002</v>
      </c>
      <c r="CP70" s="67">
        <f t="shared" si="34"/>
        <v>79544200.700000003</v>
      </c>
      <c r="CQ70" s="67">
        <f t="shared" si="34"/>
        <v>69234930.049999997</v>
      </c>
      <c r="CR70" s="67">
        <f t="shared" si="34"/>
        <v>256483021.06</v>
      </c>
      <c r="CS70" s="67">
        <f t="shared" si="34"/>
        <v>916323565.88</v>
      </c>
    </row>
    <row r="71" spans="1:97" s="68" customFormat="1" x14ac:dyDescent="0.6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</row>
    <row r="72" spans="1:97" s="68" customFormat="1" x14ac:dyDescent="0.6">
      <c r="A72" s="75" t="s">
        <v>271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</row>
    <row r="73" spans="1:97" s="68" customFormat="1" x14ac:dyDescent="0.6">
      <c r="A73" s="76" t="s">
        <v>269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</row>
    <row r="74" spans="1:97" s="47" customFormat="1" x14ac:dyDescent="0.6">
      <c r="A74" s="77" t="s">
        <v>382</v>
      </c>
      <c r="B74" s="78">
        <f t="shared" ref="B74:C74" si="35">SUM(B75:B89)</f>
        <v>621269010.62999988</v>
      </c>
      <c r="C74" s="78">
        <f t="shared" si="35"/>
        <v>76077468</v>
      </c>
      <c r="D74" s="78">
        <f t="shared" ref="D74:BO74" si="36">SUM(D75:D89)</f>
        <v>75550000</v>
      </c>
      <c r="E74" s="78">
        <f t="shared" si="36"/>
        <v>29311254.809999999</v>
      </c>
      <c r="F74" s="78">
        <f t="shared" si="36"/>
        <v>37881510.68</v>
      </c>
      <c r="G74" s="78">
        <f t="shared" si="36"/>
        <v>67217153.030000001</v>
      </c>
      <c r="H74" s="78">
        <f t="shared" si="36"/>
        <v>48759122.560000002</v>
      </c>
      <c r="I74" s="78">
        <f t="shared" si="36"/>
        <v>69503045.780000001</v>
      </c>
      <c r="J74" s="78">
        <f t="shared" si="36"/>
        <v>69611859</v>
      </c>
      <c r="K74" s="78">
        <f t="shared" si="36"/>
        <v>43022787.129999995</v>
      </c>
      <c r="L74" s="78">
        <f t="shared" si="36"/>
        <v>215952478.25</v>
      </c>
      <c r="M74" s="78">
        <f t="shared" si="36"/>
        <v>36379036.310000002</v>
      </c>
      <c r="N74" s="78">
        <f t="shared" si="36"/>
        <v>665557427.7700001</v>
      </c>
      <c r="O74" s="78">
        <f t="shared" si="36"/>
        <v>40088168.400000006</v>
      </c>
      <c r="P74" s="78">
        <f t="shared" si="36"/>
        <v>65129330.920000002</v>
      </c>
      <c r="Q74" s="78">
        <f t="shared" si="36"/>
        <v>52330710.310000002</v>
      </c>
      <c r="R74" s="78">
        <f t="shared" si="36"/>
        <v>70189187.920000002</v>
      </c>
      <c r="S74" s="78">
        <f t="shared" si="36"/>
        <v>40006858.659999996</v>
      </c>
      <c r="T74" s="78">
        <f t="shared" si="36"/>
        <v>68439337.750000015</v>
      </c>
      <c r="U74" s="78">
        <f t="shared" si="36"/>
        <v>10057228.93</v>
      </c>
      <c r="V74" s="78">
        <f t="shared" si="36"/>
        <v>588667000</v>
      </c>
      <c r="W74" s="78">
        <f t="shared" si="36"/>
        <v>24755582.190000001</v>
      </c>
      <c r="X74" s="78">
        <f t="shared" si="36"/>
        <v>42885001</v>
      </c>
      <c r="Y74" s="78">
        <f t="shared" si="36"/>
        <v>66328242</v>
      </c>
      <c r="Z74" s="78">
        <f t="shared" si="36"/>
        <v>11304008</v>
      </c>
      <c r="AA74" s="78">
        <f t="shared" si="36"/>
        <v>47013002</v>
      </c>
      <c r="AB74" s="78">
        <f t="shared" si="36"/>
        <v>55280002</v>
      </c>
      <c r="AC74" s="78">
        <f t="shared" si="36"/>
        <v>226757004</v>
      </c>
      <c r="AD74" s="78">
        <f t="shared" si="36"/>
        <v>56168820</v>
      </c>
      <c r="AE74" s="78">
        <f t="shared" si="36"/>
        <v>28851959.240000002</v>
      </c>
      <c r="AF74" s="78">
        <f t="shared" si="36"/>
        <v>72797001</v>
      </c>
      <c r="AG74" s="78">
        <f t="shared" si="36"/>
        <v>51825477</v>
      </c>
      <c r="AH74" s="78">
        <f t="shared" si="36"/>
        <v>63801001</v>
      </c>
      <c r="AI74" s="78">
        <f t="shared" si="36"/>
        <v>39551014.32</v>
      </c>
      <c r="AJ74" s="78">
        <f t="shared" si="36"/>
        <v>1187620000</v>
      </c>
      <c r="AK74" s="78">
        <f t="shared" si="36"/>
        <v>84550000</v>
      </c>
      <c r="AL74" s="78">
        <f t="shared" si="36"/>
        <v>62570000</v>
      </c>
      <c r="AM74" s="78">
        <f t="shared" si="36"/>
        <v>123500000</v>
      </c>
      <c r="AN74" s="78">
        <f t="shared" si="36"/>
        <v>91142530.999999985</v>
      </c>
      <c r="AO74" s="78">
        <f t="shared" si="36"/>
        <v>58322294.420000002</v>
      </c>
      <c r="AP74" s="78">
        <f t="shared" si="36"/>
        <v>22811890.5</v>
      </c>
      <c r="AQ74" s="78">
        <f t="shared" si="36"/>
        <v>209411929.77000004</v>
      </c>
      <c r="AR74" s="78">
        <f t="shared" si="36"/>
        <v>39090623.859999999</v>
      </c>
      <c r="AS74" s="78">
        <f t="shared" si="36"/>
        <v>80857474.489999995</v>
      </c>
      <c r="AT74" s="78">
        <f t="shared" si="36"/>
        <v>166562963.69999999</v>
      </c>
      <c r="AU74" s="78">
        <f t="shared" si="36"/>
        <v>36591850</v>
      </c>
      <c r="AV74" s="78">
        <f t="shared" si="36"/>
        <v>45856539</v>
      </c>
      <c r="AW74" s="78">
        <f t="shared" si="36"/>
        <v>66855000</v>
      </c>
      <c r="AX74" s="78">
        <f t="shared" si="36"/>
        <v>60403781.700000003</v>
      </c>
      <c r="AY74" s="78">
        <f t="shared" si="36"/>
        <v>21233471.23</v>
      </c>
      <c r="AZ74" s="78">
        <f t="shared" si="36"/>
        <v>374640166.92000008</v>
      </c>
      <c r="BA74" s="78">
        <f t="shared" si="36"/>
        <v>36146773.590000004</v>
      </c>
      <c r="BB74" s="78">
        <f t="shared" si="36"/>
        <v>649879800</v>
      </c>
      <c r="BC74" s="78">
        <f t="shared" si="36"/>
        <v>175930000</v>
      </c>
      <c r="BD74" s="78">
        <f t="shared" si="36"/>
        <v>18427157.5</v>
      </c>
      <c r="BE74" s="78">
        <f t="shared" si="36"/>
        <v>78720800</v>
      </c>
      <c r="BF74" s="78">
        <f t="shared" si="36"/>
        <v>555366503</v>
      </c>
      <c r="BG74" s="78">
        <f t="shared" si="36"/>
        <v>45366587</v>
      </c>
      <c r="BH74" s="78">
        <f t="shared" si="36"/>
        <v>28890002</v>
      </c>
      <c r="BI74" s="78">
        <f t="shared" si="36"/>
        <v>30663764.820000004</v>
      </c>
      <c r="BJ74" s="78">
        <f t="shared" si="36"/>
        <v>26514697.91</v>
      </c>
      <c r="BK74" s="78">
        <f t="shared" si="36"/>
        <v>321413352.83000004</v>
      </c>
      <c r="BL74" s="78">
        <f t="shared" si="36"/>
        <v>90096448.840000004</v>
      </c>
      <c r="BM74" s="78">
        <f t="shared" si="36"/>
        <v>62218611.639999993</v>
      </c>
      <c r="BN74" s="78">
        <f t="shared" si="36"/>
        <v>130484015.66</v>
      </c>
      <c r="BO74" s="78">
        <f t="shared" si="36"/>
        <v>46578016.659999996</v>
      </c>
      <c r="BP74" s="78">
        <f t="shared" ref="BP74:CS74" si="37">SUM(BP75:BP89)</f>
        <v>47335687</v>
      </c>
      <c r="BQ74" s="78">
        <f t="shared" si="37"/>
        <v>3319234000</v>
      </c>
      <c r="BR74" s="78">
        <f t="shared" si="37"/>
        <v>117365295.68000001</v>
      </c>
      <c r="BS74" s="78">
        <f t="shared" si="37"/>
        <v>35335100.770000003</v>
      </c>
      <c r="BT74" s="78">
        <f t="shared" si="37"/>
        <v>473328195.71999997</v>
      </c>
      <c r="BU74" s="78">
        <f t="shared" si="37"/>
        <v>22533362.449999999</v>
      </c>
      <c r="BV74" s="78">
        <f t="shared" si="37"/>
        <v>65439848.659999996</v>
      </c>
      <c r="BW74" s="78">
        <f t="shared" si="37"/>
        <v>194850000</v>
      </c>
      <c r="BX74" s="78">
        <f t="shared" si="37"/>
        <v>37047108.910000004</v>
      </c>
      <c r="BY74" s="78">
        <f t="shared" si="37"/>
        <v>69135831.900000006</v>
      </c>
      <c r="BZ74" s="78">
        <f t="shared" si="37"/>
        <v>64116121.069999993</v>
      </c>
      <c r="CA74" s="78">
        <f t="shared" si="37"/>
        <v>100209501.31</v>
      </c>
      <c r="CB74" s="78">
        <f t="shared" si="37"/>
        <v>248325199.78</v>
      </c>
      <c r="CC74" s="78">
        <f t="shared" si="37"/>
        <v>70521255.209999993</v>
      </c>
      <c r="CD74" s="78">
        <f t="shared" si="37"/>
        <v>199023445.71000001</v>
      </c>
      <c r="CE74" s="78">
        <f t="shared" si="37"/>
        <v>55580000</v>
      </c>
      <c r="CF74" s="78">
        <f t="shared" si="37"/>
        <v>46561850.279999994</v>
      </c>
      <c r="CG74" s="78">
        <f t="shared" si="37"/>
        <v>78019850.919999987</v>
      </c>
      <c r="CH74" s="78">
        <f t="shared" si="37"/>
        <v>23306430.420000002</v>
      </c>
      <c r="CI74" s="78">
        <f t="shared" si="37"/>
        <v>296056023.42000002</v>
      </c>
      <c r="CJ74" s="78">
        <f t="shared" si="37"/>
        <v>18392166.789999999</v>
      </c>
      <c r="CK74" s="78">
        <f t="shared" si="37"/>
        <v>42959066.640000001</v>
      </c>
      <c r="CL74" s="78">
        <f t="shared" si="37"/>
        <v>1390534726.1799998</v>
      </c>
      <c r="CM74" s="78">
        <f t="shared" si="37"/>
        <v>1011798250.6600001</v>
      </c>
      <c r="CN74" s="78">
        <f t="shared" si="37"/>
        <v>1375985113.75</v>
      </c>
      <c r="CO74" s="78">
        <f t="shared" si="37"/>
        <v>2768167290.1799998</v>
      </c>
      <c r="CP74" s="78">
        <f t="shared" si="37"/>
        <v>1609759312.23</v>
      </c>
      <c r="CQ74" s="78">
        <f t="shared" si="37"/>
        <v>698126132.63000011</v>
      </c>
      <c r="CR74" s="78">
        <f t="shared" si="37"/>
        <v>5577339655.6399984</v>
      </c>
      <c r="CS74" s="78">
        <f t="shared" si="37"/>
        <v>14431710481.270002</v>
      </c>
    </row>
    <row r="75" spans="1:97" s="47" customFormat="1" x14ac:dyDescent="0.6">
      <c r="A75" s="45" t="s">
        <v>231</v>
      </c>
      <c r="B75" s="46">
        <v>174572053.97999999</v>
      </c>
      <c r="C75" s="46">
        <v>13500000</v>
      </c>
      <c r="D75" s="46">
        <v>11300000</v>
      </c>
      <c r="E75" s="46">
        <v>11424130.310000001</v>
      </c>
      <c r="F75" s="46">
        <v>6498000</v>
      </c>
      <c r="G75" s="46">
        <v>17000000</v>
      </c>
      <c r="H75" s="46">
        <v>18290320</v>
      </c>
      <c r="I75" s="46">
        <v>32000000</v>
      </c>
      <c r="J75" s="46">
        <v>14020800</v>
      </c>
      <c r="K75" s="46">
        <v>16387802.609999999</v>
      </c>
      <c r="L75" s="46">
        <v>40000000</v>
      </c>
      <c r="M75" s="46">
        <v>4943397.3</v>
      </c>
      <c r="N75" s="46">
        <v>75495479</v>
      </c>
      <c r="O75" s="46">
        <v>13827957.93</v>
      </c>
      <c r="P75" s="46">
        <v>20478285.940000001</v>
      </c>
      <c r="Q75" s="46">
        <v>13453715.08</v>
      </c>
      <c r="R75" s="46">
        <v>10000000</v>
      </c>
      <c r="S75" s="46">
        <v>15528394.119999999</v>
      </c>
      <c r="T75" s="46">
        <v>9199190.1300000008</v>
      </c>
      <c r="U75" s="46">
        <v>3500000</v>
      </c>
      <c r="V75" s="46">
        <v>170000000</v>
      </c>
      <c r="W75" s="46">
        <v>7971446.0700000003</v>
      </c>
      <c r="X75" s="46">
        <v>13000000</v>
      </c>
      <c r="Y75" s="46">
        <v>12000000</v>
      </c>
      <c r="Z75" s="46">
        <v>4200000</v>
      </c>
      <c r="AA75" s="46">
        <v>7000000</v>
      </c>
      <c r="AB75" s="46">
        <v>9500000</v>
      </c>
      <c r="AC75" s="46">
        <v>37000000</v>
      </c>
      <c r="AD75" s="46">
        <v>7000000</v>
      </c>
      <c r="AE75" s="46">
        <v>8000000</v>
      </c>
      <c r="AF75" s="46">
        <v>10000000</v>
      </c>
      <c r="AG75" s="46">
        <v>27000000</v>
      </c>
      <c r="AH75" s="46">
        <v>7000000</v>
      </c>
      <c r="AI75" s="46">
        <v>8000000</v>
      </c>
      <c r="AJ75" s="46">
        <v>570000000</v>
      </c>
      <c r="AK75" s="46">
        <v>9000000</v>
      </c>
      <c r="AL75" s="46">
        <v>6000000</v>
      </c>
      <c r="AM75" s="46">
        <v>26000000</v>
      </c>
      <c r="AN75" s="46">
        <v>28843649.34</v>
      </c>
      <c r="AO75" s="46">
        <v>8000000</v>
      </c>
      <c r="AP75" s="46">
        <v>3000000</v>
      </c>
      <c r="AQ75" s="46">
        <v>60388008.810000002</v>
      </c>
      <c r="AR75" s="46">
        <v>11607638</v>
      </c>
      <c r="AS75" s="46">
        <v>17000000</v>
      </c>
      <c r="AT75" s="46">
        <v>21000000</v>
      </c>
      <c r="AU75" s="46">
        <v>7000000</v>
      </c>
      <c r="AV75" s="46">
        <v>4400000</v>
      </c>
      <c r="AW75" s="46">
        <v>9000000</v>
      </c>
      <c r="AX75" s="46">
        <v>10539947.07</v>
      </c>
      <c r="AY75" s="46">
        <v>6000000</v>
      </c>
      <c r="AZ75" s="46">
        <v>170782837.28</v>
      </c>
      <c r="BA75" s="46">
        <v>9000000</v>
      </c>
      <c r="BB75" s="46">
        <v>321000000</v>
      </c>
      <c r="BC75" s="46">
        <v>75780000</v>
      </c>
      <c r="BD75" s="46">
        <v>6500000</v>
      </c>
      <c r="BE75" s="46">
        <v>12000000</v>
      </c>
      <c r="BF75" s="46">
        <v>92000000</v>
      </c>
      <c r="BG75" s="46">
        <v>4539506</v>
      </c>
      <c r="BH75" s="46">
        <v>3000000</v>
      </c>
      <c r="BI75" s="46">
        <v>12103925.23</v>
      </c>
      <c r="BJ75" s="46">
        <v>7500000</v>
      </c>
      <c r="BK75" s="46">
        <v>125948520.59</v>
      </c>
      <c r="BL75" s="46">
        <v>17000000</v>
      </c>
      <c r="BM75" s="46">
        <v>21016917.09</v>
      </c>
      <c r="BN75" s="46">
        <v>30000000</v>
      </c>
      <c r="BO75" s="46">
        <v>14443583.59</v>
      </c>
      <c r="BP75" s="46">
        <v>8500000</v>
      </c>
      <c r="BQ75" s="46">
        <v>950000000</v>
      </c>
      <c r="BR75" s="46">
        <v>17990084.719999999</v>
      </c>
      <c r="BS75" s="46">
        <v>13874449.48</v>
      </c>
      <c r="BT75" s="46">
        <v>93000000</v>
      </c>
      <c r="BU75" s="46">
        <v>970653.04</v>
      </c>
      <c r="BV75" s="46">
        <v>15996984.210000001</v>
      </c>
      <c r="BW75" s="46">
        <v>50000000</v>
      </c>
      <c r="BX75" s="46">
        <v>6889474.9100000001</v>
      </c>
      <c r="BY75" s="46">
        <v>8630125.2400000002</v>
      </c>
      <c r="BZ75" s="46">
        <v>13995751.48</v>
      </c>
      <c r="CA75" s="46">
        <v>18602441.120000001</v>
      </c>
      <c r="CB75" s="46">
        <v>45000000</v>
      </c>
      <c r="CC75" s="46">
        <v>19939584</v>
      </c>
      <c r="CD75" s="46">
        <v>35165764.299999997</v>
      </c>
      <c r="CE75" s="46">
        <v>6500000</v>
      </c>
      <c r="CF75" s="46">
        <v>5985673.6100000003</v>
      </c>
      <c r="CG75" s="46">
        <v>7940000</v>
      </c>
      <c r="CH75" s="46">
        <v>8224426.8600000003</v>
      </c>
      <c r="CI75" s="46">
        <v>57479368.159999996</v>
      </c>
      <c r="CJ75" s="46">
        <v>5658182.6900000004</v>
      </c>
      <c r="CK75" s="46">
        <v>5017267.84</v>
      </c>
      <c r="CL75" s="46">
        <f t="shared" ref="CL75:CL120" si="38">SUM(B75:M75)</f>
        <v>359936504.19999999</v>
      </c>
      <c r="CM75" s="46">
        <f t="shared" ref="CM75:CM120" si="39">SUM(N75:U75)</f>
        <v>161483022.19999999</v>
      </c>
      <c r="CN75" s="46">
        <f t="shared" ref="CN75:CN120" si="40">SUM(V75:AI75)</f>
        <v>327671446.06999999</v>
      </c>
      <c r="CO75" s="46">
        <f t="shared" ref="CO75:CO120" si="41">SUM(AJ75:BA75)</f>
        <v>977562080.50000012</v>
      </c>
      <c r="CP75" s="46">
        <f t="shared" ref="CP75:CP120" si="42">SUM(BB75:BJ75)</f>
        <v>534423431.23000002</v>
      </c>
      <c r="CQ75" s="46">
        <f t="shared" ref="CQ75:CQ120" si="43">SUM(BK75:BP75)</f>
        <v>216909021.27000001</v>
      </c>
      <c r="CR75" s="46">
        <f t="shared" ref="CR75:CR120" si="44">SUM(BQ75:CK75)</f>
        <v>1386860231.6599998</v>
      </c>
      <c r="CS75" s="45">
        <f t="shared" ref="CS75:CS89" si="45">SUM(B75:CK75)</f>
        <v>3964845737.1300001</v>
      </c>
    </row>
    <row r="76" spans="1:97" s="47" customFormat="1" x14ac:dyDescent="0.6">
      <c r="A76" s="45" t="s">
        <v>232</v>
      </c>
      <c r="B76" s="46">
        <v>1494868.7</v>
      </c>
      <c r="C76" s="46">
        <v>1200000</v>
      </c>
      <c r="D76" s="46">
        <v>380000</v>
      </c>
      <c r="E76" s="46">
        <v>336450</v>
      </c>
      <c r="F76" s="46">
        <v>120000</v>
      </c>
      <c r="G76" s="46">
        <v>5000000</v>
      </c>
      <c r="H76" s="46">
        <v>325300</v>
      </c>
      <c r="I76" s="46">
        <v>1400000</v>
      </c>
      <c r="J76" s="46">
        <v>275900</v>
      </c>
      <c r="K76" s="46">
        <v>279842.64</v>
      </c>
      <c r="L76" s="46">
        <v>980000</v>
      </c>
      <c r="M76" s="46">
        <v>96694.41</v>
      </c>
      <c r="N76" s="46">
        <v>1225000</v>
      </c>
      <c r="O76" s="46">
        <v>185833.33</v>
      </c>
      <c r="P76" s="46">
        <v>19799.36</v>
      </c>
      <c r="Q76" s="46">
        <v>218465</v>
      </c>
      <c r="R76" s="46">
        <v>13506.5</v>
      </c>
      <c r="S76" s="46">
        <v>159885</v>
      </c>
      <c r="T76" s="46">
        <v>197287.5</v>
      </c>
      <c r="U76" s="46">
        <v>50000</v>
      </c>
      <c r="V76" s="46">
        <v>1700000</v>
      </c>
      <c r="W76" s="46">
        <v>200000</v>
      </c>
      <c r="X76" s="46">
        <v>185000</v>
      </c>
      <c r="Y76" s="46">
        <v>100000</v>
      </c>
      <c r="Z76" s="46">
        <v>100000</v>
      </c>
      <c r="AA76" s="46">
        <v>120000</v>
      </c>
      <c r="AB76" s="46">
        <v>180000</v>
      </c>
      <c r="AC76" s="46">
        <v>350000</v>
      </c>
      <c r="AD76" s="46">
        <v>200000</v>
      </c>
      <c r="AE76" s="46">
        <v>250000</v>
      </c>
      <c r="AF76" s="46">
        <v>200000</v>
      </c>
      <c r="AG76" s="46">
        <v>420000</v>
      </c>
      <c r="AH76" s="46">
        <v>100000</v>
      </c>
      <c r="AI76" s="46">
        <v>150000</v>
      </c>
      <c r="AJ76" s="46">
        <v>2500000</v>
      </c>
      <c r="AK76" s="46">
        <v>500000</v>
      </c>
      <c r="AL76" s="46">
        <v>200000</v>
      </c>
      <c r="AM76" s="46">
        <v>1300000</v>
      </c>
      <c r="AN76" s="46">
        <v>1869420.38</v>
      </c>
      <c r="AO76" s="46">
        <v>150000</v>
      </c>
      <c r="AP76" s="46">
        <v>80000</v>
      </c>
      <c r="AQ76" s="46">
        <v>1109600.1000000001</v>
      </c>
      <c r="AR76" s="46">
        <v>456505</v>
      </c>
      <c r="AS76" s="46">
        <v>850000</v>
      </c>
      <c r="AT76" s="46">
        <v>1200000</v>
      </c>
      <c r="AU76" s="46">
        <v>500000</v>
      </c>
      <c r="AV76" s="46">
        <v>250000</v>
      </c>
      <c r="AW76" s="46">
        <v>120000</v>
      </c>
      <c r="AX76" s="46">
        <v>757448.25</v>
      </c>
      <c r="AY76" s="46">
        <v>200000</v>
      </c>
      <c r="AZ76" s="46">
        <v>33503788.239999998</v>
      </c>
      <c r="BA76" s="46">
        <v>350000</v>
      </c>
      <c r="BB76" s="46">
        <v>8500000</v>
      </c>
      <c r="BC76" s="46">
        <v>5720000</v>
      </c>
      <c r="BD76" s="46">
        <v>112725</v>
      </c>
      <c r="BE76" s="46">
        <v>200000</v>
      </c>
      <c r="BF76" s="46">
        <v>1000000</v>
      </c>
      <c r="BG76" s="46">
        <v>150000</v>
      </c>
      <c r="BH76" s="46">
        <v>40000</v>
      </c>
      <c r="BI76" s="46">
        <v>329550</v>
      </c>
      <c r="BJ76" s="46">
        <v>6000</v>
      </c>
      <c r="BK76" s="46">
        <v>361750</v>
      </c>
      <c r="BL76" s="46">
        <v>200000</v>
      </c>
      <c r="BM76" s="46">
        <v>276330</v>
      </c>
      <c r="BN76" s="46">
        <v>600000</v>
      </c>
      <c r="BO76" s="46">
        <v>436320</v>
      </c>
      <c r="BP76" s="46">
        <v>250000</v>
      </c>
      <c r="BQ76" s="46">
        <v>3000000</v>
      </c>
      <c r="BR76" s="46">
        <v>299013</v>
      </c>
      <c r="BS76" s="46">
        <v>691440</v>
      </c>
      <c r="BT76" s="46">
        <v>425186.46</v>
      </c>
      <c r="BU76" s="46">
        <v>3216814.5</v>
      </c>
      <c r="BV76" s="46">
        <v>380000</v>
      </c>
      <c r="BW76" s="46">
        <v>1350000</v>
      </c>
      <c r="BX76" s="46">
        <v>228740</v>
      </c>
      <c r="BY76" s="46">
        <v>301000</v>
      </c>
      <c r="BZ76" s="46">
        <v>11700</v>
      </c>
      <c r="CA76" s="46">
        <v>465150</v>
      </c>
      <c r="CB76" s="46">
        <v>1350000</v>
      </c>
      <c r="CC76" s="46">
        <v>554813</v>
      </c>
      <c r="CD76" s="46">
        <v>1150130.2</v>
      </c>
      <c r="CE76" s="46">
        <v>500000</v>
      </c>
      <c r="CF76" s="46">
        <v>130750</v>
      </c>
      <c r="CG76" s="46">
        <v>150000</v>
      </c>
      <c r="CH76" s="46">
        <v>178183.95</v>
      </c>
      <c r="CI76" s="46">
        <v>9188682.6099999994</v>
      </c>
      <c r="CJ76" s="46">
        <v>1275000</v>
      </c>
      <c r="CK76" s="46">
        <v>141540</v>
      </c>
      <c r="CL76" s="46">
        <f t="shared" si="38"/>
        <v>11889055.75</v>
      </c>
      <c r="CM76" s="46">
        <f t="shared" si="39"/>
        <v>2069776.6900000002</v>
      </c>
      <c r="CN76" s="46">
        <f t="shared" si="40"/>
        <v>4255000</v>
      </c>
      <c r="CO76" s="46">
        <f t="shared" si="41"/>
        <v>45896761.969999999</v>
      </c>
      <c r="CP76" s="46">
        <f t="shared" si="42"/>
        <v>16058275</v>
      </c>
      <c r="CQ76" s="46">
        <f t="shared" si="43"/>
        <v>2124400</v>
      </c>
      <c r="CR76" s="46">
        <f t="shared" si="44"/>
        <v>24988143.719999999</v>
      </c>
      <c r="CS76" s="45">
        <f t="shared" si="45"/>
        <v>107281413.13</v>
      </c>
    </row>
    <row r="77" spans="1:97" s="47" customFormat="1" x14ac:dyDescent="0.6">
      <c r="A77" s="45" t="s">
        <v>233</v>
      </c>
      <c r="B77" s="46">
        <v>116045069.87</v>
      </c>
      <c r="C77" s="46">
        <v>5400000</v>
      </c>
      <c r="D77" s="46">
        <v>3200000</v>
      </c>
      <c r="E77" s="46">
        <v>1322181.99</v>
      </c>
      <c r="F77" s="46">
        <v>2406000</v>
      </c>
      <c r="G77" s="46">
        <v>5000000</v>
      </c>
      <c r="H77" s="46">
        <v>6692103</v>
      </c>
      <c r="I77" s="46">
        <v>11000000</v>
      </c>
      <c r="J77" s="46">
        <v>2568500</v>
      </c>
      <c r="K77" s="46">
        <v>3036764.97</v>
      </c>
      <c r="L77" s="46">
        <v>25000000</v>
      </c>
      <c r="M77" s="46">
        <v>1477593.94</v>
      </c>
      <c r="N77" s="46">
        <v>79442327.420000002</v>
      </c>
      <c r="O77" s="46">
        <v>5739867.9699999997</v>
      </c>
      <c r="P77" s="46">
        <v>8658662.2200000007</v>
      </c>
      <c r="Q77" s="46">
        <v>4892475.4000000004</v>
      </c>
      <c r="R77" s="46">
        <v>2567934.52</v>
      </c>
      <c r="S77" s="46">
        <v>4559316.79</v>
      </c>
      <c r="T77" s="46">
        <v>4468433.1100000003</v>
      </c>
      <c r="U77" s="46">
        <v>1000000</v>
      </c>
      <c r="V77" s="46">
        <v>182000000</v>
      </c>
      <c r="W77" s="46">
        <v>3797739.1</v>
      </c>
      <c r="X77" s="46">
        <v>7000000</v>
      </c>
      <c r="Y77" s="46">
        <v>5500000</v>
      </c>
      <c r="Z77" s="46">
        <v>1120000</v>
      </c>
      <c r="AA77" s="46">
        <v>1800000</v>
      </c>
      <c r="AB77" s="46">
        <v>4000000</v>
      </c>
      <c r="AC77" s="46">
        <v>14600000</v>
      </c>
      <c r="AD77" s="46">
        <v>3860000</v>
      </c>
      <c r="AE77" s="46">
        <v>4500000</v>
      </c>
      <c r="AF77" s="46">
        <v>4500000</v>
      </c>
      <c r="AG77" s="46">
        <v>8000000</v>
      </c>
      <c r="AH77" s="46">
        <v>4000000</v>
      </c>
      <c r="AI77" s="46">
        <v>2800000</v>
      </c>
      <c r="AJ77" s="46">
        <v>350000000</v>
      </c>
      <c r="AK77" s="46">
        <v>6500000</v>
      </c>
      <c r="AL77" s="46">
        <v>4000000</v>
      </c>
      <c r="AM77" s="46">
        <v>12000000</v>
      </c>
      <c r="AN77" s="46">
        <v>15170547.9</v>
      </c>
      <c r="AO77" s="46">
        <v>2500000</v>
      </c>
      <c r="AP77" s="46">
        <v>1000000</v>
      </c>
      <c r="AQ77" s="46">
        <v>53791367.079999998</v>
      </c>
      <c r="AR77" s="46">
        <v>6401382.7999999998</v>
      </c>
      <c r="AS77" s="46">
        <v>10000000</v>
      </c>
      <c r="AT77" s="46">
        <v>12000000</v>
      </c>
      <c r="AU77" s="46">
        <v>5000000</v>
      </c>
      <c r="AV77" s="46">
        <v>2150000</v>
      </c>
      <c r="AW77" s="46">
        <v>3600000</v>
      </c>
      <c r="AX77" s="46">
        <v>4820969.08</v>
      </c>
      <c r="AY77" s="46">
        <v>2600000</v>
      </c>
      <c r="AZ77" s="46">
        <v>34435246.780000001</v>
      </c>
      <c r="BA77" s="46">
        <v>3500000</v>
      </c>
      <c r="BB77" s="46">
        <v>170000000</v>
      </c>
      <c r="BC77" s="46">
        <v>24120000</v>
      </c>
      <c r="BD77" s="46">
        <v>1950000</v>
      </c>
      <c r="BE77" s="46">
        <v>4000000</v>
      </c>
      <c r="BF77" s="46">
        <v>72930000</v>
      </c>
      <c r="BG77" s="46">
        <v>2500000</v>
      </c>
      <c r="BH77" s="46">
        <v>1200000</v>
      </c>
      <c r="BI77" s="46">
        <v>4016817.3</v>
      </c>
      <c r="BJ77" s="46">
        <v>5500000</v>
      </c>
      <c r="BK77" s="46">
        <v>83762160.530000001</v>
      </c>
      <c r="BL77" s="46">
        <v>6000000</v>
      </c>
      <c r="BM77" s="46">
        <v>6330416.5300000003</v>
      </c>
      <c r="BN77" s="46">
        <v>9600000</v>
      </c>
      <c r="BO77" s="46">
        <v>5881990.4500000002</v>
      </c>
      <c r="BP77" s="46">
        <v>3500000</v>
      </c>
      <c r="BQ77" s="46">
        <v>680000000</v>
      </c>
      <c r="BR77" s="46">
        <v>5851502.0300000003</v>
      </c>
      <c r="BS77" s="46">
        <v>5393854.0300000003</v>
      </c>
      <c r="BT77" s="46">
        <v>54000000</v>
      </c>
      <c r="BU77" s="46">
        <v>1137901.05</v>
      </c>
      <c r="BV77" s="46">
        <v>6522568.4400000004</v>
      </c>
      <c r="BW77" s="46">
        <v>42500000</v>
      </c>
      <c r="BX77" s="46">
        <v>2172827</v>
      </c>
      <c r="BY77" s="46">
        <v>2900121.31</v>
      </c>
      <c r="BZ77" s="46">
        <v>5876640.4900000002</v>
      </c>
      <c r="CA77" s="46">
        <v>5913510.75</v>
      </c>
      <c r="CB77" s="46">
        <v>22300000</v>
      </c>
      <c r="CC77" s="46">
        <v>8018063.2000000002</v>
      </c>
      <c r="CD77" s="46">
        <v>12256130.359999999</v>
      </c>
      <c r="CE77" s="46">
        <v>4600000</v>
      </c>
      <c r="CF77" s="46">
        <v>1991379.31</v>
      </c>
      <c r="CG77" s="46">
        <v>2600869.6800000002</v>
      </c>
      <c r="CH77" s="46">
        <v>3256068.69</v>
      </c>
      <c r="CI77" s="46">
        <v>23737776.969999999</v>
      </c>
      <c r="CJ77" s="46">
        <v>2010283.81</v>
      </c>
      <c r="CK77" s="46">
        <v>3509318.25</v>
      </c>
      <c r="CL77" s="46">
        <f t="shared" si="38"/>
        <v>183148213.77000001</v>
      </c>
      <c r="CM77" s="46">
        <f t="shared" si="39"/>
        <v>111329017.43000001</v>
      </c>
      <c r="CN77" s="46">
        <f t="shared" si="40"/>
        <v>247477739.09999999</v>
      </c>
      <c r="CO77" s="46">
        <f t="shared" si="41"/>
        <v>529469513.63999999</v>
      </c>
      <c r="CP77" s="46">
        <f t="shared" si="42"/>
        <v>286216817.30000001</v>
      </c>
      <c r="CQ77" s="46">
        <f t="shared" si="43"/>
        <v>115074567.51000001</v>
      </c>
      <c r="CR77" s="46">
        <f t="shared" si="44"/>
        <v>896548815.36999989</v>
      </c>
      <c r="CS77" s="45">
        <f t="shared" si="45"/>
        <v>2369264684.1199999</v>
      </c>
    </row>
    <row r="78" spans="1:97" s="47" customFormat="1" x14ac:dyDescent="0.6">
      <c r="A78" s="45" t="s">
        <v>234</v>
      </c>
      <c r="B78" s="46">
        <v>17677913.829999998</v>
      </c>
      <c r="C78" s="46">
        <v>2300000</v>
      </c>
      <c r="D78" s="46">
        <v>7900000</v>
      </c>
      <c r="E78" s="46">
        <v>7264056</v>
      </c>
      <c r="F78" s="46">
        <v>3518000</v>
      </c>
      <c r="G78" s="46">
        <v>6000000</v>
      </c>
      <c r="H78" s="46">
        <v>8592149</v>
      </c>
      <c r="I78" s="46">
        <v>11000000</v>
      </c>
      <c r="J78" s="46">
        <v>7020700</v>
      </c>
      <c r="K78" s="46">
        <v>12746840.26</v>
      </c>
      <c r="L78" s="46">
        <v>19000000</v>
      </c>
      <c r="M78" s="46">
        <v>3765801.2</v>
      </c>
      <c r="N78" s="46">
        <v>22364892</v>
      </c>
      <c r="O78" s="46">
        <v>4970471.83</v>
      </c>
      <c r="P78" s="46">
        <v>7956930.0999999996</v>
      </c>
      <c r="Q78" s="46">
        <v>14041330.050000001</v>
      </c>
      <c r="R78" s="46">
        <v>6018223.0800000001</v>
      </c>
      <c r="S78" s="46">
        <v>4351699.0999999996</v>
      </c>
      <c r="T78" s="46">
        <v>3547381.6</v>
      </c>
      <c r="U78" s="46">
        <v>2500000</v>
      </c>
      <c r="V78" s="46">
        <v>14000000</v>
      </c>
      <c r="W78" s="46">
        <v>5058431.2</v>
      </c>
      <c r="X78" s="46">
        <v>7500000</v>
      </c>
      <c r="Y78" s="46">
        <v>3000000</v>
      </c>
      <c r="Z78" s="46">
        <v>3000000</v>
      </c>
      <c r="AA78" s="46">
        <v>2300000</v>
      </c>
      <c r="AB78" s="46">
        <v>5300000</v>
      </c>
      <c r="AC78" s="46">
        <v>16000000</v>
      </c>
      <c r="AD78" s="46">
        <v>3200000</v>
      </c>
      <c r="AE78" s="46">
        <v>5000000</v>
      </c>
      <c r="AF78" s="46">
        <v>9000000</v>
      </c>
      <c r="AG78" s="46">
        <v>4000000</v>
      </c>
      <c r="AH78" s="46">
        <v>4000000</v>
      </c>
      <c r="AI78" s="46">
        <v>6000000</v>
      </c>
      <c r="AJ78" s="46">
        <v>25000000</v>
      </c>
      <c r="AK78" s="46">
        <v>4200000</v>
      </c>
      <c r="AL78" s="46">
        <v>4000000</v>
      </c>
      <c r="AM78" s="46">
        <v>6000000</v>
      </c>
      <c r="AN78" s="46">
        <v>12543579</v>
      </c>
      <c r="AO78" s="46">
        <v>4500000</v>
      </c>
      <c r="AP78" s="46">
        <v>2000000</v>
      </c>
      <c r="AQ78" s="46">
        <v>15543475.699999999</v>
      </c>
      <c r="AR78" s="46">
        <v>6400000</v>
      </c>
      <c r="AS78" s="46">
        <v>9000000</v>
      </c>
      <c r="AT78" s="46">
        <v>10000000</v>
      </c>
      <c r="AU78" s="46">
        <v>6000000</v>
      </c>
      <c r="AV78" s="46">
        <v>3000000</v>
      </c>
      <c r="AW78" s="46">
        <v>6500000</v>
      </c>
      <c r="AX78" s="46">
        <v>4591325.42</v>
      </c>
      <c r="AY78" s="46">
        <v>2800000</v>
      </c>
      <c r="AZ78" s="46">
        <v>19144485.399999999</v>
      </c>
      <c r="BA78" s="46">
        <v>4000000</v>
      </c>
      <c r="BB78" s="46">
        <v>9600000</v>
      </c>
      <c r="BC78" s="46">
        <v>21190000</v>
      </c>
      <c r="BD78" s="46">
        <v>3700000</v>
      </c>
      <c r="BE78" s="46">
        <v>6000000</v>
      </c>
      <c r="BF78" s="46">
        <v>8450000</v>
      </c>
      <c r="BG78" s="46">
        <v>3137832</v>
      </c>
      <c r="BH78" s="46">
        <v>1600000</v>
      </c>
      <c r="BI78" s="46">
        <v>3017383</v>
      </c>
      <c r="BJ78" s="46">
        <v>4500000</v>
      </c>
      <c r="BK78" s="46">
        <v>12001985.83</v>
      </c>
      <c r="BL78" s="46">
        <v>4000000</v>
      </c>
      <c r="BM78" s="46">
        <v>5947512.5499999998</v>
      </c>
      <c r="BN78" s="46">
        <v>9600000</v>
      </c>
      <c r="BO78" s="46">
        <v>4727956</v>
      </c>
      <c r="BP78" s="46">
        <v>5000000</v>
      </c>
      <c r="BQ78" s="46">
        <v>38000000</v>
      </c>
      <c r="BR78" s="46">
        <v>8767645.6199999992</v>
      </c>
      <c r="BS78" s="46">
        <v>5360601.01</v>
      </c>
      <c r="BT78" s="46">
        <v>8470769.9000000004</v>
      </c>
      <c r="BU78" s="46">
        <v>88546</v>
      </c>
      <c r="BV78" s="46">
        <v>4788933.6100000003</v>
      </c>
      <c r="BW78" s="46">
        <v>14000000</v>
      </c>
      <c r="BX78" s="46">
        <v>3002815</v>
      </c>
      <c r="BY78" s="46">
        <v>5177108</v>
      </c>
      <c r="BZ78" s="46">
        <v>6355035.6200000001</v>
      </c>
      <c r="CA78" s="46">
        <v>9031238.1400000006</v>
      </c>
      <c r="CB78" s="46">
        <v>13500000</v>
      </c>
      <c r="CC78" s="46">
        <v>7478948.5</v>
      </c>
      <c r="CD78" s="46">
        <v>7641177.5</v>
      </c>
      <c r="CE78" s="46">
        <v>1400000</v>
      </c>
      <c r="CF78" s="46">
        <v>3003937</v>
      </c>
      <c r="CG78" s="46">
        <v>4908330.5999999996</v>
      </c>
      <c r="CH78" s="46">
        <v>3156981.8</v>
      </c>
      <c r="CI78" s="46">
        <v>24617609.120000001</v>
      </c>
      <c r="CJ78" s="46">
        <v>2700227.01</v>
      </c>
      <c r="CK78" s="46">
        <v>3172493.88</v>
      </c>
      <c r="CL78" s="46">
        <f t="shared" si="38"/>
        <v>106785460.29000001</v>
      </c>
      <c r="CM78" s="46">
        <f t="shared" si="39"/>
        <v>65750927.760000005</v>
      </c>
      <c r="CN78" s="46">
        <f t="shared" si="40"/>
        <v>87358431.200000003</v>
      </c>
      <c r="CO78" s="46">
        <f t="shared" si="41"/>
        <v>145222865.52000001</v>
      </c>
      <c r="CP78" s="46">
        <f t="shared" si="42"/>
        <v>61195215</v>
      </c>
      <c r="CQ78" s="46">
        <f t="shared" si="43"/>
        <v>41277454.379999995</v>
      </c>
      <c r="CR78" s="46">
        <f t="shared" si="44"/>
        <v>174622398.30999997</v>
      </c>
      <c r="CS78" s="45">
        <f t="shared" si="45"/>
        <v>682212752.45999992</v>
      </c>
    </row>
    <row r="79" spans="1:97" s="26" customFormat="1" x14ac:dyDescent="0.6">
      <c r="A79" s="45" t="s">
        <v>235</v>
      </c>
      <c r="B79" s="65">
        <v>0</v>
      </c>
      <c r="C79" s="65">
        <v>5000</v>
      </c>
      <c r="D79" s="65">
        <v>0</v>
      </c>
      <c r="E79" s="65">
        <v>0</v>
      </c>
      <c r="F79" s="65">
        <v>0</v>
      </c>
      <c r="G79" s="65">
        <v>1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1348024</v>
      </c>
      <c r="R79" s="65">
        <v>5400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1</v>
      </c>
      <c r="AA79" s="65">
        <v>1</v>
      </c>
      <c r="AB79" s="65">
        <v>0</v>
      </c>
      <c r="AC79" s="65">
        <v>1</v>
      </c>
      <c r="AD79" s="65">
        <v>0</v>
      </c>
      <c r="AE79" s="65">
        <v>0</v>
      </c>
      <c r="AF79" s="65">
        <v>17000</v>
      </c>
      <c r="AG79" s="65">
        <v>0</v>
      </c>
      <c r="AH79" s="65">
        <v>1</v>
      </c>
      <c r="AI79" s="65">
        <v>0</v>
      </c>
      <c r="AJ79" s="65">
        <v>0</v>
      </c>
      <c r="AK79" s="65">
        <v>0</v>
      </c>
      <c r="AL79" s="65">
        <v>0</v>
      </c>
      <c r="AM79" s="65">
        <v>0</v>
      </c>
      <c r="AN79" s="65">
        <v>0</v>
      </c>
      <c r="AO79" s="65">
        <v>0</v>
      </c>
      <c r="AP79" s="65">
        <v>0</v>
      </c>
      <c r="AQ79" s="65">
        <v>0</v>
      </c>
      <c r="AR79" s="65">
        <v>0</v>
      </c>
      <c r="AS79" s="65">
        <v>0</v>
      </c>
      <c r="AT79" s="65">
        <v>0</v>
      </c>
      <c r="AU79" s="65">
        <v>32850</v>
      </c>
      <c r="AV79" s="65">
        <v>0</v>
      </c>
      <c r="AW79" s="65">
        <v>0</v>
      </c>
      <c r="AX79" s="65">
        <v>0</v>
      </c>
      <c r="AY79" s="65">
        <v>0</v>
      </c>
      <c r="AZ79" s="65">
        <v>0</v>
      </c>
      <c r="BA79" s="65">
        <v>8500</v>
      </c>
      <c r="BB79" s="65">
        <v>0</v>
      </c>
      <c r="BC79" s="65">
        <v>0</v>
      </c>
      <c r="BD79" s="65">
        <v>0</v>
      </c>
      <c r="BE79" s="65">
        <v>0</v>
      </c>
      <c r="BF79" s="65">
        <v>1</v>
      </c>
      <c r="BG79" s="65">
        <v>1</v>
      </c>
      <c r="BH79" s="65">
        <v>1</v>
      </c>
      <c r="BI79" s="65">
        <v>1</v>
      </c>
      <c r="BJ79" s="65">
        <v>0</v>
      </c>
      <c r="BK79" s="65">
        <v>0</v>
      </c>
      <c r="BL79" s="65">
        <v>0</v>
      </c>
      <c r="BM79" s="65">
        <v>0</v>
      </c>
      <c r="BN79" s="65">
        <v>0</v>
      </c>
      <c r="BO79" s="65">
        <v>1</v>
      </c>
      <c r="BP79" s="65">
        <v>0</v>
      </c>
      <c r="BQ79" s="65">
        <v>0</v>
      </c>
      <c r="BR79" s="65">
        <v>0</v>
      </c>
      <c r="BS79" s="65">
        <v>0</v>
      </c>
      <c r="BT79" s="65">
        <v>51779</v>
      </c>
      <c r="BU79" s="65">
        <v>0</v>
      </c>
      <c r="BV79" s="65">
        <v>0</v>
      </c>
      <c r="BW79" s="65">
        <v>0</v>
      </c>
      <c r="BX79" s="65">
        <v>576973</v>
      </c>
      <c r="BY79" s="65">
        <v>0</v>
      </c>
      <c r="BZ79" s="65">
        <v>0</v>
      </c>
      <c r="CA79" s="65">
        <v>0</v>
      </c>
      <c r="CB79" s="65">
        <v>0</v>
      </c>
      <c r="CC79" s="65">
        <v>11400</v>
      </c>
      <c r="CD79" s="65">
        <v>0</v>
      </c>
      <c r="CE79" s="65">
        <v>0</v>
      </c>
      <c r="CF79" s="65">
        <v>0</v>
      </c>
      <c r="CG79" s="65">
        <v>0</v>
      </c>
      <c r="CH79" s="65">
        <v>0</v>
      </c>
      <c r="CI79" s="65">
        <v>0</v>
      </c>
      <c r="CJ79" s="65">
        <v>0</v>
      </c>
      <c r="CK79" s="65">
        <v>0</v>
      </c>
      <c r="CL79" s="46">
        <f t="shared" si="38"/>
        <v>5001</v>
      </c>
      <c r="CM79" s="46">
        <f t="shared" si="39"/>
        <v>1353424</v>
      </c>
      <c r="CN79" s="46">
        <f t="shared" si="40"/>
        <v>17004</v>
      </c>
      <c r="CO79" s="46">
        <f t="shared" si="41"/>
        <v>41350</v>
      </c>
      <c r="CP79" s="46">
        <f t="shared" si="42"/>
        <v>4</v>
      </c>
      <c r="CQ79" s="46">
        <f t="shared" si="43"/>
        <v>1</v>
      </c>
      <c r="CR79" s="46">
        <f t="shared" si="44"/>
        <v>640152</v>
      </c>
      <c r="CS79" s="45">
        <f t="shared" si="45"/>
        <v>2056936</v>
      </c>
    </row>
    <row r="80" spans="1:97" s="47" customFormat="1" x14ac:dyDescent="0.6">
      <c r="A80" s="45" t="s">
        <v>236</v>
      </c>
      <c r="B80" s="46">
        <v>3291830.25</v>
      </c>
      <c r="C80" s="46">
        <v>700000</v>
      </c>
      <c r="D80" s="46">
        <v>620000</v>
      </c>
      <c r="E80" s="46">
        <v>387133.88</v>
      </c>
      <c r="F80" s="46">
        <v>235000</v>
      </c>
      <c r="G80" s="46">
        <v>1300000</v>
      </c>
      <c r="H80" s="46">
        <v>1159216</v>
      </c>
      <c r="I80" s="46">
        <v>750000</v>
      </c>
      <c r="J80" s="46">
        <v>829700</v>
      </c>
      <c r="K80" s="46">
        <v>691108.88</v>
      </c>
      <c r="L80" s="46">
        <v>2500000</v>
      </c>
      <c r="M80" s="46">
        <v>656556.42000000004</v>
      </c>
      <c r="N80" s="46">
        <v>1564527</v>
      </c>
      <c r="O80" s="46">
        <v>770092.53</v>
      </c>
      <c r="P80" s="46">
        <v>667539.81999999995</v>
      </c>
      <c r="Q80" s="46">
        <v>344029.9</v>
      </c>
      <c r="R80" s="46">
        <v>811774.69</v>
      </c>
      <c r="S80" s="46">
        <v>1533248.79</v>
      </c>
      <c r="T80" s="46">
        <v>547162.5</v>
      </c>
      <c r="U80" s="46">
        <v>300000</v>
      </c>
      <c r="V80" s="46">
        <v>2300000</v>
      </c>
      <c r="W80" s="46">
        <v>375983.26</v>
      </c>
      <c r="X80" s="46">
        <v>900000</v>
      </c>
      <c r="Y80" s="46">
        <v>500000</v>
      </c>
      <c r="Z80" s="46">
        <v>400000</v>
      </c>
      <c r="AA80" s="46">
        <v>360000</v>
      </c>
      <c r="AB80" s="46">
        <v>430000</v>
      </c>
      <c r="AC80" s="46">
        <v>1000000</v>
      </c>
      <c r="AD80" s="46">
        <v>400000</v>
      </c>
      <c r="AE80" s="46">
        <v>300000</v>
      </c>
      <c r="AF80" s="46">
        <v>500000</v>
      </c>
      <c r="AG80" s="46">
        <v>520000</v>
      </c>
      <c r="AH80" s="46">
        <v>500000</v>
      </c>
      <c r="AI80" s="46">
        <v>500000</v>
      </c>
      <c r="AJ80" s="46">
        <v>3600000</v>
      </c>
      <c r="AK80" s="46">
        <v>450000</v>
      </c>
      <c r="AL80" s="46">
        <v>270000</v>
      </c>
      <c r="AM80" s="46">
        <v>1000000</v>
      </c>
      <c r="AN80" s="46">
        <v>827260</v>
      </c>
      <c r="AO80" s="46">
        <v>500000</v>
      </c>
      <c r="AP80" s="46">
        <v>300000</v>
      </c>
      <c r="AQ80" s="46">
        <v>1074713.76</v>
      </c>
      <c r="AR80" s="46">
        <v>600000</v>
      </c>
      <c r="AS80" s="46">
        <v>750000</v>
      </c>
      <c r="AT80" s="46">
        <v>1000000</v>
      </c>
      <c r="AU80" s="46">
        <v>900000</v>
      </c>
      <c r="AV80" s="46">
        <v>620000</v>
      </c>
      <c r="AW80" s="46">
        <v>435000</v>
      </c>
      <c r="AX80" s="46">
        <v>504053.81</v>
      </c>
      <c r="AY80" s="46">
        <v>400000</v>
      </c>
      <c r="AZ80" s="46">
        <v>3008057.5</v>
      </c>
      <c r="BA80" s="46">
        <v>700000</v>
      </c>
      <c r="BB80" s="46">
        <v>2000000</v>
      </c>
      <c r="BC80" s="46">
        <v>2430000</v>
      </c>
      <c r="BD80" s="46">
        <v>164432.5</v>
      </c>
      <c r="BE80" s="46">
        <v>200000</v>
      </c>
      <c r="BF80" s="46">
        <v>1950000</v>
      </c>
      <c r="BG80" s="46">
        <v>316000</v>
      </c>
      <c r="BH80" s="46">
        <v>250000</v>
      </c>
      <c r="BI80" s="46">
        <v>571091.5</v>
      </c>
      <c r="BJ80" s="46">
        <v>700000</v>
      </c>
      <c r="BK80" s="46">
        <v>1100895.83</v>
      </c>
      <c r="BL80" s="46">
        <v>500000</v>
      </c>
      <c r="BM80" s="46">
        <v>551509.37</v>
      </c>
      <c r="BN80" s="46">
        <v>2400000</v>
      </c>
      <c r="BO80" s="46">
        <v>629686.96</v>
      </c>
      <c r="BP80" s="46">
        <v>300000</v>
      </c>
      <c r="BQ80" s="46">
        <v>6500000</v>
      </c>
      <c r="BR80" s="46">
        <v>484700.35</v>
      </c>
      <c r="BS80" s="46">
        <v>731297.73</v>
      </c>
      <c r="BT80" s="46">
        <v>1500000</v>
      </c>
      <c r="BU80" s="46">
        <v>36092.800000000003</v>
      </c>
      <c r="BV80" s="46">
        <v>287180.59999999998</v>
      </c>
      <c r="BW80" s="46">
        <v>1500000</v>
      </c>
      <c r="BX80" s="46">
        <v>2260281.4</v>
      </c>
      <c r="BY80" s="46">
        <v>464165.88</v>
      </c>
      <c r="BZ80" s="46">
        <v>561627.4</v>
      </c>
      <c r="CA80" s="46">
        <v>854710</v>
      </c>
      <c r="CB80" s="46">
        <v>1500000</v>
      </c>
      <c r="CC80" s="46">
        <v>841035</v>
      </c>
      <c r="CD80" s="46">
        <v>1258822.5900000001</v>
      </c>
      <c r="CE80" s="46">
        <v>400000</v>
      </c>
      <c r="CF80" s="46">
        <v>389475.1</v>
      </c>
      <c r="CG80" s="46">
        <v>199972.8</v>
      </c>
      <c r="CH80" s="46">
        <v>308691.88</v>
      </c>
      <c r="CI80" s="46">
        <v>968359.42</v>
      </c>
      <c r="CJ80" s="46">
        <v>245668.3</v>
      </c>
      <c r="CK80" s="46">
        <v>200932.9</v>
      </c>
      <c r="CL80" s="46">
        <f t="shared" si="38"/>
        <v>13120545.43</v>
      </c>
      <c r="CM80" s="46">
        <f t="shared" si="39"/>
        <v>6538375.2300000004</v>
      </c>
      <c r="CN80" s="46">
        <f t="shared" si="40"/>
        <v>8985983.2599999998</v>
      </c>
      <c r="CO80" s="46">
        <f t="shared" si="41"/>
        <v>16939085.07</v>
      </c>
      <c r="CP80" s="46">
        <f t="shared" si="42"/>
        <v>8581524</v>
      </c>
      <c r="CQ80" s="46">
        <f t="shared" si="43"/>
        <v>5482092.1600000001</v>
      </c>
      <c r="CR80" s="46">
        <f t="shared" si="44"/>
        <v>21493014.150000006</v>
      </c>
      <c r="CS80" s="45">
        <f t="shared" si="45"/>
        <v>81140619.299999997</v>
      </c>
    </row>
    <row r="81" spans="1:97" s="47" customFormat="1" x14ac:dyDescent="0.6">
      <c r="A81" s="45" t="s">
        <v>237</v>
      </c>
      <c r="B81" s="46">
        <v>1000000</v>
      </c>
      <c r="C81" s="46">
        <v>4000000</v>
      </c>
      <c r="D81" s="46">
        <v>11800000</v>
      </c>
      <c r="E81" s="46">
        <v>511186.75</v>
      </c>
      <c r="F81" s="46">
        <v>1000000</v>
      </c>
      <c r="G81" s="46">
        <v>2200000</v>
      </c>
      <c r="H81" s="46">
        <v>512634</v>
      </c>
      <c r="I81" s="46">
        <v>112618.8</v>
      </c>
      <c r="J81" s="46">
        <v>1187200</v>
      </c>
      <c r="K81" s="46">
        <v>0</v>
      </c>
      <c r="L81" s="46">
        <v>3000000</v>
      </c>
      <c r="M81" s="46">
        <v>877464.97</v>
      </c>
      <c r="N81" s="46">
        <v>7816425</v>
      </c>
      <c r="O81" s="46">
        <v>2029480.01</v>
      </c>
      <c r="P81" s="46">
        <v>1702019.9</v>
      </c>
      <c r="Q81" s="46">
        <v>3860</v>
      </c>
      <c r="R81" s="46">
        <v>4200000</v>
      </c>
      <c r="S81" s="46">
        <v>427912.55</v>
      </c>
      <c r="T81" s="46">
        <v>4425269.6399999997</v>
      </c>
      <c r="U81" s="46">
        <v>1100000</v>
      </c>
      <c r="V81" s="46">
        <v>15000000</v>
      </c>
      <c r="W81" s="46">
        <v>87760.25</v>
      </c>
      <c r="X81" s="46">
        <v>1</v>
      </c>
      <c r="Y81" s="46">
        <v>1</v>
      </c>
      <c r="Z81" s="46">
        <v>1</v>
      </c>
      <c r="AA81" s="46">
        <v>1</v>
      </c>
      <c r="AB81" s="46">
        <v>1</v>
      </c>
      <c r="AC81" s="46">
        <v>1</v>
      </c>
      <c r="AD81" s="46">
        <v>1</v>
      </c>
      <c r="AE81" s="46">
        <v>0</v>
      </c>
      <c r="AF81" s="46">
        <v>1</v>
      </c>
      <c r="AG81" s="46">
        <v>1</v>
      </c>
      <c r="AH81" s="46">
        <v>1</v>
      </c>
      <c r="AI81" s="46">
        <v>560900</v>
      </c>
      <c r="AJ81" s="46">
        <v>2800000</v>
      </c>
      <c r="AK81" s="46">
        <v>3000000</v>
      </c>
      <c r="AL81" s="46">
        <v>1500000</v>
      </c>
      <c r="AM81" s="46">
        <v>5000000</v>
      </c>
      <c r="AN81" s="46">
        <v>3400000</v>
      </c>
      <c r="AO81" s="46">
        <v>2400000</v>
      </c>
      <c r="AP81" s="46">
        <v>1000000</v>
      </c>
      <c r="AQ81" s="46">
        <v>23831771.59</v>
      </c>
      <c r="AR81" s="46">
        <v>2000000</v>
      </c>
      <c r="AS81" s="46">
        <v>2400000</v>
      </c>
      <c r="AT81" s="46">
        <v>3000000</v>
      </c>
      <c r="AU81" s="46">
        <v>3600000</v>
      </c>
      <c r="AV81" s="46">
        <v>442539</v>
      </c>
      <c r="AW81" s="46">
        <v>2400000</v>
      </c>
      <c r="AX81" s="46">
        <v>4000000</v>
      </c>
      <c r="AY81" s="46">
        <v>3400000</v>
      </c>
      <c r="AZ81" s="46">
        <v>0</v>
      </c>
      <c r="BA81" s="46">
        <v>1300000</v>
      </c>
      <c r="BB81" s="46">
        <v>0</v>
      </c>
      <c r="BC81" s="46">
        <v>0</v>
      </c>
      <c r="BD81" s="46">
        <v>0</v>
      </c>
      <c r="BE81" s="46">
        <v>1000000</v>
      </c>
      <c r="BF81" s="46">
        <v>1520000</v>
      </c>
      <c r="BG81" s="46">
        <v>50000</v>
      </c>
      <c r="BH81" s="46">
        <v>0</v>
      </c>
      <c r="BI81" s="46">
        <v>1</v>
      </c>
      <c r="BJ81" s="46">
        <v>0</v>
      </c>
      <c r="BK81" s="46">
        <v>21820</v>
      </c>
      <c r="BL81" s="46">
        <v>0</v>
      </c>
      <c r="BM81" s="46">
        <v>0</v>
      </c>
      <c r="BN81" s="46">
        <v>4664341.4800000004</v>
      </c>
      <c r="BO81" s="46">
        <v>56172.75</v>
      </c>
      <c r="BP81" s="46">
        <v>312087</v>
      </c>
      <c r="BQ81" s="46">
        <v>2000000</v>
      </c>
      <c r="BR81" s="46">
        <v>12572419.1</v>
      </c>
      <c r="BS81" s="46">
        <v>0</v>
      </c>
      <c r="BT81" s="46">
        <v>4000000</v>
      </c>
      <c r="BU81" s="46">
        <v>200000</v>
      </c>
      <c r="BV81" s="46">
        <v>327390</v>
      </c>
      <c r="BW81" s="46">
        <v>7500000</v>
      </c>
      <c r="BX81" s="46">
        <v>14377391</v>
      </c>
      <c r="BY81" s="46">
        <v>0</v>
      </c>
      <c r="BZ81" s="46">
        <v>4388785.49</v>
      </c>
      <c r="CA81" s="46">
        <v>563056</v>
      </c>
      <c r="CB81" s="46">
        <v>1500000</v>
      </c>
      <c r="CC81" s="46">
        <v>38480.5</v>
      </c>
      <c r="CD81" s="46">
        <v>6437971.7300000004</v>
      </c>
      <c r="CE81" s="46">
        <v>2500000</v>
      </c>
      <c r="CF81" s="46">
        <v>29130</v>
      </c>
      <c r="CG81" s="46">
        <v>6313872</v>
      </c>
      <c r="CH81" s="46">
        <v>136763.98000000001</v>
      </c>
      <c r="CI81" s="46">
        <v>4334047.5199999996</v>
      </c>
      <c r="CJ81" s="46">
        <v>450242</v>
      </c>
      <c r="CK81" s="46">
        <v>1847063.65</v>
      </c>
      <c r="CL81" s="46">
        <f t="shared" si="38"/>
        <v>26201104.52</v>
      </c>
      <c r="CM81" s="46">
        <f t="shared" si="39"/>
        <v>21704967.100000001</v>
      </c>
      <c r="CN81" s="46">
        <f t="shared" si="40"/>
        <v>15648670.25</v>
      </c>
      <c r="CO81" s="46">
        <f t="shared" si="41"/>
        <v>65474310.590000004</v>
      </c>
      <c r="CP81" s="46">
        <f t="shared" si="42"/>
        <v>2570001</v>
      </c>
      <c r="CQ81" s="46">
        <f t="shared" si="43"/>
        <v>5054421.2300000004</v>
      </c>
      <c r="CR81" s="46">
        <f t="shared" si="44"/>
        <v>69516612.970000014</v>
      </c>
      <c r="CS81" s="45">
        <f t="shared" si="45"/>
        <v>206170087.66</v>
      </c>
    </row>
    <row r="82" spans="1:97" s="47" customFormat="1" x14ac:dyDescent="0.6">
      <c r="A82" s="45" t="s">
        <v>238</v>
      </c>
      <c r="B82" s="46">
        <v>81458410</v>
      </c>
      <c r="C82" s="46">
        <v>12592468</v>
      </c>
      <c r="D82" s="46">
        <v>11800000</v>
      </c>
      <c r="E82" s="46">
        <v>0</v>
      </c>
      <c r="F82" s="46">
        <v>12000000</v>
      </c>
      <c r="G82" s="46">
        <v>1</v>
      </c>
      <c r="H82" s="46">
        <v>0</v>
      </c>
      <c r="I82" s="46">
        <v>0</v>
      </c>
      <c r="J82" s="46">
        <v>12332600</v>
      </c>
      <c r="K82" s="46">
        <v>0</v>
      </c>
      <c r="L82" s="46">
        <v>42635053.399999999</v>
      </c>
      <c r="M82" s="46">
        <v>5538600</v>
      </c>
      <c r="N82" s="46">
        <v>65918760</v>
      </c>
      <c r="O82" s="46">
        <v>0</v>
      </c>
      <c r="P82" s="46">
        <v>1300264</v>
      </c>
      <c r="Q82" s="46">
        <v>0</v>
      </c>
      <c r="R82" s="46">
        <v>13916334</v>
      </c>
      <c r="S82" s="46">
        <v>0</v>
      </c>
      <c r="T82" s="46">
        <v>13162680</v>
      </c>
      <c r="U82" s="46">
        <v>0</v>
      </c>
      <c r="V82" s="46">
        <v>0</v>
      </c>
      <c r="W82" s="46">
        <v>274418</v>
      </c>
      <c r="X82" s="46">
        <v>500000</v>
      </c>
      <c r="Y82" s="46">
        <v>0</v>
      </c>
      <c r="Z82" s="46">
        <v>1</v>
      </c>
      <c r="AA82" s="46">
        <v>9000000</v>
      </c>
      <c r="AB82" s="46">
        <v>9700000</v>
      </c>
      <c r="AC82" s="46">
        <v>32000000</v>
      </c>
      <c r="AD82" s="46">
        <v>7050000</v>
      </c>
      <c r="AE82" s="46">
        <v>1947040.53</v>
      </c>
      <c r="AF82" s="46">
        <v>9930000</v>
      </c>
      <c r="AG82" s="46">
        <v>275590</v>
      </c>
      <c r="AH82" s="46">
        <v>11740000</v>
      </c>
      <c r="AI82" s="46">
        <v>9610000</v>
      </c>
      <c r="AJ82" s="46">
        <v>0</v>
      </c>
      <c r="AK82" s="46">
        <v>12600000</v>
      </c>
      <c r="AL82" s="46">
        <v>11900000</v>
      </c>
      <c r="AM82" s="46">
        <v>21600000</v>
      </c>
      <c r="AN82" s="46">
        <v>8220</v>
      </c>
      <c r="AO82" s="46">
        <v>14614722.42</v>
      </c>
      <c r="AP82" s="46">
        <v>0</v>
      </c>
      <c r="AQ82" s="46">
        <v>0</v>
      </c>
      <c r="AR82" s="46">
        <v>0</v>
      </c>
      <c r="AS82" s="46">
        <v>0</v>
      </c>
      <c r="AT82" s="46">
        <v>23637720</v>
      </c>
      <c r="AU82" s="46">
        <v>0</v>
      </c>
      <c r="AV82" s="46">
        <v>10824000</v>
      </c>
      <c r="AW82" s="46">
        <v>0</v>
      </c>
      <c r="AX82" s="46">
        <v>14571387.550000001</v>
      </c>
      <c r="AY82" s="46">
        <v>0</v>
      </c>
      <c r="AZ82" s="46">
        <v>0</v>
      </c>
      <c r="BA82" s="46">
        <v>105040</v>
      </c>
      <c r="BB82" s="46">
        <v>0</v>
      </c>
      <c r="BC82" s="46">
        <v>1110000</v>
      </c>
      <c r="BD82" s="46">
        <v>0</v>
      </c>
      <c r="BE82" s="46">
        <v>13000000</v>
      </c>
      <c r="BF82" s="46">
        <v>67200000</v>
      </c>
      <c r="BG82" s="46">
        <v>12150000</v>
      </c>
      <c r="BH82" s="46">
        <v>7000000</v>
      </c>
      <c r="BI82" s="46">
        <v>323364.5</v>
      </c>
      <c r="BJ82" s="46">
        <v>0</v>
      </c>
      <c r="BK82" s="46">
        <v>0</v>
      </c>
      <c r="BL82" s="46">
        <v>0</v>
      </c>
      <c r="BM82" s="46">
        <v>545674</v>
      </c>
      <c r="BN82" s="46">
        <v>2573935</v>
      </c>
      <c r="BO82" s="46">
        <v>1</v>
      </c>
      <c r="BP82" s="46">
        <v>1200000</v>
      </c>
      <c r="BQ82" s="46">
        <v>270000000</v>
      </c>
      <c r="BR82" s="46">
        <v>19185897</v>
      </c>
      <c r="BS82" s="46">
        <v>0</v>
      </c>
      <c r="BT82" s="46">
        <v>61124511.399999999</v>
      </c>
      <c r="BU82" s="46">
        <v>0</v>
      </c>
      <c r="BV82" s="46">
        <v>12518009</v>
      </c>
      <c r="BW82" s="46">
        <v>0</v>
      </c>
      <c r="BX82" s="46">
        <v>0</v>
      </c>
      <c r="BY82" s="46">
        <v>13888552</v>
      </c>
      <c r="BZ82" s="46">
        <v>1790000</v>
      </c>
      <c r="CA82" s="46">
        <v>19227504.5</v>
      </c>
      <c r="CB82" s="46">
        <v>33000199.780000001</v>
      </c>
      <c r="CC82" s="46">
        <v>0</v>
      </c>
      <c r="CD82" s="46">
        <v>35093641.539999999</v>
      </c>
      <c r="CE82" s="46">
        <v>13000000</v>
      </c>
      <c r="CF82" s="46">
        <v>10224220</v>
      </c>
      <c r="CG82" s="46">
        <v>14698144</v>
      </c>
      <c r="CH82" s="46">
        <v>0</v>
      </c>
      <c r="CI82" s="46">
        <v>40208183.990000002</v>
      </c>
      <c r="CJ82" s="46">
        <v>10230</v>
      </c>
      <c r="CK82" s="46">
        <v>9252720</v>
      </c>
      <c r="CL82" s="46">
        <f t="shared" si="38"/>
        <v>178357132.40000001</v>
      </c>
      <c r="CM82" s="46">
        <f t="shared" si="39"/>
        <v>94298038</v>
      </c>
      <c r="CN82" s="46">
        <f t="shared" si="40"/>
        <v>92027049.530000001</v>
      </c>
      <c r="CO82" s="46">
        <f t="shared" si="41"/>
        <v>109861089.97</v>
      </c>
      <c r="CP82" s="46">
        <f t="shared" si="42"/>
        <v>100783364.5</v>
      </c>
      <c r="CQ82" s="46">
        <f t="shared" si="43"/>
        <v>4319610</v>
      </c>
      <c r="CR82" s="46">
        <f t="shared" si="44"/>
        <v>553221813.20999992</v>
      </c>
      <c r="CS82" s="45">
        <f t="shared" si="45"/>
        <v>1132868097.6099999</v>
      </c>
    </row>
    <row r="83" spans="1:97" s="47" customFormat="1" x14ac:dyDescent="0.6">
      <c r="A83" s="45" t="s">
        <v>239</v>
      </c>
      <c r="B83" s="46">
        <v>144296890</v>
      </c>
      <c r="C83" s="46">
        <v>17200000</v>
      </c>
      <c r="D83" s="46">
        <v>17000000</v>
      </c>
      <c r="E83" s="46">
        <v>1285707.75</v>
      </c>
      <c r="F83" s="46">
        <v>8000</v>
      </c>
      <c r="G83" s="46">
        <v>20500000</v>
      </c>
      <c r="H83" s="46">
        <v>2625093.75</v>
      </c>
      <c r="I83" s="46">
        <v>0</v>
      </c>
      <c r="J83" s="46">
        <v>20777559</v>
      </c>
      <c r="K83" s="46">
        <v>1283795.73</v>
      </c>
      <c r="L83" s="46">
        <v>52982424.850000001</v>
      </c>
      <c r="M83" s="46">
        <v>11469085</v>
      </c>
      <c r="N83" s="46">
        <v>116276485</v>
      </c>
      <c r="O83" s="46">
        <v>1702033.67</v>
      </c>
      <c r="P83" s="46">
        <v>2220050.65</v>
      </c>
      <c r="Q83" s="46">
        <v>6294136.3499999996</v>
      </c>
      <c r="R83" s="46">
        <v>19438565.489999998</v>
      </c>
      <c r="S83" s="46">
        <v>1345486.25</v>
      </c>
      <c r="T83" s="46">
        <v>16370446.279999999</v>
      </c>
      <c r="U83" s="46">
        <v>1460000</v>
      </c>
      <c r="V83" s="46">
        <v>9500000</v>
      </c>
      <c r="W83" s="46">
        <v>932506.25</v>
      </c>
      <c r="X83" s="46">
        <v>2500000</v>
      </c>
      <c r="Y83" s="46">
        <v>28085764</v>
      </c>
      <c r="Z83" s="46">
        <v>1</v>
      </c>
      <c r="AA83" s="46">
        <v>15083000</v>
      </c>
      <c r="AB83" s="46">
        <v>17000000</v>
      </c>
      <c r="AC83" s="46">
        <v>55670000</v>
      </c>
      <c r="AD83" s="46">
        <v>17962000</v>
      </c>
      <c r="AE83" s="46">
        <v>718100</v>
      </c>
      <c r="AF83" s="46">
        <v>25000000</v>
      </c>
      <c r="AG83" s="46">
        <v>2901010</v>
      </c>
      <c r="AH83" s="46">
        <v>18827999</v>
      </c>
      <c r="AI83" s="46">
        <v>1668482.39</v>
      </c>
      <c r="AJ83" s="46">
        <v>0</v>
      </c>
      <c r="AK83" s="46">
        <v>13900000</v>
      </c>
      <c r="AL83" s="46">
        <v>15800000</v>
      </c>
      <c r="AM83" s="46">
        <v>21600000</v>
      </c>
      <c r="AN83" s="46">
        <v>3884729.98</v>
      </c>
      <c r="AO83" s="46">
        <v>12000000</v>
      </c>
      <c r="AP83" s="46">
        <v>12500000.5</v>
      </c>
      <c r="AQ83" s="46">
        <v>10025037.18</v>
      </c>
      <c r="AR83" s="46">
        <v>0</v>
      </c>
      <c r="AS83" s="46">
        <v>3947817.01</v>
      </c>
      <c r="AT83" s="46">
        <v>33417295.52</v>
      </c>
      <c r="AU83" s="46">
        <v>1459000</v>
      </c>
      <c r="AV83" s="46">
        <v>15600000</v>
      </c>
      <c r="AW83" s="46">
        <v>18900000</v>
      </c>
      <c r="AX83" s="46">
        <v>9705666.1500000004</v>
      </c>
      <c r="AY83" s="46">
        <v>1213471.23</v>
      </c>
      <c r="AZ83" s="46">
        <v>8062891.25</v>
      </c>
      <c r="BA83" s="46">
        <v>1743530</v>
      </c>
      <c r="BB83" s="46">
        <v>0</v>
      </c>
      <c r="BC83" s="46">
        <v>4000000</v>
      </c>
      <c r="BD83" s="46">
        <v>0</v>
      </c>
      <c r="BE83" s="46">
        <v>25656000</v>
      </c>
      <c r="BF83" s="46">
        <v>154037800</v>
      </c>
      <c r="BG83" s="46">
        <v>14200000</v>
      </c>
      <c r="BH83" s="46">
        <v>13000000</v>
      </c>
      <c r="BI83" s="46">
        <v>1793900</v>
      </c>
      <c r="BJ83" s="46">
        <v>1301170</v>
      </c>
      <c r="BK83" s="46">
        <v>11726996.880000001</v>
      </c>
      <c r="BL83" s="46">
        <v>37050974.840000004</v>
      </c>
      <c r="BM83" s="46">
        <v>3344520</v>
      </c>
      <c r="BN83" s="46">
        <v>45097739.18</v>
      </c>
      <c r="BO83" s="46">
        <v>3295807</v>
      </c>
      <c r="BP83" s="46">
        <v>19173600</v>
      </c>
      <c r="BQ83" s="46">
        <v>670000000</v>
      </c>
      <c r="BR83" s="46">
        <v>26032936.789999999</v>
      </c>
      <c r="BS83" s="46">
        <v>346895</v>
      </c>
      <c r="BT83" s="46">
        <v>106905767.73</v>
      </c>
      <c r="BU83" s="46">
        <v>7253458</v>
      </c>
      <c r="BV83" s="46">
        <v>16826710.91</v>
      </c>
      <c r="BW83" s="46">
        <v>0</v>
      </c>
      <c r="BX83" s="46">
        <v>0</v>
      </c>
      <c r="BY83" s="46">
        <v>18653160</v>
      </c>
      <c r="BZ83" s="46">
        <v>17198000.620000001</v>
      </c>
      <c r="CA83" s="46">
        <v>24678808.5</v>
      </c>
      <c r="CB83" s="46">
        <v>56000000</v>
      </c>
      <c r="CC83" s="46">
        <v>2411848.75</v>
      </c>
      <c r="CD83" s="46">
        <v>46869322.5</v>
      </c>
      <c r="CE83" s="46">
        <v>16000000</v>
      </c>
      <c r="CF83" s="46">
        <v>17929431</v>
      </c>
      <c r="CG83" s="46">
        <v>18675772.399999999</v>
      </c>
      <c r="CH83" s="46">
        <v>451961.13</v>
      </c>
      <c r="CI83" s="46">
        <v>62456443.630000003</v>
      </c>
      <c r="CJ83" s="46">
        <v>1153025</v>
      </c>
      <c r="CK83" s="46">
        <v>11260507.5</v>
      </c>
      <c r="CL83" s="46">
        <f t="shared" si="38"/>
        <v>289428556.07999998</v>
      </c>
      <c r="CM83" s="46">
        <f t="shared" si="39"/>
        <v>165107203.69</v>
      </c>
      <c r="CN83" s="46">
        <f t="shared" si="40"/>
        <v>195848862.63999999</v>
      </c>
      <c r="CO83" s="46">
        <f t="shared" si="41"/>
        <v>183759438.81999999</v>
      </c>
      <c r="CP83" s="46">
        <f t="shared" si="42"/>
        <v>213988870</v>
      </c>
      <c r="CQ83" s="46">
        <f t="shared" si="43"/>
        <v>119689637.90000001</v>
      </c>
      <c r="CR83" s="46">
        <f t="shared" si="44"/>
        <v>1121104049.46</v>
      </c>
      <c r="CS83" s="45">
        <f t="shared" si="45"/>
        <v>2288926618.5900002</v>
      </c>
    </row>
    <row r="84" spans="1:97" s="47" customFormat="1" x14ac:dyDescent="0.6">
      <c r="A84" s="45" t="s">
        <v>240</v>
      </c>
      <c r="B84" s="46">
        <v>8335623</v>
      </c>
      <c r="C84" s="46">
        <v>5930000</v>
      </c>
      <c r="D84" s="46">
        <v>0</v>
      </c>
      <c r="E84" s="46">
        <v>0</v>
      </c>
      <c r="F84" s="46">
        <v>0</v>
      </c>
      <c r="G84" s="46">
        <v>75000</v>
      </c>
      <c r="H84" s="46">
        <v>0</v>
      </c>
      <c r="I84" s="46">
        <v>0</v>
      </c>
      <c r="J84" s="46">
        <v>0</v>
      </c>
      <c r="K84" s="46">
        <v>0</v>
      </c>
      <c r="L84" s="46">
        <v>2055000</v>
      </c>
      <c r="M84" s="46">
        <v>1190257.8400000001</v>
      </c>
      <c r="N84" s="46">
        <v>4757176.5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935449.2</v>
      </c>
      <c r="U84" s="46">
        <v>0</v>
      </c>
      <c r="V84" s="46">
        <v>167000</v>
      </c>
      <c r="W84" s="46">
        <v>0</v>
      </c>
      <c r="X84" s="46">
        <v>0</v>
      </c>
      <c r="Y84" s="46">
        <v>0</v>
      </c>
      <c r="Z84" s="46">
        <v>1</v>
      </c>
      <c r="AA84" s="46">
        <v>450000</v>
      </c>
      <c r="AB84" s="46">
        <v>400000</v>
      </c>
      <c r="AC84" s="46">
        <v>1</v>
      </c>
      <c r="AD84" s="46">
        <v>0</v>
      </c>
      <c r="AE84" s="46">
        <v>0</v>
      </c>
      <c r="AF84" s="46">
        <v>0</v>
      </c>
      <c r="AG84" s="46">
        <v>0</v>
      </c>
      <c r="AH84" s="46">
        <v>0</v>
      </c>
      <c r="AI84" s="46">
        <v>953998.49</v>
      </c>
      <c r="AJ84" s="46">
        <v>0</v>
      </c>
      <c r="AK84" s="46">
        <v>700000</v>
      </c>
      <c r="AL84" s="46">
        <v>0</v>
      </c>
      <c r="AM84" s="46">
        <v>5000000</v>
      </c>
      <c r="AN84" s="46">
        <v>232868</v>
      </c>
      <c r="AO84" s="46">
        <v>7440000</v>
      </c>
      <c r="AP84" s="46">
        <v>0</v>
      </c>
      <c r="AQ84" s="46">
        <v>307897</v>
      </c>
      <c r="AR84" s="46">
        <v>0</v>
      </c>
      <c r="AS84" s="46">
        <v>0</v>
      </c>
      <c r="AT84" s="46">
        <v>1570717</v>
      </c>
      <c r="AU84" s="46">
        <v>0</v>
      </c>
      <c r="AV84" s="46">
        <v>0</v>
      </c>
      <c r="AW84" s="46">
        <v>0</v>
      </c>
      <c r="AX84" s="46">
        <v>0</v>
      </c>
      <c r="AY84" s="46">
        <v>0</v>
      </c>
      <c r="AZ84" s="46">
        <v>0</v>
      </c>
      <c r="BA84" s="46">
        <v>0</v>
      </c>
      <c r="BB84" s="46">
        <v>0</v>
      </c>
      <c r="BC84" s="46">
        <v>0</v>
      </c>
      <c r="BD84" s="46">
        <v>0</v>
      </c>
      <c r="BE84" s="46">
        <v>0</v>
      </c>
      <c r="BF84" s="46">
        <v>13704000</v>
      </c>
      <c r="BG84" s="46">
        <v>1</v>
      </c>
      <c r="BH84" s="46">
        <v>400000</v>
      </c>
      <c r="BI84" s="46">
        <v>15721</v>
      </c>
      <c r="BJ84" s="46">
        <v>0</v>
      </c>
      <c r="BK84" s="46">
        <v>0</v>
      </c>
      <c r="BL84" s="46">
        <v>0</v>
      </c>
      <c r="BM84" s="46">
        <v>0</v>
      </c>
      <c r="BN84" s="46">
        <v>0</v>
      </c>
      <c r="BO84" s="46">
        <v>1</v>
      </c>
      <c r="BP84" s="46">
        <v>0</v>
      </c>
      <c r="BQ84" s="46">
        <v>0</v>
      </c>
      <c r="BR84" s="46">
        <v>0</v>
      </c>
      <c r="BS84" s="46">
        <v>168050</v>
      </c>
      <c r="BT84" s="46">
        <v>0</v>
      </c>
      <c r="BU84" s="46">
        <v>0</v>
      </c>
      <c r="BV84" s="46">
        <v>0</v>
      </c>
      <c r="BW84" s="46">
        <v>0</v>
      </c>
      <c r="BX84" s="46">
        <v>0</v>
      </c>
      <c r="BY84" s="46">
        <v>2433932.71</v>
      </c>
      <c r="BZ84" s="46">
        <v>0</v>
      </c>
      <c r="CA84" s="46">
        <v>451968</v>
      </c>
      <c r="CB84" s="46">
        <v>1675000</v>
      </c>
      <c r="CC84" s="46">
        <v>0</v>
      </c>
      <c r="CD84" s="46">
        <v>1643364</v>
      </c>
      <c r="CE84" s="46">
        <v>680000</v>
      </c>
      <c r="CF84" s="46">
        <v>0</v>
      </c>
      <c r="CG84" s="46">
        <v>1120878</v>
      </c>
      <c r="CH84" s="46">
        <v>590520</v>
      </c>
      <c r="CI84" s="46">
        <v>36032900.829999998</v>
      </c>
      <c r="CJ84" s="46">
        <v>0</v>
      </c>
      <c r="CK84" s="46">
        <v>529375.19999999995</v>
      </c>
      <c r="CL84" s="46">
        <f t="shared" si="38"/>
        <v>17585880.84</v>
      </c>
      <c r="CM84" s="46">
        <f t="shared" si="39"/>
        <v>5692625.7000000002</v>
      </c>
      <c r="CN84" s="46">
        <f t="shared" si="40"/>
        <v>1971000.49</v>
      </c>
      <c r="CO84" s="46">
        <f t="shared" si="41"/>
        <v>15251482</v>
      </c>
      <c r="CP84" s="46">
        <f t="shared" si="42"/>
        <v>14119722</v>
      </c>
      <c r="CQ84" s="46">
        <f t="shared" si="43"/>
        <v>1</v>
      </c>
      <c r="CR84" s="46">
        <f t="shared" si="44"/>
        <v>45325988.740000002</v>
      </c>
      <c r="CS84" s="45">
        <f t="shared" si="45"/>
        <v>99946700.769999996</v>
      </c>
    </row>
    <row r="85" spans="1:97" s="47" customFormat="1" x14ac:dyDescent="0.6">
      <c r="A85" s="45" t="s">
        <v>241</v>
      </c>
      <c r="B85" s="65">
        <v>0</v>
      </c>
      <c r="C85" s="65">
        <v>0</v>
      </c>
      <c r="D85" s="65">
        <v>0</v>
      </c>
      <c r="E85" s="65">
        <v>0</v>
      </c>
      <c r="F85" s="65">
        <v>0</v>
      </c>
      <c r="G85" s="65">
        <v>1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700000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64800</v>
      </c>
      <c r="U85" s="65">
        <v>0</v>
      </c>
      <c r="V85" s="65">
        <v>0</v>
      </c>
      <c r="W85" s="65">
        <v>0</v>
      </c>
      <c r="X85" s="65">
        <v>0</v>
      </c>
      <c r="Y85" s="65">
        <v>0</v>
      </c>
      <c r="Z85" s="65">
        <v>1</v>
      </c>
      <c r="AA85" s="65">
        <v>0</v>
      </c>
      <c r="AB85" s="65">
        <v>0</v>
      </c>
      <c r="AC85" s="65">
        <v>1</v>
      </c>
      <c r="AD85" s="65">
        <v>0</v>
      </c>
      <c r="AE85" s="65">
        <v>0</v>
      </c>
      <c r="AF85" s="65">
        <v>0</v>
      </c>
      <c r="AG85" s="65">
        <v>0</v>
      </c>
      <c r="AH85" s="65">
        <v>0</v>
      </c>
      <c r="AI85" s="65">
        <v>0</v>
      </c>
      <c r="AJ85" s="65">
        <v>0</v>
      </c>
      <c r="AK85" s="65">
        <v>0</v>
      </c>
      <c r="AL85" s="65">
        <v>0</v>
      </c>
      <c r="AM85" s="65">
        <v>0</v>
      </c>
      <c r="AN85" s="65">
        <v>0</v>
      </c>
      <c r="AO85" s="65">
        <v>1677572</v>
      </c>
      <c r="AP85" s="65">
        <v>0</v>
      </c>
      <c r="AQ85" s="65">
        <v>0</v>
      </c>
      <c r="AR85" s="65">
        <v>0</v>
      </c>
      <c r="AS85" s="65">
        <v>0</v>
      </c>
      <c r="AT85" s="65">
        <v>0</v>
      </c>
      <c r="AU85" s="65">
        <v>0</v>
      </c>
      <c r="AV85" s="65">
        <v>0</v>
      </c>
      <c r="AW85" s="65">
        <v>0</v>
      </c>
      <c r="AX85" s="65">
        <v>0</v>
      </c>
      <c r="AY85" s="65">
        <v>0</v>
      </c>
      <c r="AZ85" s="65">
        <v>0</v>
      </c>
      <c r="BA85" s="65">
        <v>0</v>
      </c>
      <c r="BB85" s="65">
        <v>0</v>
      </c>
      <c r="BC85" s="65">
        <v>2120000</v>
      </c>
      <c r="BD85" s="65">
        <v>0</v>
      </c>
      <c r="BE85" s="65">
        <v>0</v>
      </c>
      <c r="BF85" s="65">
        <v>1</v>
      </c>
      <c r="BG85" s="65">
        <v>1</v>
      </c>
      <c r="BH85" s="65">
        <v>1</v>
      </c>
      <c r="BI85" s="65">
        <v>1</v>
      </c>
      <c r="BJ85" s="65">
        <v>0</v>
      </c>
      <c r="BK85" s="65">
        <v>0</v>
      </c>
      <c r="BL85" s="65">
        <v>0</v>
      </c>
      <c r="BM85" s="65">
        <v>0</v>
      </c>
      <c r="BN85" s="65">
        <v>0</v>
      </c>
      <c r="BO85" s="65">
        <v>1</v>
      </c>
      <c r="BP85" s="65">
        <v>0</v>
      </c>
      <c r="BQ85" s="65">
        <v>0</v>
      </c>
      <c r="BR85" s="65">
        <v>0</v>
      </c>
      <c r="BS85" s="65">
        <v>0</v>
      </c>
      <c r="BT85" s="65">
        <v>0</v>
      </c>
      <c r="BU85" s="65">
        <v>0</v>
      </c>
      <c r="BV85" s="65">
        <v>0</v>
      </c>
      <c r="BW85" s="65">
        <v>0</v>
      </c>
      <c r="BX85" s="65">
        <v>0</v>
      </c>
      <c r="BY85" s="65">
        <v>0</v>
      </c>
      <c r="BZ85" s="65">
        <v>0</v>
      </c>
      <c r="CA85" s="65">
        <v>0</v>
      </c>
      <c r="CB85" s="65">
        <v>0</v>
      </c>
      <c r="CC85" s="65">
        <v>0</v>
      </c>
      <c r="CD85" s="65">
        <v>0</v>
      </c>
      <c r="CE85" s="65">
        <v>0</v>
      </c>
      <c r="CF85" s="65">
        <v>0</v>
      </c>
      <c r="CG85" s="65">
        <v>0</v>
      </c>
      <c r="CH85" s="65">
        <v>0</v>
      </c>
      <c r="CI85" s="65">
        <v>0</v>
      </c>
      <c r="CJ85" s="65">
        <v>0</v>
      </c>
      <c r="CK85" s="65">
        <v>0</v>
      </c>
      <c r="CL85" s="46">
        <f t="shared" si="38"/>
        <v>1</v>
      </c>
      <c r="CM85" s="46">
        <f t="shared" si="39"/>
        <v>764800</v>
      </c>
      <c r="CN85" s="46">
        <f t="shared" si="40"/>
        <v>2</v>
      </c>
      <c r="CO85" s="46">
        <f t="shared" si="41"/>
        <v>1677572</v>
      </c>
      <c r="CP85" s="46">
        <f t="shared" si="42"/>
        <v>2120004</v>
      </c>
      <c r="CQ85" s="46">
        <f t="shared" si="43"/>
        <v>1</v>
      </c>
      <c r="CR85" s="46">
        <f t="shared" si="44"/>
        <v>0</v>
      </c>
      <c r="CS85" s="45">
        <f t="shared" si="45"/>
        <v>4562380</v>
      </c>
    </row>
    <row r="86" spans="1:97" s="47" customFormat="1" x14ac:dyDescent="0.6">
      <c r="A86" s="45" t="s">
        <v>242</v>
      </c>
      <c r="B86" s="46">
        <v>26960000</v>
      </c>
      <c r="C86" s="46">
        <v>3500000</v>
      </c>
      <c r="D86" s="46">
        <v>3250000</v>
      </c>
      <c r="E86" s="46">
        <v>205094.34</v>
      </c>
      <c r="F86" s="46">
        <v>1868854.92</v>
      </c>
      <c r="G86" s="46">
        <v>2862310.03</v>
      </c>
      <c r="H86" s="46">
        <v>231256</v>
      </c>
      <c r="I86" s="46">
        <v>737232.54</v>
      </c>
      <c r="J86" s="46">
        <v>1850000</v>
      </c>
      <c r="K86" s="46">
        <v>237047.72</v>
      </c>
      <c r="L86" s="46">
        <v>8400000</v>
      </c>
      <c r="M86" s="46">
        <v>1057786.72</v>
      </c>
      <c r="N86" s="46">
        <v>17565270</v>
      </c>
      <c r="O86" s="46">
        <v>272354.74</v>
      </c>
      <c r="P86" s="46">
        <v>863356.14</v>
      </c>
      <c r="Q86" s="46">
        <v>31292.85</v>
      </c>
      <c r="R86" s="46">
        <v>3000000</v>
      </c>
      <c r="S86" s="46">
        <v>135367.76</v>
      </c>
      <c r="T86" s="46">
        <v>2335736.15</v>
      </c>
      <c r="U86" s="46">
        <v>147228.93</v>
      </c>
      <c r="V86" s="46">
        <v>2000000</v>
      </c>
      <c r="W86" s="46">
        <v>211068.06</v>
      </c>
      <c r="X86" s="46">
        <v>300000</v>
      </c>
      <c r="Y86" s="46">
        <v>3600000</v>
      </c>
      <c r="Z86" s="46">
        <v>1</v>
      </c>
      <c r="AA86" s="46">
        <v>1900000</v>
      </c>
      <c r="AB86" s="46">
        <v>2500000</v>
      </c>
      <c r="AC86" s="46">
        <v>8500000</v>
      </c>
      <c r="AD86" s="46">
        <v>2500000</v>
      </c>
      <c r="AE86" s="46">
        <v>221898.46</v>
      </c>
      <c r="AF86" s="46">
        <v>2500000</v>
      </c>
      <c r="AG86" s="46">
        <v>0</v>
      </c>
      <c r="AH86" s="46">
        <v>2900000</v>
      </c>
      <c r="AI86" s="46">
        <v>2432060.44</v>
      </c>
      <c r="AJ86" s="46">
        <v>52000000</v>
      </c>
      <c r="AK86" s="46">
        <v>3000000</v>
      </c>
      <c r="AL86" s="46">
        <v>2100000</v>
      </c>
      <c r="AM86" s="46">
        <v>5000000</v>
      </c>
      <c r="AN86" s="46">
        <v>502591.39</v>
      </c>
      <c r="AO86" s="46">
        <v>140000</v>
      </c>
      <c r="AP86" s="46">
        <v>1100000</v>
      </c>
      <c r="AQ86" s="46">
        <v>1262982.33</v>
      </c>
      <c r="AR86" s="46">
        <v>0</v>
      </c>
      <c r="AS86" s="46">
        <v>1109657.48</v>
      </c>
      <c r="AT86" s="46">
        <v>5300000</v>
      </c>
      <c r="AU86" s="46">
        <v>1900000</v>
      </c>
      <c r="AV86" s="46">
        <v>1200000</v>
      </c>
      <c r="AW86" s="46">
        <v>3000000</v>
      </c>
      <c r="AX86" s="46">
        <v>2069407.13</v>
      </c>
      <c r="AY86" s="46">
        <v>1450000</v>
      </c>
      <c r="AZ86" s="46">
        <v>1740251.43</v>
      </c>
      <c r="BA86" s="46">
        <v>239703.59</v>
      </c>
      <c r="BB86" s="46">
        <v>0</v>
      </c>
      <c r="BC86" s="46">
        <v>1360000</v>
      </c>
      <c r="BD86" s="46">
        <v>0</v>
      </c>
      <c r="BE86" s="46">
        <v>4264800</v>
      </c>
      <c r="BF86" s="46">
        <v>21810000</v>
      </c>
      <c r="BG86" s="46">
        <v>1200000</v>
      </c>
      <c r="BH86" s="46">
        <v>700000</v>
      </c>
      <c r="BI86" s="46">
        <v>297498.53000000003</v>
      </c>
      <c r="BJ86" s="46">
        <v>155926.51</v>
      </c>
      <c r="BK86" s="46">
        <v>4761033.29</v>
      </c>
      <c r="BL86" s="46">
        <v>5700000</v>
      </c>
      <c r="BM86" s="46">
        <v>1008390.26</v>
      </c>
      <c r="BN86" s="46">
        <v>5948000</v>
      </c>
      <c r="BO86" s="46">
        <v>302627.33</v>
      </c>
      <c r="BP86" s="46">
        <v>2600000</v>
      </c>
      <c r="BQ86" s="46">
        <v>85000000</v>
      </c>
      <c r="BR86" s="46">
        <v>3725478.15</v>
      </c>
      <c r="BS86" s="46">
        <v>92081.97</v>
      </c>
      <c r="BT86" s="46">
        <v>22468222.149999999</v>
      </c>
      <c r="BU86" s="46">
        <v>2266911.0699999998</v>
      </c>
      <c r="BV86" s="46">
        <v>3320112.89</v>
      </c>
      <c r="BW86" s="46">
        <v>9500000</v>
      </c>
      <c r="BX86" s="46">
        <v>597504.06999999995</v>
      </c>
      <c r="BY86" s="46">
        <v>2830353.22</v>
      </c>
      <c r="BZ86" s="46">
        <v>2600575.41</v>
      </c>
      <c r="CA86" s="46">
        <v>385587.3</v>
      </c>
      <c r="CB86" s="46">
        <v>8500000</v>
      </c>
      <c r="CC86" s="46">
        <v>5204161.2699999996</v>
      </c>
      <c r="CD86" s="46">
        <v>8836050.2200000007</v>
      </c>
      <c r="CE86" s="46">
        <v>2700000</v>
      </c>
      <c r="CF86" s="46">
        <v>446458.26</v>
      </c>
      <c r="CG86" s="46">
        <v>2468800</v>
      </c>
      <c r="CH86" s="46">
        <v>194356.32</v>
      </c>
      <c r="CI86" s="46">
        <v>9633045.8599999994</v>
      </c>
      <c r="CJ86" s="46">
        <v>370785.27</v>
      </c>
      <c r="CK86" s="46">
        <v>2213006.0299999998</v>
      </c>
      <c r="CL86" s="46">
        <f t="shared" si="38"/>
        <v>51159582.270000003</v>
      </c>
      <c r="CM86" s="46">
        <f t="shared" si="39"/>
        <v>24350606.57</v>
      </c>
      <c r="CN86" s="46">
        <f t="shared" si="40"/>
        <v>29565027.960000005</v>
      </c>
      <c r="CO86" s="46">
        <f t="shared" si="41"/>
        <v>83114593.349999994</v>
      </c>
      <c r="CP86" s="46">
        <f t="shared" si="42"/>
        <v>29788225.040000003</v>
      </c>
      <c r="CQ86" s="46">
        <f t="shared" si="43"/>
        <v>20320050.879999995</v>
      </c>
      <c r="CR86" s="46">
        <f t="shared" si="44"/>
        <v>173353489.45999998</v>
      </c>
      <c r="CS86" s="45">
        <f t="shared" si="45"/>
        <v>411651575.52999997</v>
      </c>
    </row>
    <row r="87" spans="1:97" s="47" customFormat="1" x14ac:dyDescent="0.6">
      <c r="A87" s="45" t="s">
        <v>243</v>
      </c>
      <c r="B87" s="46">
        <v>0</v>
      </c>
      <c r="C87" s="46">
        <v>1050000</v>
      </c>
      <c r="D87" s="46">
        <v>1700000</v>
      </c>
      <c r="E87" s="46">
        <v>1436955.15</v>
      </c>
      <c r="F87" s="46">
        <v>0</v>
      </c>
      <c r="G87" s="46">
        <v>479840</v>
      </c>
      <c r="H87" s="46">
        <v>4566598.8099999996</v>
      </c>
      <c r="I87" s="46">
        <v>1095799</v>
      </c>
      <c r="J87" s="46">
        <v>766500</v>
      </c>
      <c r="K87" s="46">
        <v>763147</v>
      </c>
      <c r="L87" s="46">
        <v>1400000</v>
      </c>
      <c r="M87" s="46">
        <v>1352015</v>
      </c>
      <c r="N87" s="46">
        <v>248623433</v>
      </c>
      <c r="O87" s="46">
        <v>4029215.89</v>
      </c>
      <c r="P87" s="46">
        <v>5722430</v>
      </c>
      <c r="Q87" s="46">
        <v>5535553.0700000003</v>
      </c>
      <c r="R87" s="46">
        <v>3786104.7</v>
      </c>
      <c r="S87" s="46">
        <v>6615000.0499999998</v>
      </c>
      <c r="T87" s="46">
        <v>3157466.81</v>
      </c>
      <c r="U87" s="46">
        <v>0</v>
      </c>
      <c r="V87" s="46">
        <v>32000000</v>
      </c>
      <c r="W87" s="46">
        <v>3009590</v>
      </c>
      <c r="X87" s="46">
        <v>1000000</v>
      </c>
      <c r="Y87" s="46">
        <v>7042477</v>
      </c>
      <c r="Z87" s="46">
        <v>110000</v>
      </c>
      <c r="AA87" s="46">
        <v>2200000</v>
      </c>
      <c r="AB87" s="46">
        <v>1</v>
      </c>
      <c r="AC87" s="46">
        <v>11499000</v>
      </c>
      <c r="AD87" s="46">
        <v>1800000</v>
      </c>
      <c r="AE87" s="46">
        <v>2407875.89</v>
      </c>
      <c r="AF87" s="46">
        <v>500000</v>
      </c>
      <c r="AG87" s="46">
        <v>2500000</v>
      </c>
      <c r="AH87" s="46">
        <v>4333000</v>
      </c>
      <c r="AI87" s="46">
        <v>4000000</v>
      </c>
      <c r="AJ87" s="46">
        <v>70000000</v>
      </c>
      <c r="AK87" s="46">
        <v>19000000</v>
      </c>
      <c r="AL87" s="46">
        <v>6000000</v>
      </c>
      <c r="AM87" s="46">
        <v>5000000</v>
      </c>
      <c r="AN87" s="46">
        <v>10186986.800000001</v>
      </c>
      <c r="AO87" s="46">
        <v>2000000</v>
      </c>
      <c r="AP87" s="46">
        <v>31890</v>
      </c>
      <c r="AQ87" s="46">
        <v>9986204.8300000001</v>
      </c>
      <c r="AR87" s="46">
        <v>3733470</v>
      </c>
      <c r="AS87" s="46">
        <v>4800000</v>
      </c>
      <c r="AT87" s="46">
        <v>15764000</v>
      </c>
      <c r="AU87" s="46">
        <v>2800000</v>
      </c>
      <c r="AV87" s="46">
        <v>3500000</v>
      </c>
      <c r="AW87" s="46">
        <v>2400000</v>
      </c>
      <c r="AX87" s="46">
        <v>3681484.34</v>
      </c>
      <c r="AY87" s="46">
        <v>0</v>
      </c>
      <c r="AZ87" s="46">
        <v>59101161.049999997</v>
      </c>
      <c r="BA87" s="46">
        <v>9000000</v>
      </c>
      <c r="BB87" s="46">
        <v>110299800</v>
      </c>
      <c r="BC87" s="46">
        <v>13880000</v>
      </c>
      <c r="BD87" s="46">
        <v>3500000</v>
      </c>
      <c r="BE87" s="46">
        <v>3000000</v>
      </c>
      <c r="BF87" s="46">
        <v>101144700</v>
      </c>
      <c r="BG87" s="46">
        <v>7073245</v>
      </c>
      <c r="BH87" s="46">
        <v>400000</v>
      </c>
      <c r="BI87" s="46">
        <v>4636074</v>
      </c>
      <c r="BJ87" s="46">
        <v>2600000</v>
      </c>
      <c r="BK87" s="46">
        <v>47635321.329999998</v>
      </c>
      <c r="BL87" s="46">
        <v>5413280</v>
      </c>
      <c r="BM87" s="46">
        <v>3803228.73</v>
      </c>
      <c r="BN87" s="46">
        <v>1000000</v>
      </c>
      <c r="BO87" s="46">
        <v>4798038.9000000004</v>
      </c>
      <c r="BP87" s="46">
        <v>1300000</v>
      </c>
      <c r="BQ87" s="46">
        <v>114734000</v>
      </c>
      <c r="BR87" s="46">
        <v>4191525.33</v>
      </c>
      <c r="BS87" s="46">
        <v>389397.86</v>
      </c>
      <c r="BT87" s="46">
        <v>28679710.5</v>
      </c>
      <c r="BU87" s="46">
        <v>1948990</v>
      </c>
      <c r="BV87" s="46">
        <v>0</v>
      </c>
      <c r="BW87" s="46">
        <v>8500000</v>
      </c>
      <c r="BX87" s="46">
        <v>1610000</v>
      </c>
      <c r="BY87" s="46">
        <v>2954704.64</v>
      </c>
      <c r="BZ87" s="46">
        <v>1461935</v>
      </c>
      <c r="CA87" s="46">
        <v>1254870</v>
      </c>
      <c r="CB87" s="46">
        <v>15500000</v>
      </c>
      <c r="CC87" s="46">
        <v>8345100</v>
      </c>
      <c r="CD87" s="46">
        <v>6472165</v>
      </c>
      <c r="CE87" s="46">
        <v>800000</v>
      </c>
      <c r="CF87" s="46">
        <v>1297738.45</v>
      </c>
      <c r="CG87" s="46">
        <v>2861507</v>
      </c>
      <c r="CH87" s="46">
        <v>2809250.15</v>
      </c>
      <c r="CI87" s="46">
        <v>6960384.0199999996</v>
      </c>
      <c r="CJ87" s="46">
        <v>0</v>
      </c>
      <c r="CK87" s="46">
        <v>2800000</v>
      </c>
      <c r="CL87" s="46">
        <f t="shared" si="38"/>
        <v>14610854.960000001</v>
      </c>
      <c r="CM87" s="46">
        <f t="shared" si="39"/>
        <v>277469203.51999998</v>
      </c>
      <c r="CN87" s="46">
        <f t="shared" si="40"/>
        <v>72401943.890000001</v>
      </c>
      <c r="CO87" s="46">
        <f t="shared" si="41"/>
        <v>226985197.01999998</v>
      </c>
      <c r="CP87" s="46">
        <f t="shared" si="42"/>
        <v>246533819</v>
      </c>
      <c r="CQ87" s="46">
        <f t="shared" si="43"/>
        <v>63949868.959999993</v>
      </c>
      <c r="CR87" s="46">
        <f t="shared" si="44"/>
        <v>213571277.94999999</v>
      </c>
      <c r="CS87" s="45">
        <f t="shared" si="45"/>
        <v>1115522165.3000002</v>
      </c>
    </row>
    <row r="88" spans="1:97" s="47" customFormat="1" x14ac:dyDescent="0.6">
      <c r="A88" s="45" t="s">
        <v>244</v>
      </c>
      <c r="B88" s="46">
        <v>31849951</v>
      </c>
      <c r="C88" s="46">
        <v>3300000</v>
      </c>
      <c r="D88" s="46">
        <v>5200000</v>
      </c>
      <c r="E88" s="46">
        <v>3859857.75</v>
      </c>
      <c r="F88" s="46">
        <v>3862290.75</v>
      </c>
      <c r="G88" s="46">
        <v>2500000</v>
      </c>
      <c r="H88" s="46">
        <v>4523216</v>
      </c>
      <c r="I88" s="46">
        <v>9500000</v>
      </c>
      <c r="J88" s="46">
        <v>6568700</v>
      </c>
      <c r="K88" s="46">
        <v>7596437.3200000003</v>
      </c>
      <c r="L88" s="46">
        <v>18000000</v>
      </c>
      <c r="M88" s="46">
        <v>1713841.22</v>
      </c>
      <c r="N88" s="46">
        <v>17245312.09</v>
      </c>
      <c r="O88" s="46">
        <v>5220000</v>
      </c>
      <c r="P88" s="46">
        <v>15539992.789999999</v>
      </c>
      <c r="Q88" s="46">
        <v>2049804.16</v>
      </c>
      <c r="R88" s="46">
        <v>5408669.4800000004</v>
      </c>
      <c r="S88" s="46">
        <v>3715589.87</v>
      </c>
      <c r="T88" s="46">
        <v>4175182.02</v>
      </c>
      <c r="U88" s="46">
        <v>0</v>
      </c>
      <c r="V88" s="46">
        <v>60000000</v>
      </c>
      <c r="W88" s="46">
        <v>2836640</v>
      </c>
      <c r="X88" s="46">
        <v>8000000</v>
      </c>
      <c r="Y88" s="46">
        <v>4500000</v>
      </c>
      <c r="Z88" s="46">
        <v>2374000</v>
      </c>
      <c r="AA88" s="46">
        <v>3200000</v>
      </c>
      <c r="AB88" s="46">
        <v>3800000</v>
      </c>
      <c r="AC88" s="46">
        <v>18000000</v>
      </c>
      <c r="AD88" s="46">
        <v>5300000</v>
      </c>
      <c r="AE88" s="46">
        <v>5427360.25</v>
      </c>
      <c r="AF88" s="46">
        <v>7650000</v>
      </c>
      <c r="AG88" s="46">
        <v>669549</v>
      </c>
      <c r="AH88" s="46">
        <v>3500000</v>
      </c>
      <c r="AI88" s="46">
        <v>2500000</v>
      </c>
      <c r="AJ88" s="46">
        <v>71720000</v>
      </c>
      <c r="AK88" s="46">
        <v>8500000</v>
      </c>
      <c r="AL88" s="46">
        <v>4000000</v>
      </c>
      <c r="AM88" s="46">
        <v>6000000</v>
      </c>
      <c r="AN88" s="46">
        <v>8457051.5700000003</v>
      </c>
      <c r="AO88" s="46">
        <v>1200000</v>
      </c>
      <c r="AP88" s="46">
        <v>1500000</v>
      </c>
      <c r="AQ88" s="46">
        <v>19749335.73</v>
      </c>
      <c r="AR88" s="46">
        <v>5501694</v>
      </c>
      <c r="AS88" s="46">
        <v>10000000</v>
      </c>
      <c r="AT88" s="46">
        <v>9000000</v>
      </c>
      <c r="AU88" s="46">
        <v>6600000</v>
      </c>
      <c r="AV88" s="46">
        <v>3450000</v>
      </c>
      <c r="AW88" s="46">
        <v>5500000</v>
      </c>
      <c r="AX88" s="46">
        <v>3884189.06</v>
      </c>
      <c r="AY88" s="46">
        <v>2170000</v>
      </c>
      <c r="AZ88" s="46">
        <v>28180328.600000001</v>
      </c>
      <c r="BA88" s="46">
        <v>5600000</v>
      </c>
      <c r="BB88" s="46">
        <v>28480000</v>
      </c>
      <c r="BC88" s="46">
        <v>10040000</v>
      </c>
      <c r="BD88" s="46">
        <v>2500000</v>
      </c>
      <c r="BE88" s="46">
        <v>7000000</v>
      </c>
      <c r="BF88" s="46">
        <v>19620000</v>
      </c>
      <c r="BG88" s="46">
        <v>50000</v>
      </c>
      <c r="BH88" s="46">
        <v>1000000</v>
      </c>
      <c r="BI88" s="46">
        <v>1593448.5</v>
      </c>
      <c r="BJ88" s="46">
        <v>3500000</v>
      </c>
      <c r="BK88" s="46">
        <v>30237422.530000001</v>
      </c>
      <c r="BL88" s="46">
        <v>4232194</v>
      </c>
      <c r="BM88" s="46">
        <v>4394113.1100000003</v>
      </c>
      <c r="BN88" s="46">
        <v>9000000</v>
      </c>
      <c r="BO88" s="46">
        <v>8821757.6799999997</v>
      </c>
      <c r="BP88" s="46">
        <v>3200000</v>
      </c>
      <c r="BQ88" s="46">
        <v>100000000</v>
      </c>
      <c r="BR88" s="46">
        <v>6534449.8099999996</v>
      </c>
      <c r="BS88" s="46">
        <v>6409838.6900000004</v>
      </c>
      <c r="BT88" s="46">
        <v>18702248.579999998</v>
      </c>
      <c r="BU88" s="46">
        <v>1898957.99</v>
      </c>
      <c r="BV88" s="46">
        <v>800000</v>
      </c>
      <c r="BW88" s="46">
        <v>18000000</v>
      </c>
      <c r="BX88" s="46">
        <v>4790000</v>
      </c>
      <c r="BY88" s="46">
        <v>3256707.04</v>
      </c>
      <c r="BZ88" s="46">
        <v>6034780</v>
      </c>
      <c r="CA88" s="46">
        <v>17256410</v>
      </c>
      <c r="CB88" s="46">
        <v>18500000</v>
      </c>
      <c r="CC88" s="46">
        <v>14858014</v>
      </c>
      <c r="CD88" s="46">
        <v>7664623.0499999998</v>
      </c>
      <c r="CE88" s="46">
        <v>2500000</v>
      </c>
      <c r="CF88" s="46">
        <v>2967875.01</v>
      </c>
      <c r="CG88" s="46">
        <v>4835856.58</v>
      </c>
      <c r="CH88" s="46">
        <v>3406636.5</v>
      </c>
      <c r="CI88" s="46">
        <v>9612196.2200000007</v>
      </c>
      <c r="CJ88" s="46">
        <v>2606903.71</v>
      </c>
      <c r="CK88" s="46">
        <v>1893964.93</v>
      </c>
      <c r="CL88" s="46">
        <f t="shared" si="38"/>
        <v>98474294.039999992</v>
      </c>
      <c r="CM88" s="46">
        <f t="shared" si="39"/>
        <v>53354550.409999996</v>
      </c>
      <c r="CN88" s="46">
        <f t="shared" si="40"/>
        <v>127757549.25</v>
      </c>
      <c r="CO88" s="46">
        <f t="shared" si="41"/>
        <v>201012598.96000001</v>
      </c>
      <c r="CP88" s="46">
        <f t="shared" si="42"/>
        <v>73783448.5</v>
      </c>
      <c r="CQ88" s="46">
        <f t="shared" si="43"/>
        <v>59885487.32</v>
      </c>
      <c r="CR88" s="46">
        <f t="shared" si="44"/>
        <v>252529462.11000001</v>
      </c>
      <c r="CS88" s="45">
        <f t="shared" si="45"/>
        <v>866797390.59000003</v>
      </c>
    </row>
    <row r="89" spans="1:97" s="47" customFormat="1" x14ac:dyDescent="0.6">
      <c r="A89" s="45" t="s">
        <v>245</v>
      </c>
      <c r="B89" s="46">
        <v>14286400</v>
      </c>
      <c r="C89" s="46">
        <v>5400000</v>
      </c>
      <c r="D89" s="46">
        <v>1400000</v>
      </c>
      <c r="E89" s="46">
        <v>1278500.8899999999</v>
      </c>
      <c r="F89" s="46">
        <v>6365365.0099999998</v>
      </c>
      <c r="G89" s="46">
        <v>4300000</v>
      </c>
      <c r="H89" s="46">
        <v>1241236</v>
      </c>
      <c r="I89" s="46">
        <v>1907395.44</v>
      </c>
      <c r="J89" s="46">
        <v>1413700</v>
      </c>
      <c r="K89" s="46">
        <v>0</v>
      </c>
      <c r="L89" s="46">
        <v>0</v>
      </c>
      <c r="M89" s="46">
        <v>2239942.29</v>
      </c>
      <c r="N89" s="46">
        <v>6562340.7599999998</v>
      </c>
      <c r="O89" s="46">
        <v>1340860.5</v>
      </c>
      <c r="P89" s="46">
        <v>0</v>
      </c>
      <c r="Q89" s="46">
        <v>4118024.45</v>
      </c>
      <c r="R89" s="46">
        <v>1022675.46</v>
      </c>
      <c r="S89" s="46">
        <v>1634958.38</v>
      </c>
      <c r="T89" s="46">
        <v>5852852.8099999996</v>
      </c>
      <c r="U89" s="46">
        <v>0</v>
      </c>
      <c r="V89" s="46">
        <v>100000000</v>
      </c>
      <c r="W89" s="46">
        <v>0</v>
      </c>
      <c r="X89" s="46">
        <v>2000000</v>
      </c>
      <c r="Y89" s="46">
        <v>2000000</v>
      </c>
      <c r="Z89" s="46">
        <v>1</v>
      </c>
      <c r="AA89" s="46">
        <v>3600000</v>
      </c>
      <c r="AB89" s="46">
        <v>2470000</v>
      </c>
      <c r="AC89" s="46">
        <v>32138000</v>
      </c>
      <c r="AD89" s="46">
        <v>6896819</v>
      </c>
      <c r="AE89" s="46">
        <v>79684.11</v>
      </c>
      <c r="AF89" s="46">
        <v>3000000</v>
      </c>
      <c r="AG89" s="46">
        <v>5539327</v>
      </c>
      <c r="AH89" s="46">
        <v>6900000</v>
      </c>
      <c r="AI89" s="46">
        <v>375573</v>
      </c>
      <c r="AJ89" s="46">
        <v>40000000</v>
      </c>
      <c r="AK89" s="46">
        <v>3200000</v>
      </c>
      <c r="AL89" s="46">
        <v>6800000</v>
      </c>
      <c r="AM89" s="46">
        <v>8000000</v>
      </c>
      <c r="AN89" s="46">
        <v>5215626.6399999997</v>
      </c>
      <c r="AO89" s="46">
        <v>1200000</v>
      </c>
      <c r="AP89" s="46">
        <v>300000</v>
      </c>
      <c r="AQ89" s="46">
        <v>12341535.66</v>
      </c>
      <c r="AR89" s="46">
        <v>2389934.06</v>
      </c>
      <c r="AS89" s="46">
        <v>21000000</v>
      </c>
      <c r="AT89" s="46">
        <v>29673231.18</v>
      </c>
      <c r="AU89" s="46">
        <v>800000</v>
      </c>
      <c r="AV89" s="46">
        <v>420000</v>
      </c>
      <c r="AW89" s="46">
        <v>15000000</v>
      </c>
      <c r="AX89" s="46">
        <v>1277903.8400000001</v>
      </c>
      <c r="AY89" s="46">
        <v>1000000</v>
      </c>
      <c r="AZ89" s="46">
        <v>16681119.390000001</v>
      </c>
      <c r="BA89" s="46">
        <v>600000</v>
      </c>
      <c r="BB89" s="46">
        <v>0</v>
      </c>
      <c r="BC89" s="46">
        <v>14180000</v>
      </c>
      <c r="BD89" s="46">
        <v>0</v>
      </c>
      <c r="BE89" s="46">
        <v>2400000</v>
      </c>
      <c r="BF89" s="46">
        <v>1</v>
      </c>
      <c r="BG89" s="46">
        <v>1</v>
      </c>
      <c r="BH89" s="46">
        <v>300000</v>
      </c>
      <c r="BI89" s="46">
        <v>1964988.26</v>
      </c>
      <c r="BJ89" s="46">
        <v>751601.4</v>
      </c>
      <c r="BK89" s="46">
        <v>3855446.02</v>
      </c>
      <c r="BL89" s="46">
        <v>10000000</v>
      </c>
      <c r="BM89" s="46">
        <v>15000000</v>
      </c>
      <c r="BN89" s="46">
        <v>10000000</v>
      </c>
      <c r="BO89" s="46">
        <v>3184072</v>
      </c>
      <c r="BP89" s="46">
        <v>2000000</v>
      </c>
      <c r="BQ89" s="46">
        <v>400000000</v>
      </c>
      <c r="BR89" s="46">
        <v>11729643.779999999</v>
      </c>
      <c r="BS89" s="46">
        <v>1877195</v>
      </c>
      <c r="BT89" s="46">
        <v>74000000</v>
      </c>
      <c r="BU89" s="46">
        <v>3515038</v>
      </c>
      <c r="BV89" s="46">
        <v>3671959</v>
      </c>
      <c r="BW89" s="46">
        <v>42000000</v>
      </c>
      <c r="BX89" s="46">
        <v>541102.53</v>
      </c>
      <c r="BY89" s="46">
        <v>7645901.8600000003</v>
      </c>
      <c r="BZ89" s="46">
        <v>3841289.56</v>
      </c>
      <c r="CA89" s="46">
        <v>1524247</v>
      </c>
      <c r="CB89" s="46">
        <v>30000000</v>
      </c>
      <c r="CC89" s="46">
        <v>2819806.99</v>
      </c>
      <c r="CD89" s="46">
        <v>28534282.719999999</v>
      </c>
      <c r="CE89" s="46">
        <v>4000000</v>
      </c>
      <c r="CF89" s="46">
        <v>2165782.54</v>
      </c>
      <c r="CG89" s="46">
        <v>11245847.859999999</v>
      </c>
      <c r="CH89" s="46">
        <v>592589.16</v>
      </c>
      <c r="CI89" s="46">
        <v>10827025.07</v>
      </c>
      <c r="CJ89" s="46">
        <v>1911619</v>
      </c>
      <c r="CK89" s="46">
        <v>1120876.46</v>
      </c>
      <c r="CL89" s="46">
        <f t="shared" si="38"/>
        <v>39832539.629999995</v>
      </c>
      <c r="CM89" s="46">
        <f t="shared" si="39"/>
        <v>20531712.359999999</v>
      </c>
      <c r="CN89" s="46">
        <f t="shared" si="40"/>
        <v>164999404.11000001</v>
      </c>
      <c r="CO89" s="46">
        <f t="shared" si="41"/>
        <v>165899350.76999998</v>
      </c>
      <c r="CP89" s="46">
        <f t="shared" si="42"/>
        <v>19596591.66</v>
      </c>
      <c r="CQ89" s="46">
        <f t="shared" si="43"/>
        <v>44039518.019999996</v>
      </c>
      <c r="CR89" s="46">
        <f t="shared" si="44"/>
        <v>643564206.52999997</v>
      </c>
      <c r="CS89" s="45">
        <f t="shared" si="45"/>
        <v>1098463323.0799999</v>
      </c>
    </row>
    <row r="90" spans="1:97" s="47" customFormat="1" x14ac:dyDescent="0.6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</row>
    <row r="91" spans="1:97" s="47" customFormat="1" x14ac:dyDescent="0.6">
      <c r="A91" s="79" t="s">
        <v>272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</row>
    <row r="92" spans="1:97" s="47" customFormat="1" x14ac:dyDescent="0.6">
      <c r="A92" s="81" t="s">
        <v>270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</row>
    <row r="93" spans="1:97" s="47" customFormat="1" x14ac:dyDescent="0.6">
      <c r="A93" s="77" t="s">
        <v>383</v>
      </c>
      <c r="B93" s="83">
        <f t="shared" ref="B93" si="46">SUM(B94:B100)</f>
        <v>704600000</v>
      </c>
      <c r="C93" s="83">
        <f>SUM(C94:C100)</f>
        <v>71663000</v>
      </c>
      <c r="D93" s="83">
        <f t="shared" ref="D93:BO93" si="47">SUM(D94:D100)</f>
        <v>63210000</v>
      </c>
      <c r="E93" s="83">
        <f t="shared" si="47"/>
        <v>56470910.399999999</v>
      </c>
      <c r="F93" s="83">
        <f t="shared" si="47"/>
        <v>39987339.380000003</v>
      </c>
      <c r="G93" s="83">
        <f t="shared" si="47"/>
        <v>41022935002</v>
      </c>
      <c r="H93" s="83">
        <f t="shared" si="47"/>
        <v>93856908.799999997</v>
      </c>
      <c r="I93" s="83">
        <f t="shared" si="47"/>
        <v>165498747.05000001</v>
      </c>
      <c r="J93" s="83">
        <f t="shared" si="47"/>
        <v>76290050</v>
      </c>
      <c r="K93" s="83">
        <f t="shared" si="47"/>
        <v>76852546.779999986</v>
      </c>
      <c r="L93" s="83">
        <f t="shared" si="47"/>
        <v>216560000</v>
      </c>
      <c r="M93" s="83">
        <f t="shared" si="47"/>
        <v>20754965.949999999</v>
      </c>
      <c r="N93" s="83">
        <f t="shared" si="47"/>
        <v>481971610</v>
      </c>
      <c r="O93" s="83">
        <f t="shared" si="47"/>
        <v>84306384.469999999</v>
      </c>
      <c r="P93" s="83">
        <f t="shared" si="47"/>
        <v>148800000</v>
      </c>
      <c r="Q93" s="83">
        <f t="shared" si="47"/>
        <v>49376808</v>
      </c>
      <c r="R93" s="83">
        <f t="shared" si="47"/>
        <v>76239684.560000002</v>
      </c>
      <c r="S93" s="83">
        <f t="shared" si="47"/>
        <v>87356392.329999998</v>
      </c>
      <c r="T93" s="83">
        <f t="shared" si="47"/>
        <v>65158592.11999999</v>
      </c>
      <c r="U93" s="83">
        <f t="shared" si="47"/>
        <v>29760000</v>
      </c>
      <c r="V93" s="83">
        <f t="shared" si="47"/>
        <v>935800000</v>
      </c>
      <c r="W93" s="83">
        <f t="shared" si="47"/>
        <v>60394275.090000004</v>
      </c>
      <c r="X93" s="83">
        <f t="shared" si="47"/>
        <v>130400000</v>
      </c>
      <c r="Y93" s="83">
        <f t="shared" si="47"/>
        <v>88232823</v>
      </c>
      <c r="Z93" s="83">
        <f t="shared" si="47"/>
        <v>30850000</v>
      </c>
      <c r="AA93" s="83">
        <f t="shared" si="47"/>
        <v>44338000</v>
      </c>
      <c r="AB93" s="83">
        <f t="shared" si="47"/>
        <v>40360000</v>
      </c>
      <c r="AC93" s="83">
        <f t="shared" si="47"/>
        <v>195050000</v>
      </c>
      <c r="AD93" s="83">
        <f t="shared" si="47"/>
        <v>53820000</v>
      </c>
      <c r="AE93" s="83">
        <f t="shared" si="47"/>
        <v>60579887.590000011</v>
      </c>
      <c r="AF93" s="83">
        <f t="shared" si="47"/>
        <v>81780000</v>
      </c>
      <c r="AG93" s="83">
        <f t="shared" si="47"/>
        <v>106715567</v>
      </c>
      <c r="AH93" s="83">
        <f t="shared" si="47"/>
        <v>59225480</v>
      </c>
      <c r="AI93" s="83">
        <f t="shared" si="47"/>
        <v>63994266.280000001</v>
      </c>
      <c r="AJ93" s="83">
        <f t="shared" si="47"/>
        <v>2376200000</v>
      </c>
      <c r="AK93" s="83">
        <f t="shared" si="47"/>
        <v>74830200</v>
      </c>
      <c r="AL93" s="83">
        <f t="shared" si="47"/>
        <v>52917000</v>
      </c>
      <c r="AM93" s="83">
        <f t="shared" si="47"/>
        <v>153493946.06</v>
      </c>
      <c r="AN93" s="83">
        <f t="shared" si="47"/>
        <v>143376319.14000002</v>
      </c>
      <c r="AO93" s="83">
        <f t="shared" si="47"/>
        <v>65844182</v>
      </c>
      <c r="AP93" s="83">
        <f t="shared" si="47"/>
        <v>22852068.390000004</v>
      </c>
      <c r="AQ93" s="83">
        <f t="shared" si="47"/>
        <v>527389922.76999998</v>
      </c>
      <c r="AR93" s="83">
        <f t="shared" si="47"/>
        <v>86379626.969999999</v>
      </c>
      <c r="AS93" s="83">
        <f t="shared" si="47"/>
        <v>127586000</v>
      </c>
      <c r="AT93" s="83">
        <f t="shared" si="47"/>
        <v>119606500</v>
      </c>
      <c r="AU93" s="83">
        <f t="shared" si="47"/>
        <v>57113700</v>
      </c>
      <c r="AV93" s="83">
        <f t="shared" si="47"/>
        <v>37504070.489999995</v>
      </c>
      <c r="AW93" s="83">
        <f t="shared" si="47"/>
        <v>71340000</v>
      </c>
      <c r="AX93" s="83">
        <f t="shared" si="47"/>
        <v>79598272.829999983</v>
      </c>
      <c r="AY93" s="83">
        <f t="shared" si="47"/>
        <v>55819000</v>
      </c>
      <c r="AZ93" s="83">
        <f t="shared" si="47"/>
        <v>74687294.059999987</v>
      </c>
      <c r="BA93" s="83">
        <f t="shared" si="47"/>
        <v>49152540</v>
      </c>
      <c r="BB93" s="83">
        <f t="shared" si="47"/>
        <v>985050000</v>
      </c>
      <c r="BC93" s="83">
        <f t="shared" si="47"/>
        <v>173180000</v>
      </c>
      <c r="BD93" s="83">
        <f t="shared" si="47"/>
        <v>49632763.290000014</v>
      </c>
      <c r="BE93" s="83">
        <f t="shared" si="47"/>
        <v>56080000</v>
      </c>
      <c r="BF93" s="83">
        <f t="shared" si="47"/>
        <v>580540000</v>
      </c>
      <c r="BG93" s="83">
        <f t="shared" si="47"/>
        <v>24158414</v>
      </c>
      <c r="BH93" s="83">
        <f t="shared" si="47"/>
        <v>34601502</v>
      </c>
      <c r="BI93" s="83">
        <f t="shared" si="47"/>
        <v>72475226.00999999</v>
      </c>
      <c r="BJ93" s="83">
        <f t="shared" si="47"/>
        <v>66975000</v>
      </c>
      <c r="BK93" s="83">
        <f t="shared" si="47"/>
        <v>711574905.43000007</v>
      </c>
      <c r="BL93" s="83">
        <f t="shared" si="47"/>
        <v>111272200</v>
      </c>
      <c r="BM93" s="83">
        <f t="shared" si="47"/>
        <v>88474080.669999987</v>
      </c>
      <c r="BN93" s="83">
        <f t="shared" si="47"/>
        <v>73215000</v>
      </c>
      <c r="BO93" s="83">
        <f t="shared" si="47"/>
        <v>74024000</v>
      </c>
      <c r="BP93" s="83">
        <f t="shared" ref="BP93:CS93" si="48">SUM(BP94:BP100)</f>
        <v>66724557</v>
      </c>
      <c r="BQ93" s="83">
        <f t="shared" si="48"/>
        <v>3742800000</v>
      </c>
      <c r="BR93" s="83">
        <f t="shared" si="48"/>
        <v>109667335.94000001</v>
      </c>
      <c r="BS93" s="83">
        <f t="shared" si="48"/>
        <v>80041519.370000005</v>
      </c>
      <c r="BT93" s="83">
        <f t="shared" si="48"/>
        <v>491637115.10000002</v>
      </c>
      <c r="BU93" s="83">
        <f t="shared" si="48"/>
        <v>24132200</v>
      </c>
      <c r="BV93" s="83">
        <f t="shared" si="48"/>
        <v>65258171.109999999</v>
      </c>
      <c r="BW93" s="83">
        <f t="shared" si="48"/>
        <v>279575000</v>
      </c>
      <c r="BX93" s="83">
        <f t="shared" si="48"/>
        <v>43983986.859999999</v>
      </c>
      <c r="BY93" s="83">
        <f t="shared" si="48"/>
        <v>59544245.18</v>
      </c>
      <c r="BZ93" s="83">
        <f t="shared" si="48"/>
        <v>80170882.430000007</v>
      </c>
      <c r="CA93" s="83">
        <f t="shared" si="48"/>
        <v>122892103.18000001</v>
      </c>
      <c r="CB93" s="83">
        <f t="shared" si="48"/>
        <v>232425989.08000001</v>
      </c>
      <c r="CC93" s="83">
        <f t="shared" si="48"/>
        <v>89229830.770000011</v>
      </c>
      <c r="CD93" s="83">
        <f t="shared" si="48"/>
        <v>174728039.31</v>
      </c>
      <c r="CE93" s="83">
        <f t="shared" si="48"/>
        <v>43078000</v>
      </c>
      <c r="CF93" s="83">
        <f t="shared" si="48"/>
        <v>37847059.18</v>
      </c>
      <c r="CG93" s="83">
        <f t="shared" si="48"/>
        <v>43938645.629999995</v>
      </c>
      <c r="CH93" s="83">
        <f t="shared" si="48"/>
        <v>54380012.109999999</v>
      </c>
      <c r="CI93" s="83">
        <f t="shared" si="48"/>
        <v>290136383.13000005</v>
      </c>
      <c r="CJ93" s="83">
        <f t="shared" si="48"/>
        <v>38811340.890000008</v>
      </c>
      <c r="CK93" s="83">
        <f t="shared" si="48"/>
        <v>48850894.550000004</v>
      </c>
      <c r="CL93" s="83">
        <f t="shared" si="48"/>
        <v>42608679470.359993</v>
      </c>
      <c r="CM93" s="83">
        <f t="shared" si="48"/>
        <v>1022969471.4799999</v>
      </c>
      <c r="CN93" s="83">
        <f t="shared" si="48"/>
        <v>1951540298.96</v>
      </c>
      <c r="CO93" s="83">
        <f t="shared" si="48"/>
        <v>4175690642.7100005</v>
      </c>
      <c r="CP93" s="83">
        <f t="shared" si="48"/>
        <v>2042692905.3000002</v>
      </c>
      <c r="CQ93" s="83">
        <f t="shared" si="48"/>
        <v>1125284743.0999999</v>
      </c>
      <c r="CR93" s="83">
        <f t="shared" si="48"/>
        <v>6153128753.8199997</v>
      </c>
      <c r="CS93" s="83">
        <f t="shared" si="48"/>
        <v>59079986285.729996</v>
      </c>
    </row>
    <row r="94" spans="1:97" s="47" customFormat="1" x14ac:dyDescent="0.6">
      <c r="A94" s="45" t="s">
        <v>246</v>
      </c>
      <c r="B94" s="46">
        <v>363000000</v>
      </c>
      <c r="C94" s="46">
        <v>54000000</v>
      </c>
      <c r="D94" s="46">
        <v>50000000</v>
      </c>
      <c r="E94" s="46">
        <v>42704810.399999999</v>
      </c>
      <c r="F94" s="46">
        <v>34593811.18</v>
      </c>
      <c r="G94" s="46">
        <v>41000000000</v>
      </c>
      <c r="H94" s="46">
        <v>74000000</v>
      </c>
      <c r="I94" s="46">
        <v>115550103.05</v>
      </c>
      <c r="J94" s="46">
        <v>62391000</v>
      </c>
      <c r="K94" s="46">
        <v>64124708.770000003</v>
      </c>
      <c r="L94" s="46">
        <v>120000000</v>
      </c>
      <c r="M94" s="46">
        <v>16000000</v>
      </c>
      <c r="N94" s="46">
        <v>300561590</v>
      </c>
      <c r="O94" s="46">
        <v>64596756.689999998</v>
      </c>
      <c r="P94" s="46">
        <v>117500000</v>
      </c>
      <c r="Q94" s="46">
        <v>28868199.449999999</v>
      </c>
      <c r="R94" s="46">
        <v>60000000</v>
      </c>
      <c r="S94" s="46">
        <v>63077680.960000001</v>
      </c>
      <c r="T94" s="46">
        <v>48255925.409999996</v>
      </c>
      <c r="U94" s="46">
        <v>20000000</v>
      </c>
      <c r="V94" s="46">
        <v>450000000</v>
      </c>
      <c r="W94" s="46">
        <v>51709988.32</v>
      </c>
      <c r="X94" s="46">
        <v>100000000</v>
      </c>
      <c r="Y94" s="46">
        <v>78471355</v>
      </c>
      <c r="Z94" s="46">
        <v>24000000</v>
      </c>
      <c r="AA94" s="46">
        <v>32450000</v>
      </c>
      <c r="AB94" s="46">
        <v>22000000</v>
      </c>
      <c r="AC94" s="46">
        <v>129900000</v>
      </c>
      <c r="AD94" s="46">
        <v>45000000</v>
      </c>
      <c r="AE94" s="46">
        <v>49404522.799999997</v>
      </c>
      <c r="AF94" s="46">
        <v>70000000</v>
      </c>
      <c r="AG94" s="46">
        <v>65614846</v>
      </c>
      <c r="AH94" s="46">
        <v>48084700</v>
      </c>
      <c r="AI94" s="46">
        <v>52000000</v>
      </c>
      <c r="AJ94" s="46">
        <v>1188900000</v>
      </c>
      <c r="AK94" s="46">
        <v>61000000</v>
      </c>
      <c r="AL94" s="46">
        <v>40000000</v>
      </c>
      <c r="AM94" s="46">
        <v>105000000</v>
      </c>
      <c r="AN94" s="46">
        <v>85802649.079999998</v>
      </c>
      <c r="AO94" s="46">
        <v>47000000</v>
      </c>
      <c r="AP94" s="46">
        <v>13786259.880000001</v>
      </c>
      <c r="AQ94" s="46">
        <v>324160191.70999998</v>
      </c>
      <c r="AR94" s="46">
        <v>70165652.969999999</v>
      </c>
      <c r="AS94" s="46">
        <v>85000000</v>
      </c>
      <c r="AT94" s="46">
        <v>79000000</v>
      </c>
      <c r="AU94" s="46">
        <v>48000000</v>
      </c>
      <c r="AV94" s="46">
        <v>30453994.489999998</v>
      </c>
      <c r="AW94" s="46">
        <v>52000000</v>
      </c>
      <c r="AX94" s="46">
        <v>55972722.780000001</v>
      </c>
      <c r="AY94" s="46">
        <v>45400000</v>
      </c>
      <c r="AZ94" s="46">
        <v>39127805.479999997</v>
      </c>
      <c r="BA94" s="46">
        <v>40000000</v>
      </c>
      <c r="BB94" s="46">
        <v>392550000</v>
      </c>
      <c r="BC94" s="46">
        <v>120000000</v>
      </c>
      <c r="BD94" s="46">
        <v>36275364.520000003</v>
      </c>
      <c r="BE94" s="46">
        <v>40000000</v>
      </c>
      <c r="BF94" s="46">
        <v>323000000</v>
      </c>
      <c r="BG94" s="46">
        <v>18720417</v>
      </c>
      <c r="BH94" s="46">
        <v>24900000</v>
      </c>
      <c r="BI94" s="46">
        <v>64024618.670000002</v>
      </c>
      <c r="BJ94" s="46">
        <v>56300000</v>
      </c>
      <c r="BK94" s="46">
        <v>463750927.89999998</v>
      </c>
      <c r="BL94" s="46">
        <v>88000000</v>
      </c>
      <c r="BM94" s="46">
        <v>72965183.489999995</v>
      </c>
      <c r="BN94" s="46">
        <v>52100000</v>
      </c>
      <c r="BO94" s="46">
        <v>62100000</v>
      </c>
      <c r="BP94" s="46">
        <v>56200000</v>
      </c>
      <c r="BQ94" s="46">
        <v>2200000000</v>
      </c>
      <c r="BR94" s="46">
        <v>89707437.290000007</v>
      </c>
      <c r="BS94" s="46">
        <v>63538268.32</v>
      </c>
      <c r="BT94" s="46">
        <v>317570101</v>
      </c>
      <c r="BU94" s="46">
        <v>7400200</v>
      </c>
      <c r="BV94" s="46">
        <v>50910348.240000002</v>
      </c>
      <c r="BW94" s="46">
        <v>205000000</v>
      </c>
      <c r="BX94" s="46">
        <v>36814604.960000001</v>
      </c>
      <c r="BY94" s="46">
        <v>50725788.140000001</v>
      </c>
      <c r="BZ94" s="46">
        <v>61654213.770000003</v>
      </c>
      <c r="CA94" s="46">
        <v>90256114.540000007</v>
      </c>
      <c r="CB94" s="46">
        <v>153102989.08000001</v>
      </c>
      <c r="CC94" s="46">
        <v>72207530.790000007</v>
      </c>
      <c r="CD94" s="46">
        <v>130632741.42</v>
      </c>
      <c r="CE94" s="46">
        <v>32000000</v>
      </c>
      <c r="CF94" s="46">
        <v>29532085.140000001</v>
      </c>
      <c r="CG94" s="46">
        <v>36624568.25</v>
      </c>
      <c r="CH94" s="46">
        <v>41761301.359999999</v>
      </c>
      <c r="CI94" s="46">
        <v>222657472.93000001</v>
      </c>
      <c r="CJ94" s="46">
        <v>32590111.460000001</v>
      </c>
      <c r="CK94" s="46">
        <v>38754944.109999999</v>
      </c>
      <c r="CL94" s="46">
        <f t="shared" si="38"/>
        <v>41996364433.400002</v>
      </c>
      <c r="CM94" s="46">
        <f t="shared" si="39"/>
        <v>702860152.50999999</v>
      </c>
      <c r="CN94" s="46">
        <f t="shared" si="40"/>
        <v>1218635412.1199999</v>
      </c>
      <c r="CO94" s="46">
        <f t="shared" si="41"/>
        <v>2410769276.3900003</v>
      </c>
      <c r="CP94" s="46">
        <f t="shared" si="42"/>
        <v>1075770400.1900001</v>
      </c>
      <c r="CQ94" s="46">
        <f t="shared" si="43"/>
        <v>795116111.38999999</v>
      </c>
      <c r="CR94" s="46">
        <f t="shared" si="44"/>
        <v>3963440820.7999997</v>
      </c>
      <c r="CS94" s="45">
        <f t="shared" ref="CS94:CS99" si="49">SUM(B94:CK94)</f>
        <v>52162956606.799995</v>
      </c>
    </row>
    <row r="95" spans="1:97" s="47" customFormat="1" x14ac:dyDescent="0.6">
      <c r="A95" s="45" t="s">
        <v>247</v>
      </c>
      <c r="B95" s="46">
        <v>4000000</v>
      </c>
      <c r="C95" s="46">
        <v>13000</v>
      </c>
      <c r="D95" s="46">
        <v>0</v>
      </c>
      <c r="E95" s="46">
        <v>96000</v>
      </c>
      <c r="F95" s="46">
        <v>0</v>
      </c>
      <c r="G95" s="46">
        <v>1</v>
      </c>
      <c r="H95" s="46">
        <v>56908.800000000003</v>
      </c>
      <c r="I95" s="46">
        <v>124536</v>
      </c>
      <c r="J95" s="46">
        <v>0</v>
      </c>
      <c r="K95" s="46">
        <v>51944.55</v>
      </c>
      <c r="L95" s="46">
        <v>550000</v>
      </c>
      <c r="M95" s="46">
        <v>0</v>
      </c>
      <c r="N95" s="46">
        <v>1582610</v>
      </c>
      <c r="O95" s="46">
        <v>14548</v>
      </c>
      <c r="P95" s="46">
        <v>50000</v>
      </c>
      <c r="Q95" s="46">
        <v>276819.75</v>
      </c>
      <c r="R95" s="46">
        <v>40817.71</v>
      </c>
      <c r="S95" s="46">
        <v>154201</v>
      </c>
      <c r="T95" s="46">
        <v>6045.16</v>
      </c>
      <c r="U95" s="46">
        <v>10000</v>
      </c>
      <c r="V95" s="46">
        <v>3200000</v>
      </c>
      <c r="W95" s="46">
        <v>8116.5</v>
      </c>
      <c r="X95" s="46">
        <v>100000</v>
      </c>
      <c r="Y95" s="46">
        <v>246961</v>
      </c>
      <c r="Z95" s="46">
        <v>50000</v>
      </c>
      <c r="AA95" s="46">
        <v>34000</v>
      </c>
      <c r="AB95" s="46">
        <v>40000</v>
      </c>
      <c r="AC95" s="46">
        <v>300000</v>
      </c>
      <c r="AD95" s="46">
        <v>100000</v>
      </c>
      <c r="AE95" s="46">
        <v>80000</v>
      </c>
      <c r="AF95" s="46">
        <v>50000</v>
      </c>
      <c r="AG95" s="46">
        <v>21385</v>
      </c>
      <c r="AH95" s="46">
        <v>64280</v>
      </c>
      <c r="AI95" s="46">
        <v>6038</v>
      </c>
      <c r="AJ95" s="46">
        <v>14200000</v>
      </c>
      <c r="AK95" s="46">
        <v>10000</v>
      </c>
      <c r="AL95" s="46">
        <v>12000</v>
      </c>
      <c r="AM95" s="46">
        <v>150000</v>
      </c>
      <c r="AN95" s="46">
        <v>573062.69999999995</v>
      </c>
      <c r="AO95" s="46">
        <v>12000</v>
      </c>
      <c r="AP95" s="46">
        <v>14605</v>
      </c>
      <c r="AQ95" s="46">
        <v>435543.34</v>
      </c>
      <c r="AR95" s="46">
        <v>20150</v>
      </c>
      <c r="AS95" s="46">
        <v>35000</v>
      </c>
      <c r="AT95" s="46">
        <v>60000</v>
      </c>
      <c r="AU95" s="46">
        <v>10700</v>
      </c>
      <c r="AV95" s="46">
        <v>1008.5</v>
      </c>
      <c r="AW95" s="46">
        <v>60000</v>
      </c>
      <c r="AX95" s="46">
        <v>25615.360000000001</v>
      </c>
      <c r="AY95" s="46">
        <v>29000</v>
      </c>
      <c r="AZ95" s="46">
        <v>137727.5</v>
      </c>
      <c r="BA95" s="46">
        <v>43000</v>
      </c>
      <c r="BB95" s="46">
        <v>14000000</v>
      </c>
      <c r="BC95" s="46">
        <v>230000</v>
      </c>
      <c r="BD95" s="46">
        <v>7493.85</v>
      </c>
      <c r="BE95" s="46">
        <v>365000</v>
      </c>
      <c r="BF95" s="46">
        <v>4700000</v>
      </c>
      <c r="BG95" s="46">
        <v>2000</v>
      </c>
      <c r="BH95" s="46">
        <v>1</v>
      </c>
      <c r="BI95" s="46">
        <v>18484.18</v>
      </c>
      <c r="BJ95" s="46">
        <v>62000</v>
      </c>
      <c r="BK95" s="46">
        <v>2183078.3199999998</v>
      </c>
      <c r="BL95" s="46">
        <v>52200</v>
      </c>
      <c r="BM95" s="46">
        <v>26616.639999999999</v>
      </c>
      <c r="BN95" s="46">
        <v>80000</v>
      </c>
      <c r="BO95" s="46">
        <v>0</v>
      </c>
      <c r="BP95" s="46">
        <v>0</v>
      </c>
      <c r="BQ95" s="46">
        <v>26000000</v>
      </c>
      <c r="BR95" s="46">
        <v>0</v>
      </c>
      <c r="BS95" s="46">
        <v>220587.49</v>
      </c>
      <c r="BT95" s="46">
        <v>697115.12</v>
      </c>
      <c r="BU95" s="46">
        <v>0</v>
      </c>
      <c r="BV95" s="46">
        <v>48342</v>
      </c>
      <c r="BW95" s="46">
        <v>230000</v>
      </c>
      <c r="BX95" s="46">
        <v>15218</v>
      </c>
      <c r="BY95" s="46">
        <v>0</v>
      </c>
      <c r="BZ95" s="46">
        <v>50000</v>
      </c>
      <c r="CA95" s="46">
        <v>65423.47</v>
      </c>
      <c r="CB95" s="46">
        <v>400000</v>
      </c>
      <c r="CC95" s="46">
        <v>12602</v>
      </c>
      <c r="CD95" s="46">
        <v>216744.63</v>
      </c>
      <c r="CE95" s="46">
        <v>38000</v>
      </c>
      <c r="CF95" s="46">
        <v>3500</v>
      </c>
      <c r="CG95" s="46">
        <v>0</v>
      </c>
      <c r="CH95" s="46">
        <v>7601.6</v>
      </c>
      <c r="CI95" s="46">
        <v>319991.5</v>
      </c>
      <c r="CJ95" s="46">
        <v>0</v>
      </c>
      <c r="CK95" s="46">
        <v>0</v>
      </c>
      <c r="CL95" s="46">
        <f t="shared" si="38"/>
        <v>4892390.3499999996</v>
      </c>
      <c r="CM95" s="46">
        <f t="shared" si="39"/>
        <v>2135041.62</v>
      </c>
      <c r="CN95" s="46">
        <f t="shared" si="40"/>
        <v>4300780.5</v>
      </c>
      <c r="CO95" s="46">
        <f t="shared" si="41"/>
        <v>15829412.399999999</v>
      </c>
      <c r="CP95" s="46">
        <f t="shared" si="42"/>
        <v>19384979.030000001</v>
      </c>
      <c r="CQ95" s="46">
        <f t="shared" si="43"/>
        <v>2341894.96</v>
      </c>
      <c r="CR95" s="46">
        <f t="shared" si="44"/>
        <v>28325125.809999999</v>
      </c>
      <c r="CS95" s="45">
        <f t="shared" si="49"/>
        <v>77209624.669999987</v>
      </c>
    </row>
    <row r="96" spans="1:97" s="47" customFormat="1" x14ac:dyDescent="0.6">
      <c r="A96" s="45" t="s">
        <v>248</v>
      </c>
      <c r="B96" s="46">
        <v>30000000</v>
      </c>
      <c r="C96" s="46">
        <v>2200000</v>
      </c>
      <c r="D96" s="46">
        <v>1200000</v>
      </c>
      <c r="E96" s="46">
        <v>1280000</v>
      </c>
      <c r="F96" s="46">
        <v>672176.06</v>
      </c>
      <c r="G96" s="46">
        <v>1600000</v>
      </c>
      <c r="H96" s="46">
        <v>1900000</v>
      </c>
      <c r="I96" s="46">
        <v>7735890</v>
      </c>
      <c r="J96" s="46">
        <v>1914100</v>
      </c>
      <c r="K96" s="46">
        <v>1094738.22</v>
      </c>
      <c r="L96" s="46">
        <v>9000000</v>
      </c>
      <c r="M96" s="46">
        <v>417852.28</v>
      </c>
      <c r="N96" s="46">
        <v>21365840</v>
      </c>
      <c r="O96" s="46">
        <v>3600000</v>
      </c>
      <c r="P96" s="46">
        <v>3000000</v>
      </c>
      <c r="Q96" s="46">
        <v>2941114.86</v>
      </c>
      <c r="R96" s="46">
        <v>1248662.51</v>
      </c>
      <c r="S96" s="46">
        <v>1814538.85</v>
      </c>
      <c r="T96" s="46">
        <v>2588253.0499999998</v>
      </c>
      <c r="U96" s="46">
        <v>1300000</v>
      </c>
      <c r="V96" s="46">
        <v>30000000</v>
      </c>
      <c r="W96" s="46">
        <v>1011490.04</v>
      </c>
      <c r="X96" s="46">
        <v>3000000</v>
      </c>
      <c r="Y96" s="46">
        <v>1405103</v>
      </c>
      <c r="Z96" s="46">
        <v>1000000</v>
      </c>
      <c r="AA96" s="46">
        <v>1500000</v>
      </c>
      <c r="AB96" s="46">
        <v>1500000</v>
      </c>
      <c r="AC96" s="46">
        <v>6000000</v>
      </c>
      <c r="AD96" s="46">
        <v>1000000</v>
      </c>
      <c r="AE96" s="46">
        <v>1802223.06</v>
      </c>
      <c r="AF96" s="46">
        <v>1200000</v>
      </c>
      <c r="AG96" s="46">
        <v>2434436</v>
      </c>
      <c r="AH96" s="46">
        <v>1343720</v>
      </c>
      <c r="AI96" s="46">
        <v>1274228.28</v>
      </c>
      <c r="AJ96" s="46">
        <v>90000000</v>
      </c>
      <c r="AK96" s="46">
        <v>1600000</v>
      </c>
      <c r="AL96" s="46">
        <v>2200000</v>
      </c>
      <c r="AM96" s="46">
        <v>6988738.6900000004</v>
      </c>
      <c r="AN96" s="46">
        <v>7071882.5099999998</v>
      </c>
      <c r="AO96" s="46">
        <v>2000000</v>
      </c>
      <c r="AP96" s="46">
        <v>1392514.55</v>
      </c>
      <c r="AQ96" s="46">
        <v>19636722.359999999</v>
      </c>
      <c r="AR96" s="46">
        <v>3399450</v>
      </c>
      <c r="AS96" s="46">
        <v>10000000</v>
      </c>
      <c r="AT96" s="46">
        <v>5500000</v>
      </c>
      <c r="AU96" s="46">
        <v>1510000</v>
      </c>
      <c r="AV96" s="46">
        <v>483024.34</v>
      </c>
      <c r="AW96" s="46">
        <v>1950000</v>
      </c>
      <c r="AX96" s="46">
        <v>3271826.19</v>
      </c>
      <c r="AY96" s="46">
        <v>1450000</v>
      </c>
      <c r="AZ96" s="46">
        <v>5845997.3300000001</v>
      </c>
      <c r="BA96" s="46">
        <v>800000</v>
      </c>
      <c r="BB96" s="46">
        <v>36000000</v>
      </c>
      <c r="BC96" s="46">
        <v>2800000</v>
      </c>
      <c r="BD96" s="46">
        <v>1061942.6299999999</v>
      </c>
      <c r="BE96" s="46">
        <v>2100000</v>
      </c>
      <c r="BF96" s="46">
        <v>23000000</v>
      </c>
      <c r="BG96" s="46">
        <v>397998</v>
      </c>
      <c r="BH96" s="46">
        <v>661500</v>
      </c>
      <c r="BI96" s="46">
        <v>1199434.73</v>
      </c>
      <c r="BJ96" s="46">
        <v>1780000</v>
      </c>
      <c r="BK96" s="46">
        <v>29827687.109999999</v>
      </c>
      <c r="BL96" s="46">
        <v>2600000</v>
      </c>
      <c r="BM96" s="46">
        <v>2195860.2200000002</v>
      </c>
      <c r="BN96" s="46">
        <v>2500000</v>
      </c>
      <c r="BO96" s="46">
        <v>1960000</v>
      </c>
      <c r="BP96" s="46">
        <v>1600000</v>
      </c>
      <c r="BQ96" s="46">
        <v>150000000</v>
      </c>
      <c r="BR96" s="46">
        <v>1956260.54</v>
      </c>
      <c r="BS96" s="46">
        <v>2341564.66</v>
      </c>
      <c r="BT96" s="46">
        <v>18958910.920000002</v>
      </c>
      <c r="BU96" s="46">
        <v>930000</v>
      </c>
      <c r="BV96" s="46">
        <v>1545270.06</v>
      </c>
      <c r="BW96" s="46">
        <v>5800000</v>
      </c>
      <c r="BX96" s="46">
        <v>1302604.29</v>
      </c>
      <c r="BY96" s="46">
        <v>1019902.16</v>
      </c>
      <c r="BZ96" s="46">
        <v>1806261.26</v>
      </c>
      <c r="CA96" s="46">
        <v>6543541.7800000003</v>
      </c>
      <c r="CB96" s="46">
        <v>8150000</v>
      </c>
      <c r="CC96" s="46">
        <v>1350327.4</v>
      </c>
      <c r="CD96" s="46">
        <v>3660712.45</v>
      </c>
      <c r="CE96" s="46">
        <v>1540000</v>
      </c>
      <c r="CF96" s="46">
        <v>676275.44</v>
      </c>
      <c r="CG96" s="46">
        <v>591350.31000000006</v>
      </c>
      <c r="CH96" s="46">
        <v>1520972.54</v>
      </c>
      <c r="CI96" s="46">
        <v>6860278.8700000001</v>
      </c>
      <c r="CJ96" s="46">
        <v>704179.05</v>
      </c>
      <c r="CK96" s="46">
        <v>923076.47</v>
      </c>
      <c r="CL96" s="46">
        <f t="shared" si="38"/>
        <v>59014756.560000002</v>
      </c>
      <c r="CM96" s="46">
        <f t="shared" si="39"/>
        <v>37858409.269999996</v>
      </c>
      <c r="CN96" s="46">
        <f t="shared" si="40"/>
        <v>54471200.380000003</v>
      </c>
      <c r="CO96" s="46">
        <f t="shared" si="41"/>
        <v>165100155.97000003</v>
      </c>
      <c r="CP96" s="46">
        <f t="shared" si="42"/>
        <v>69000875.359999999</v>
      </c>
      <c r="CQ96" s="46">
        <f t="shared" si="43"/>
        <v>40683547.329999998</v>
      </c>
      <c r="CR96" s="46">
        <f t="shared" si="44"/>
        <v>218181488.19999999</v>
      </c>
      <c r="CS96" s="45">
        <f t="shared" si="49"/>
        <v>644310433.06999969</v>
      </c>
    </row>
    <row r="97" spans="1:97" s="47" customFormat="1" x14ac:dyDescent="0.6">
      <c r="A97" s="45" t="s">
        <v>249</v>
      </c>
      <c r="B97" s="46">
        <v>150000000</v>
      </c>
      <c r="C97" s="46">
        <v>11800000</v>
      </c>
      <c r="D97" s="46">
        <v>7800000</v>
      </c>
      <c r="E97" s="46">
        <v>6000000</v>
      </c>
      <c r="F97" s="46">
        <v>3507954.75</v>
      </c>
      <c r="G97" s="46">
        <v>19000000</v>
      </c>
      <c r="H97" s="46">
        <v>12100000</v>
      </c>
      <c r="I97" s="46">
        <v>25300000</v>
      </c>
      <c r="J97" s="46">
        <v>7911600</v>
      </c>
      <c r="K97" s="46">
        <v>7671662.4199999999</v>
      </c>
      <c r="L97" s="46">
        <v>56000000</v>
      </c>
      <c r="M97" s="46">
        <v>3200000</v>
      </c>
      <c r="N97" s="46">
        <v>92821650</v>
      </c>
      <c r="O97" s="46">
        <v>10500000</v>
      </c>
      <c r="P97" s="46">
        <v>20000000</v>
      </c>
      <c r="Q97" s="46">
        <v>10332733.35</v>
      </c>
      <c r="R97" s="46">
        <v>9818807.1699999999</v>
      </c>
      <c r="S97" s="46">
        <v>11329977.539999999</v>
      </c>
      <c r="T97" s="46">
        <v>8885498.5899999999</v>
      </c>
      <c r="U97" s="46">
        <v>5200000</v>
      </c>
      <c r="V97" s="46">
        <v>190000000</v>
      </c>
      <c r="W97" s="46">
        <v>4783378.28</v>
      </c>
      <c r="X97" s="46">
        <v>12000000</v>
      </c>
      <c r="Y97" s="46">
        <v>5650402</v>
      </c>
      <c r="Z97" s="46">
        <v>4000000</v>
      </c>
      <c r="AA97" s="46">
        <v>5700000</v>
      </c>
      <c r="AB97" s="46">
        <v>6000000</v>
      </c>
      <c r="AC97" s="46">
        <v>33000000</v>
      </c>
      <c r="AD97" s="46">
        <v>4500000</v>
      </c>
      <c r="AE97" s="46">
        <v>5590281.7000000002</v>
      </c>
      <c r="AF97" s="46">
        <v>5000000</v>
      </c>
      <c r="AG97" s="46">
        <v>20921546</v>
      </c>
      <c r="AH97" s="46">
        <v>4983200</v>
      </c>
      <c r="AI97" s="46">
        <v>5800000</v>
      </c>
      <c r="AJ97" s="46">
        <v>700000000</v>
      </c>
      <c r="AK97" s="46">
        <v>7400000</v>
      </c>
      <c r="AL97" s="46">
        <v>8500000</v>
      </c>
      <c r="AM97" s="46">
        <v>34847302.600000001</v>
      </c>
      <c r="AN97" s="46">
        <v>27366410.109999999</v>
      </c>
      <c r="AO97" s="46">
        <v>12000000</v>
      </c>
      <c r="AP97" s="46">
        <v>5875751.2000000002</v>
      </c>
      <c r="AQ97" s="46">
        <v>106847530.20999999</v>
      </c>
      <c r="AR97" s="46">
        <v>7641079</v>
      </c>
      <c r="AS97" s="46">
        <v>22000000</v>
      </c>
      <c r="AT97" s="46">
        <v>26149000</v>
      </c>
      <c r="AU97" s="46">
        <v>5500000</v>
      </c>
      <c r="AV97" s="46">
        <v>4500510.93</v>
      </c>
      <c r="AW97" s="46">
        <v>12500000</v>
      </c>
      <c r="AX97" s="46">
        <v>17229742.050000001</v>
      </c>
      <c r="AY97" s="46">
        <v>6000000</v>
      </c>
      <c r="AZ97" s="46">
        <v>16293045.92</v>
      </c>
      <c r="BA97" s="46">
        <v>5000000</v>
      </c>
      <c r="BB97" s="46">
        <v>273500000</v>
      </c>
      <c r="BC97" s="46">
        <v>30000000</v>
      </c>
      <c r="BD97" s="46">
        <v>6523743.5999999996</v>
      </c>
      <c r="BE97" s="46">
        <v>8600000</v>
      </c>
      <c r="BF97" s="46">
        <v>112000000</v>
      </c>
      <c r="BG97" s="46">
        <v>3027116</v>
      </c>
      <c r="BH97" s="46">
        <v>6500000</v>
      </c>
      <c r="BI97" s="46">
        <v>1648502.76</v>
      </c>
      <c r="BJ97" s="46">
        <v>5530000</v>
      </c>
      <c r="BK97" s="46">
        <v>113535755.14</v>
      </c>
      <c r="BL97" s="46">
        <v>12000000</v>
      </c>
      <c r="BM97" s="46">
        <v>7979924.7599999998</v>
      </c>
      <c r="BN97" s="46">
        <v>14500000</v>
      </c>
      <c r="BO97" s="46">
        <v>6500000</v>
      </c>
      <c r="BP97" s="46">
        <v>5400000</v>
      </c>
      <c r="BQ97" s="46">
        <v>750000000</v>
      </c>
      <c r="BR97" s="46">
        <v>9948227.0800000001</v>
      </c>
      <c r="BS97" s="46">
        <v>6320947.7599999998</v>
      </c>
      <c r="BT97" s="46">
        <v>86104799.120000005</v>
      </c>
      <c r="BU97" s="46">
        <v>14500000</v>
      </c>
      <c r="BV97" s="46">
        <v>8529727.7300000004</v>
      </c>
      <c r="BW97" s="46">
        <v>38000000</v>
      </c>
      <c r="BX97" s="46">
        <v>4549585.0199999996</v>
      </c>
      <c r="BY97" s="46">
        <v>4445017.08</v>
      </c>
      <c r="BZ97" s="46">
        <v>13220243.9</v>
      </c>
      <c r="CA97" s="46">
        <v>19243455.57</v>
      </c>
      <c r="CB97" s="46">
        <v>38398000</v>
      </c>
      <c r="CC97" s="46">
        <v>7227688.6900000004</v>
      </c>
      <c r="CD97" s="46">
        <v>24354289.77</v>
      </c>
      <c r="CE97" s="46">
        <v>7000000</v>
      </c>
      <c r="CF97" s="46">
        <v>5168914.09</v>
      </c>
      <c r="CG97" s="46">
        <v>3756360.73</v>
      </c>
      <c r="CH97" s="46">
        <v>8227041.21</v>
      </c>
      <c r="CI97" s="46">
        <v>35745198.420000002</v>
      </c>
      <c r="CJ97" s="46">
        <v>3377976.54</v>
      </c>
      <c r="CK97" s="46">
        <v>5856138.5899999999</v>
      </c>
      <c r="CL97" s="46">
        <f t="shared" si="38"/>
        <v>310291217.16999996</v>
      </c>
      <c r="CM97" s="46">
        <f t="shared" si="39"/>
        <v>168888666.64999998</v>
      </c>
      <c r="CN97" s="46">
        <f t="shared" si="40"/>
        <v>307928807.98000002</v>
      </c>
      <c r="CO97" s="46">
        <f t="shared" si="41"/>
        <v>1025650372.02</v>
      </c>
      <c r="CP97" s="46">
        <f t="shared" si="42"/>
        <v>447329362.36000001</v>
      </c>
      <c r="CQ97" s="46">
        <f t="shared" si="43"/>
        <v>159915679.90000001</v>
      </c>
      <c r="CR97" s="46">
        <f t="shared" si="44"/>
        <v>1093973611.3000002</v>
      </c>
      <c r="CS97" s="45">
        <f t="shared" si="49"/>
        <v>3513977717.3800011</v>
      </c>
    </row>
    <row r="98" spans="1:97" s="47" customFormat="1" x14ac:dyDescent="0.6">
      <c r="A98" s="45" t="s">
        <v>250</v>
      </c>
      <c r="B98" s="46">
        <v>45000000</v>
      </c>
      <c r="C98" s="46">
        <v>1500000</v>
      </c>
      <c r="D98" s="46">
        <v>910000</v>
      </c>
      <c r="E98" s="46">
        <v>880000</v>
      </c>
      <c r="F98" s="46">
        <v>300000</v>
      </c>
      <c r="G98" s="46">
        <v>2200000</v>
      </c>
      <c r="H98" s="46">
        <v>1300000</v>
      </c>
      <c r="I98" s="46">
        <v>6852796</v>
      </c>
      <c r="J98" s="46">
        <v>1121400</v>
      </c>
      <c r="K98" s="46">
        <v>1291780.94</v>
      </c>
      <c r="L98" s="46">
        <v>5200000</v>
      </c>
      <c r="M98" s="46">
        <v>333374.24</v>
      </c>
      <c r="N98" s="46">
        <v>15026745</v>
      </c>
      <c r="O98" s="46">
        <v>1000000</v>
      </c>
      <c r="P98" s="46">
        <v>4000000</v>
      </c>
      <c r="Q98" s="46">
        <v>1643689.06</v>
      </c>
      <c r="R98" s="46">
        <v>1184840.26</v>
      </c>
      <c r="S98" s="46">
        <v>1943233.48</v>
      </c>
      <c r="T98" s="46">
        <v>1475973.73</v>
      </c>
      <c r="U98" s="46">
        <v>700000</v>
      </c>
      <c r="V98" s="46">
        <v>96000000</v>
      </c>
      <c r="W98" s="46">
        <v>1296728.45</v>
      </c>
      <c r="X98" s="46">
        <v>3000000</v>
      </c>
      <c r="Y98" s="46">
        <v>1156253</v>
      </c>
      <c r="Z98" s="46">
        <v>800000</v>
      </c>
      <c r="AA98" s="46">
        <v>1600000</v>
      </c>
      <c r="AB98" s="46">
        <v>800000</v>
      </c>
      <c r="AC98" s="46">
        <v>7000000</v>
      </c>
      <c r="AD98" s="46">
        <v>1000000</v>
      </c>
      <c r="AE98" s="46">
        <v>1694971.88</v>
      </c>
      <c r="AF98" s="46">
        <v>2500000</v>
      </c>
      <c r="AG98" s="46">
        <v>4486052</v>
      </c>
      <c r="AH98" s="46">
        <v>2166380</v>
      </c>
      <c r="AI98" s="46">
        <v>1300000</v>
      </c>
      <c r="AJ98" s="46">
        <v>173400000</v>
      </c>
      <c r="AK98" s="46">
        <v>2500000</v>
      </c>
      <c r="AL98" s="46">
        <v>1200000</v>
      </c>
      <c r="AM98" s="46">
        <v>2337092.77</v>
      </c>
      <c r="AN98" s="46">
        <v>6988927.2400000002</v>
      </c>
      <c r="AO98" s="46">
        <v>800000</v>
      </c>
      <c r="AP98" s="46">
        <v>842705.26</v>
      </c>
      <c r="AQ98" s="46">
        <v>26606940.23</v>
      </c>
      <c r="AR98" s="46">
        <v>1491644</v>
      </c>
      <c r="AS98" s="46">
        <v>4500000</v>
      </c>
      <c r="AT98" s="46">
        <v>3500000</v>
      </c>
      <c r="AU98" s="46">
        <v>650000</v>
      </c>
      <c r="AV98" s="46">
        <v>1529583.73</v>
      </c>
      <c r="AW98" s="46">
        <v>1800000</v>
      </c>
      <c r="AX98" s="46">
        <v>502313.57</v>
      </c>
      <c r="AY98" s="46">
        <v>950000</v>
      </c>
      <c r="AZ98" s="46">
        <v>7925472.7300000004</v>
      </c>
      <c r="BA98" s="46">
        <v>1000000</v>
      </c>
      <c r="BB98" s="46">
        <v>81500000</v>
      </c>
      <c r="BC98" s="46">
        <v>2000000</v>
      </c>
      <c r="BD98" s="46">
        <v>1938005.1</v>
      </c>
      <c r="BE98" s="46">
        <v>2120000</v>
      </c>
      <c r="BF98" s="46">
        <v>15000000</v>
      </c>
      <c r="BG98" s="46">
        <v>1960883</v>
      </c>
      <c r="BH98" s="46">
        <v>720000</v>
      </c>
      <c r="BI98" s="46">
        <v>1235490.3899999999</v>
      </c>
      <c r="BJ98" s="46">
        <v>725000</v>
      </c>
      <c r="BK98" s="46">
        <v>36398235.960000001</v>
      </c>
      <c r="BL98" s="46">
        <v>2500000</v>
      </c>
      <c r="BM98" s="46">
        <v>3022941.96</v>
      </c>
      <c r="BN98" s="46">
        <v>2500000</v>
      </c>
      <c r="BO98" s="46">
        <v>1100000</v>
      </c>
      <c r="BP98" s="46">
        <v>900000</v>
      </c>
      <c r="BQ98" s="46">
        <v>250000000</v>
      </c>
      <c r="BR98" s="46">
        <v>3466071.78</v>
      </c>
      <c r="BS98" s="46">
        <v>3150637.28</v>
      </c>
      <c r="BT98" s="46">
        <v>20750332.960000001</v>
      </c>
      <c r="BU98" s="46">
        <v>816000</v>
      </c>
      <c r="BV98" s="46">
        <v>1288540</v>
      </c>
      <c r="BW98" s="46">
        <v>6500000</v>
      </c>
      <c r="BX98" s="46">
        <v>802728.59</v>
      </c>
      <c r="BY98" s="46">
        <v>989642.88</v>
      </c>
      <c r="BZ98" s="46">
        <v>941760.5</v>
      </c>
      <c r="CA98" s="46">
        <v>1556428.57</v>
      </c>
      <c r="CB98" s="46">
        <v>8750000</v>
      </c>
      <c r="CC98" s="46">
        <v>2713634.74</v>
      </c>
      <c r="CD98" s="46">
        <v>5804473.6399999997</v>
      </c>
      <c r="CE98" s="46">
        <v>900000</v>
      </c>
      <c r="CF98" s="46">
        <v>672170.26</v>
      </c>
      <c r="CG98" s="46">
        <v>921277.8</v>
      </c>
      <c r="CH98" s="46">
        <v>1131180</v>
      </c>
      <c r="CI98" s="46">
        <v>2499313.71</v>
      </c>
      <c r="CJ98" s="46">
        <v>742492.82</v>
      </c>
      <c r="CK98" s="46">
        <v>1031795.59</v>
      </c>
      <c r="CL98" s="46">
        <f t="shared" si="38"/>
        <v>66889351.18</v>
      </c>
      <c r="CM98" s="46">
        <f t="shared" si="39"/>
        <v>26974481.530000001</v>
      </c>
      <c r="CN98" s="46">
        <f t="shared" si="40"/>
        <v>124800385.33</v>
      </c>
      <c r="CO98" s="46">
        <f t="shared" si="41"/>
        <v>238524679.52999997</v>
      </c>
      <c r="CP98" s="46">
        <f t="shared" si="42"/>
        <v>107199378.48999999</v>
      </c>
      <c r="CQ98" s="46">
        <f t="shared" si="43"/>
        <v>46421177.920000002</v>
      </c>
      <c r="CR98" s="46">
        <f t="shared" si="44"/>
        <v>315428481.11999989</v>
      </c>
      <c r="CS98" s="45">
        <f t="shared" si="49"/>
        <v>926237935.10000026</v>
      </c>
    </row>
    <row r="99" spans="1:97" s="26" customFormat="1" x14ac:dyDescent="0.6">
      <c r="A99" s="45" t="s">
        <v>251</v>
      </c>
      <c r="B99" s="46">
        <v>600000</v>
      </c>
      <c r="C99" s="46">
        <v>150000</v>
      </c>
      <c r="D99" s="46">
        <v>550000</v>
      </c>
      <c r="E99" s="46">
        <v>110100</v>
      </c>
      <c r="F99" s="46">
        <v>0</v>
      </c>
      <c r="G99" s="46">
        <v>135000</v>
      </c>
      <c r="H99" s="46">
        <v>100000</v>
      </c>
      <c r="I99" s="46">
        <v>357880</v>
      </c>
      <c r="J99" s="46">
        <v>17250</v>
      </c>
      <c r="K99" s="46">
        <v>10983.03</v>
      </c>
      <c r="L99" s="46">
        <v>310000</v>
      </c>
      <c r="M99" s="46">
        <v>3739.43</v>
      </c>
      <c r="N99" s="46">
        <v>376261</v>
      </c>
      <c r="O99" s="46">
        <v>76286</v>
      </c>
      <c r="P99" s="46">
        <v>50000</v>
      </c>
      <c r="Q99" s="46">
        <v>38196</v>
      </c>
      <c r="R99" s="46">
        <v>58864.36</v>
      </c>
      <c r="S99" s="46">
        <v>118691.5</v>
      </c>
      <c r="T99" s="46">
        <v>89575.7</v>
      </c>
      <c r="U99" s="46">
        <v>150000</v>
      </c>
      <c r="V99" s="46">
        <v>1600000</v>
      </c>
      <c r="W99" s="46">
        <v>22231</v>
      </c>
      <c r="X99" s="46">
        <v>300000</v>
      </c>
      <c r="Y99" s="46">
        <v>293823</v>
      </c>
      <c r="Z99" s="46">
        <v>0</v>
      </c>
      <c r="AA99" s="46">
        <v>54000</v>
      </c>
      <c r="AB99" s="46">
        <v>20000</v>
      </c>
      <c r="AC99" s="46">
        <v>350000</v>
      </c>
      <c r="AD99" s="46">
        <v>20000</v>
      </c>
      <c r="AE99" s="46">
        <v>63382.52</v>
      </c>
      <c r="AF99" s="46">
        <v>30000</v>
      </c>
      <c r="AG99" s="46">
        <v>208000</v>
      </c>
      <c r="AH99" s="46">
        <v>98400</v>
      </c>
      <c r="AI99" s="46">
        <v>14000</v>
      </c>
      <c r="AJ99" s="46">
        <v>300000</v>
      </c>
      <c r="AK99" s="46">
        <v>20200</v>
      </c>
      <c r="AL99" s="46">
        <v>5000</v>
      </c>
      <c r="AM99" s="46">
        <v>60812</v>
      </c>
      <c r="AN99" s="46">
        <v>90732.98</v>
      </c>
      <c r="AO99" s="46">
        <v>32182</v>
      </c>
      <c r="AP99" s="46">
        <v>8746</v>
      </c>
      <c r="AQ99" s="46">
        <v>157292</v>
      </c>
      <c r="AR99" s="46">
        <v>15200</v>
      </c>
      <c r="AS99" s="46">
        <v>51000</v>
      </c>
      <c r="AT99" s="46">
        <v>97500</v>
      </c>
      <c r="AU99" s="46">
        <v>13000</v>
      </c>
      <c r="AV99" s="46">
        <v>3266</v>
      </c>
      <c r="AW99" s="46">
        <v>30000</v>
      </c>
      <c r="AX99" s="46">
        <v>9837</v>
      </c>
      <c r="AY99" s="46">
        <v>20000</v>
      </c>
      <c r="AZ99" s="46">
        <v>271596.59999999998</v>
      </c>
      <c r="BA99" s="46">
        <v>9540</v>
      </c>
      <c r="BB99" s="46">
        <v>500000</v>
      </c>
      <c r="BC99" s="46">
        <v>1150000</v>
      </c>
      <c r="BD99" s="46">
        <v>233143.2</v>
      </c>
      <c r="BE99" s="46">
        <v>85000</v>
      </c>
      <c r="BF99" s="46">
        <v>380000</v>
      </c>
      <c r="BG99" s="46">
        <v>20000</v>
      </c>
      <c r="BH99" s="46">
        <v>1</v>
      </c>
      <c r="BI99" s="46">
        <v>1</v>
      </c>
      <c r="BJ99" s="46">
        <v>28000</v>
      </c>
      <c r="BK99" s="46">
        <v>458447.63</v>
      </c>
      <c r="BL99" s="46">
        <v>120000</v>
      </c>
      <c r="BM99" s="46">
        <v>28800</v>
      </c>
      <c r="BN99" s="46">
        <v>35000</v>
      </c>
      <c r="BO99" s="46">
        <v>64000</v>
      </c>
      <c r="BP99" s="46">
        <v>24557</v>
      </c>
      <c r="BQ99" s="46">
        <v>1800000</v>
      </c>
      <c r="BR99" s="46">
        <v>28408</v>
      </c>
      <c r="BS99" s="46">
        <v>0</v>
      </c>
      <c r="BT99" s="46">
        <v>75789</v>
      </c>
      <c r="BU99" s="46">
        <v>5000</v>
      </c>
      <c r="BV99" s="46">
        <v>23760</v>
      </c>
      <c r="BW99" s="46">
        <v>45000</v>
      </c>
      <c r="BX99" s="46">
        <v>1561</v>
      </c>
      <c r="BY99" s="46">
        <v>17140</v>
      </c>
      <c r="BZ99" s="46">
        <v>16000</v>
      </c>
      <c r="CA99" s="46">
        <v>5810</v>
      </c>
      <c r="CB99" s="46">
        <v>125000</v>
      </c>
      <c r="CC99" s="46">
        <v>12800</v>
      </c>
      <c r="CD99" s="46">
        <v>48651.82</v>
      </c>
      <c r="CE99" s="46">
        <v>0</v>
      </c>
      <c r="CF99" s="46">
        <v>2889.6</v>
      </c>
      <c r="CG99" s="46">
        <v>16404.25</v>
      </c>
      <c r="CH99" s="46">
        <v>1037</v>
      </c>
      <c r="CI99" s="46">
        <v>12900</v>
      </c>
      <c r="CJ99" s="46">
        <v>2750</v>
      </c>
      <c r="CK99" s="46">
        <v>5670</v>
      </c>
      <c r="CL99" s="46">
        <f t="shared" si="38"/>
        <v>2344952.4600000004</v>
      </c>
      <c r="CM99" s="46">
        <f t="shared" si="39"/>
        <v>957874.55999999994</v>
      </c>
      <c r="CN99" s="46">
        <f t="shared" si="40"/>
        <v>3073836.52</v>
      </c>
      <c r="CO99" s="46">
        <f t="shared" si="41"/>
        <v>1195904.58</v>
      </c>
      <c r="CP99" s="46">
        <f t="shared" si="42"/>
        <v>2396145.2000000002</v>
      </c>
      <c r="CQ99" s="46">
        <f t="shared" si="43"/>
        <v>730804.63</v>
      </c>
      <c r="CR99" s="46">
        <f t="shared" si="44"/>
        <v>2246570.67</v>
      </c>
      <c r="CS99" s="45">
        <f t="shared" si="49"/>
        <v>12946088.620000001</v>
      </c>
    </row>
    <row r="100" spans="1:97" s="47" customFormat="1" x14ac:dyDescent="0.6">
      <c r="A100" s="84" t="s">
        <v>252</v>
      </c>
      <c r="B100" s="46">
        <v>112000000</v>
      </c>
      <c r="C100" s="46">
        <v>2000000</v>
      </c>
      <c r="D100" s="46">
        <v>2750000</v>
      </c>
      <c r="E100" s="46">
        <v>5400000</v>
      </c>
      <c r="F100" s="46">
        <v>913397.39</v>
      </c>
      <c r="G100" s="46">
        <v>1</v>
      </c>
      <c r="H100" s="46">
        <v>4400000</v>
      </c>
      <c r="I100" s="46">
        <v>9577542</v>
      </c>
      <c r="J100" s="46">
        <v>2934700</v>
      </c>
      <c r="K100" s="46">
        <v>2606728.85</v>
      </c>
      <c r="L100" s="46">
        <v>25500000</v>
      </c>
      <c r="M100" s="46">
        <v>800000</v>
      </c>
      <c r="N100" s="46">
        <v>50236914</v>
      </c>
      <c r="O100" s="46">
        <v>4518793.78</v>
      </c>
      <c r="P100" s="46">
        <v>4200000</v>
      </c>
      <c r="Q100" s="46">
        <v>5276055.53</v>
      </c>
      <c r="R100" s="46">
        <v>3887692.55</v>
      </c>
      <c r="S100" s="46">
        <v>8918069</v>
      </c>
      <c r="T100" s="46">
        <v>3857320.48</v>
      </c>
      <c r="U100" s="46">
        <v>2400000</v>
      </c>
      <c r="V100" s="46">
        <v>165000000</v>
      </c>
      <c r="W100" s="46">
        <v>1562342.5</v>
      </c>
      <c r="X100" s="46">
        <v>12000000</v>
      </c>
      <c r="Y100" s="46">
        <v>1008926</v>
      </c>
      <c r="Z100" s="46">
        <v>1000000</v>
      </c>
      <c r="AA100" s="46">
        <v>3000000</v>
      </c>
      <c r="AB100" s="46">
        <v>10000000</v>
      </c>
      <c r="AC100" s="46">
        <v>18500000</v>
      </c>
      <c r="AD100" s="46">
        <v>2200000</v>
      </c>
      <c r="AE100" s="46">
        <v>1944505.63</v>
      </c>
      <c r="AF100" s="46">
        <v>3000000</v>
      </c>
      <c r="AG100" s="46">
        <v>13029302</v>
      </c>
      <c r="AH100" s="46">
        <v>2484800</v>
      </c>
      <c r="AI100" s="46">
        <v>3600000</v>
      </c>
      <c r="AJ100" s="46">
        <v>209400000</v>
      </c>
      <c r="AK100" s="46">
        <v>2300000</v>
      </c>
      <c r="AL100" s="46">
        <v>1000000</v>
      </c>
      <c r="AM100" s="46">
        <v>4110000</v>
      </c>
      <c r="AN100" s="46">
        <v>15482654.52</v>
      </c>
      <c r="AO100" s="46">
        <v>4000000</v>
      </c>
      <c r="AP100" s="46">
        <v>931486.5</v>
      </c>
      <c r="AQ100" s="46">
        <v>49545702.920000002</v>
      </c>
      <c r="AR100" s="46">
        <v>3646451</v>
      </c>
      <c r="AS100" s="46">
        <v>6000000</v>
      </c>
      <c r="AT100" s="46">
        <v>5300000</v>
      </c>
      <c r="AU100" s="46">
        <v>1430000</v>
      </c>
      <c r="AV100" s="46">
        <v>532682.5</v>
      </c>
      <c r="AW100" s="46">
        <v>3000000</v>
      </c>
      <c r="AX100" s="46">
        <v>2586215.88</v>
      </c>
      <c r="AY100" s="46">
        <v>1970000</v>
      </c>
      <c r="AZ100" s="46">
        <v>5085648.5</v>
      </c>
      <c r="BA100" s="46">
        <v>2300000</v>
      </c>
      <c r="BB100" s="46">
        <v>187000000</v>
      </c>
      <c r="BC100" s="46">
        <v>17000000</v>
      </c>
      <c r="BD100" s="46">
        <v>3593070.39</v>
      </c>
      <c r="BE100" s="46">
        <v>2810000</v>
      </c>
      <c r="BF100" s="46">
        <v>102460000</v>
      </c>
      <c r="BG100" s="46">
        <v>30000</v>
      </c>
      <c r="BH100" s="46">
        <v>1820000</v>
      </c>
      <c r="BI100" s="46">
        <v>4348694.28</v>
      </c>
      <c r="BJ100" s="46">
        <v>2550000</v>
      </c>
      <c r="BK100" s="46">
        <v>65420773.369999997</v>
      </c>
      <c r="BL100" s="46">
        <v>6000000</v>
      </c>
      <c r="BM100" s="46">
        <v>2254753.6</v>
      </c>
      <c r="BN100" s="46">
        <v>1500000</v>
      </c>
      <c r="BO100" s="46">
        <v>2300000</v>
      </c>
      <c r="BP100" s="46">
        <v>2600000</v>
      </c>
      <c r="BQ100" s="46">
        <v>365000000</v>
      </c>
      <c r="BR100" s="46">
        <v>4560931.25</v>
      </c>
      <c r="BS100" s="46">
        <v>4469513.8600000003</v>
      </c>
      <c r="BT100" s="46">
        <v>47480066.979999997</v>
      </c>
      <c r="BU100" s="46">
        <v>481000</v>
      </c>
      <c r="BV100" s="46">
        <v>2912183.08</v>
      </c>
      <c r="BW100" s="46">
        <v>24000000</v>
      </c>
      <c r="BX100" s="46">
        <v>497685</v>
      </c>
      <c r="BY100" s="46">
        <v>2346754.92</v>
      </c>
      <c r="BZ100" s="46">
        <v>2482403</v>
      </c>
      <c r="CA100" s="46">
        <v>5221329.25</v>
      </c>
      <c r="CB100" s="46">
        <v>23500000</v>
      </c>
      <c r="CC100" s="46">
        <v>5705247.1500000004</v>
      </c>
      <c r="CD100" s="46">
        <v>10010425.58</v>
      </c>
      <c r="CE100" s="46">
        <v>1600000</v>
      </c>
      <c r="CF100" s="46">
        <v>1791224.65</v>
      </c>
      <c r="CG100" s="46">
        <v>2028684.29</v>
      </c>
      <c r="CH100" s="46">
        <v>1730878.4</v>
      </c>
      <c r="CI100" s="46">
        <v>22041227.699999999</v>
      </c>
      <c r="CJ100" s="46">
        <v>1393831.02</v>
      </c>
      <c r="CK100" s="46">
        <v>2279269.79</v>
      </c>
      <c r="CL100" s="46">
        <f t="shared" si="38"/>
        <v>168882369.23999998</v>
      </c>
      <c r="CM100" s="46">
        <f t="shared" si="39"/>
        <v>83294845.340000004</v>
      </c>
      <c r="CN100" s="46">
        <f t="shared" si="40"/>
        <v>238329876.13</v>
      </c>
      <c r="CO100" s="46">
        <f t="shared" si="41"/>
        <v>318620841.81999999</v>
      </c>
      <c r="CP100" s="46">
        <f t="shared" si="42"/>
        <v>321611764.66999996</v>
      </c>
      <c r="CQ100" s="46">
        <f t="shared" si="43"/>
        <v>80075526.969999999</v>
      </c>
      <c r="CR100" s="46">
        <f t="shared" si="44"/>
        <v>531532655.91999996</v>
      </c>
      <c r="CS100" s="45">
        <f>SUM(B100:CK100)</f>
        <v>1742347880.0899999</v>
      </c>
    </row>
    <row r="101" spans="1:97" s="47" customFormat="1" x14ac:dyDescent="0.6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</row>
    <row r="102" spans="1:97" s="47" customFormat="1" x14ac:dyDescent="0.6">
      <c r="A102" s="86" t="s">
        <v>273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</row>
    <row r="103" spans="1:97" s="26" customFormat="1" x14ac:dyDescent="0.6">
      <c r="A103" s="82" t="s">
        <v>384</v>
      </c>
      <c r="B103" s="46">
        <v>0</v>
      </c>
      <c r="C103" s="46">
        <v>0</v>
      </c>
      <c r="D103" s="46">
        <v>0</v>
      </c>
      <c r="E103" s="46">
        <v>0</v>
      </c>
      <c r="F103" s="46">
        <v>0</v>
      </c>
      <c r="G103" s="46">
        <v>1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>
        <v>1998636</v>
      </c>
      <c r="O103" s="46">
        <v>1124020</v>
      </c>
      <c r="P103" s="46">
        <v>7226700</v>
      </c>
      <c r="Q103" s="46">
        <v>5209955</v>
      </c>
      <c r="R103" s="46">
        <v>1269100</v>
      </c>
      <c r="S103" s="46">
        <v>3105675</v>
      </c>
      <c r="T103" s="46">
        <v>875000</v>
      </c>
      <c r="U103" s="46">
        <v>379700</v>
      </c>
      <c r="V103" s="46">
        <v>14980000</v>
      </c>
      <c r="W103" s="46">
        <v>845000</v>
      </c>
      <c r="X103" s="46">
        <v>768800</v>
      </c>
      <c r="Y103" s="46">
        <v>1620000</v>
      </c>
      <c r="Z103" s="46">
        <v>0</v>
      </c>
      <c r="AA103" s="46">
        <v>562000</v>
      </c>
      <c r="AB103" s="46">
        <v>1533900</v>
      </c>
      <c r="AC103" s="46">
        <v>2400000</v>
      </c>
      <c r="AD103" s="46">
        <v>600000</v>
      </c>
      <c r="AE103" s="46">
        <v>200000</v>
      </c>
      <c r="AF103" s="46">
        <v>1000000</v>
      </c>
      <c r="AG103" s="46">
        <v>709000</v>
      </c>
      <c r="AH103" s="46">
        <v>135000</v>
      </c>
      <c r="AI103" s="46">
        <v>0</v>
      </c>
      <c r="AJ103" s="46">
        <v>40446000</v>
      </c>
      <c r="AK103" s="46">
        <v>11724041</v>
      </c>
      <c r="AL103" s="46">
        <v>1227251.1100000001</v>
      </c>
      <c r="AM103" s="46">
        <v>740000</v>
      </c>
      <c r="AN103" s="46">
        <v>800000</v>
      </c>
      <c r="AO103" s="46">
        <v>800000</v>
      </c>
      <c r="AP103" s="46">
        <v>0</v>
      </c>
      <c r="AQ103" s="46">
        <v>7457300</v>
      </c>
      <c r="AR103" s="46">
        <v>1274470</v>
      </c>
      <c r="AS103" s="46">
        <v>2536880</v>
      </c>
      <c r="AT103" s="46">
        <v>3000000</v>
      </c>
      <c r="AU103" s="46">
        <v>2807700</v>
      </c>
      <c r="AV103" s="46">
        <v>400000</v>
      </c>
      <c r="AW103" s="46">
        <v>1410000</v>
      </c>
      <c r="AX103" s="46">
        <v>2033990</v>
      </c>
      <c r="AY103" s="46">
        <v>0</v>
      </c>
      <c r="AZ103" s="46">
        <v>43435601</v>
      </c>
      <c r="BA103" s="46">
        <v>7000000</v>
      </c>
      <c r="BB103" s="46">
        <v>48691300</v>
      </c>
      <c r="BC103" s="46">
        <v>5000000</v>
      </c>
      <c r="BD103" s="46">
        <v>0</v>
      </c>
      <c r="BE103" s="46">
        <v>1999800</v>
      </c>
      <c r="BF103" s="46">
        <v>23359000</v>
      </c>
      <c r="BG103" s="46">
        <v>7073245</v>
      </c>
      <c r="BH103" s="46">
        <v>1803000</v>
      </c>
      <c r="BI103" s="46">
        <v>1</v>
      </c>
      <c r="BJ103" s="46">
        <v>1597350</v>
      </c>
      <c r="BK103" s="46">
        <v>27450000</v>
      </c>
      <c r="BL103" s="46">
        <v>2400000</v>
      </c>
      <c r="BM103" s="46">
        <v>2753200</v>
      </c>
      <c r="BN103" s="46">
        <v>2141597</v>
      </c>
      <c r="BO103" s="46">
        <v>1000000</v>
      </c>
      <c r="BP103" s="46">
        <v>976816.58</v>
      </c>
      <c r="BQ103" s="46">
        <v>53897430</v>
      </c>
      <c r="BR103" s="46">
        <v>756000</v>
      </c>
      <c r="BS103" s="46">
        <v>600000</v>
      </c>
      <c r="BT103" s="46">
        <v>7218625</v>
      </c>
      <c r="BU103" s="46">
        <v>1850420</v>
      </c>
      <c r="BV103" s="46">
        <v>365000</v>
      </c>
      <c r="BW103" s="46">
        <v>4333056</v>
      </c>
      <c r="BX103" s="46">
        <v>199000</v>
      </c>
      <c r="BY103" s="46">
        <v>747800</v>
      </c>
      <c r="BZ103" s="46">
        <v>1182500</v>
      </c>
      <c r="CA103" s="46">
        <v>935200</v>
      </c>
      <c r="CB103" s="46">
        <v>3909500</v>
      </c>
      <c r="CC103" s="46">
        <v>2627600</v>
      </c>
      <c r="CD103" s="46">
        <v>1707000</v>
      </c>
      <c r="CE103" s="46">
        <v>0</v>
      </c>
      <c r="CF103" s="46">
        <v>0</v>
      </c>
      <c r="CG103" s="46">
        <v>163600</v>
      </c>
      <c r="CH103" s="46">
        <v>279000</v>
      </c>
      <c r="CI103" s="46">
        <v>3990000</v>
      </c>
      <c r="CJ103" s="46">
        <v>0</v>
      </c>
      <c r="CK103" s="46">
        <v>1018200</v>
      </c>
      <c r="CL103" s="46">
        <f t="shared" si="38"/>
        <v>1</v>
      </c>
      <c r="CM103" s="46">
        <f t="shared" si="39"/>
        <v>21188786</v>
      </c>
      <c r="CN103" s="46">
        <f t="shared" si="40"/>
        <v>25353700</v>
      </c>
      <c r="CO103" s="46">
        <f t="shared" si="41"/>
        <v>127093233.11</v>
      </c>
      <c r="CP103" s="46">
        <f t="shared" si="42"/>
        <v>89523696</v>
      </c>
      <c r="CQ103" s="46">
        <f t="shared" si="43"/>
        <v>36721613.579999998</v>
      </c>
      <c r="CR103" s="46">
        <f t="shared" si="44"/>
        <v>85779931</v>
      </c>
      <c r="CS103" s="45">
        <f>SUM(B103:CK103)</f>
        <v>385660960.69</v>
      </c>
    </row>
    <row r="104" spans="1:97" s="47" customFormat="1" x14ac:dyDescent="0.6">
      <c r="A104" s="88" t="s">
        <v>385</v>
      </c>
      <c r="B104" s="73">
        <v>10018919.449999999</v>
      </c>
      <c r="C104" s="73">
        <v>1719245.53</v>
      </c>
      <c r="D104" s="73">
        <v>3609100.63</v>
      </c>
      <c r="E104" s="73">
        <v>1659310.2</v>
      </c>
      <c r="F104" s="73">
        <v>1606837.64</v>
      </c>
      <c r="G104" s="73">
        <v>900000</v>
      </c>
      <c r="H104" s="73">
        <v>4446698.8099999996</v>
      </c>
      <c r="I104" s="73">
        <v>3041041.98</v>
      </c>
      <c r="J104" s="73">
        <v>1943187.78</v>
      </c>
      <c r="K104" s="73">
        <v>3496669.64</v>
      </c>
      <c r="L104" s="73">
        <v>4654894.8099999996</v>
      </c>
      <c r="M104" s="73">
        <v>1931450</v>
      </c>
      <c r="N104" s="73">
        <v>6007311</v>
      </c>
      <c r="O104" s="73">
        <v>3155456.57</v>
      </c>
      <c r="P104" s="73">
        <v>4110000</v>
      </c>
      <c r="Q104" s="73">
        <v>6844600</v>
      </c>
      <c r="R104" s="73">
        <v>2510274.7000000002</v>
      </c>
      <c r="S104" s="73">
        <v>3810000</v>
      </c>
      <c r="T104" s="73">
        <v>2181561.4500000002</v>
      </c>
      <c r="U104" s="73">
        <v>2211400</v>
      </c>
      <c r="V104" s="73">
        <v>17580000</v>
      </c>
      <c r="W104" s="73">
        <v>1572900</v>
      </c>
      <c r="X104" s="73">
        <v>2129333.59</v>
      </c>
      <c r="Y104" s="73">
        <v>2500000</v>
      </c>
      <c r="Z104" s="73">
        <v>802000</v>
      </c>
      <c r="AA104" s="73">
        <v>1166345.3600000001</v>
      </c>
      <c r="AB104" s="73">
        <v>963900</v>
      </c>
      <c r="AC104" s="73">
        <v>9099000</v>
      </c>
      <c r="AD104" s="73">
        <v>1195000</v>
      </c>
      <c r="AE104" s="73">
        <v>1561500</v>
      </c>
      <c r="AF104" s="73">
        <v>3500000</v>
      </c>
      <c r="AG104" s="73">
        <v>1450000</v>
      </c>
      <c r="AH104" s="73">
        <v>1748000</v>
      </c>
      <c r="AI104" s="73">
        <v>1366155.31</v>
      </c>
      <c r="AJ104" s="73">
        <v>24096599.199999999</v>
      </c>
      <c r="AK104" s="73">
        <v>5410000</v>
      </c>
      <c r="AL104" s="73">
        <v>1400948.89</v>
      </c>
      <c r="AM104" s="73">
        <v>3277618.72</v>
      </c>
      <c r="AN104" s="73">
        <v>10685734</v>
      </c>
      <c r="AO104" s="73">
        <v>1476678.74</v>
      </c>
      <c r="AP104" s="73">
        <v>2099694.0299999998</v>
      </c>
      <c r="AQ104" s="73">
        <v>10746655.859999999</v>
      </c>
      <c r="AR104" s="73">
        <v>1959000</v>
      </c>
      <c r="AS104" s="73">
        <v>2363997.34</v>
      </c>
      <c r="AT104" s="73">
        <v>6314000</v>
      </c>
      <c r="AU104" s="73">
        <v>1131199.3999999999</v>
      </c>
      <c r="AV104" s="73">
        <v>1112418.6599999999</v>
      </c>
      <c r="AW104" s="73">
        <v>1042491.62</v>
      </c>
      <c r="AX104" s="73">
        <v>1965112.06</v>
      </c>
      <c r="AY104" s="73">
        <v>1609860.54</v>
      </c>
      <c r="AZ104" s="73">
        <v>9214050.0500000007</v>
      </c>
      <c r="BA104" s="73">
        <v>700112.38</v>
      </c>
      <c r="BB104" s="73">
        <v>11000000</v>
      </c>
      <c r="BC104" s="73">
        <v>0</v>
      </c>
      <c r="BD104" s="73">
        <v>4661956.1399999997</v>
      </c>
      <c r="BE104" s="73">
        <v>720000</v>
      </c>
      <c r="BF104" s="73">
        <v>7500000</v>
      </c>
      <c r="BG104" s="73">
        <v>300000.13</v>
      </c>
      <c r="BH104" s="73">
        <v>559485.16</v>
      </c>
      <c r="BI104" s="73">
        <v>3031000</v>
      </c>
      <c r="BJ104" s="73">
        <v>0</v>
      </c>
      <c r="BK104" s="73">
        <v>14000000</v>
      </c>
      <c r="BL104" s="73">
        <v>0</v>
      </c>
      <c r="BM104" s="73">
        <v>2172544.5499999998</v>
      </c>
      <c r="BN104" s="73">
        <v>0</v>
      </c>
      <c r="BO104" s="73">
        <v>0</v>
      </c>
      <c r="BP104" s="73">
        <v>0</v>
      </c>
      <c r="BQ104" s="73">
        <v>45000000</v>
      </c>
      <c r="BR104" s="73">
        <v>3113015.33</v>
      </c>
      <c r="BS104" s="73">
        <v>0</v>
      </c>
      <c r="BT104" s="73">
        <v>16019300</v>
      </c>
      <c r="BU104" s="73">
        <v>92400</v>
      </c>
      <c r="BV104" s="73">
        <v>1848496.48</v>
      </c>
      <c r="BW104" s="73">
        <v>12608466.49</v>
      </c>
      <c r="BX104" s="73">
        <v>1069074.6499999999</v>
      </c>
      <c r="BY104" s="73">
        <v>2076454.64</v>
      </c>
      <c r="BZ104" s="73">
        <v>0</v>
      </c>
      <c r="CA104" s="73">
        <v>3824467.34</v>
      </c>
      <c r="CB104" s="73">
        <v>12908650</v>
      </c>
      <c r="CC104" s="73">
        <v>2305000</v>
      </c>
      <c r="CD104" s="73">
        <v>4558516.0999999996</v>
      </c>
      <c r="CE104" s="73">
        <v>923680.1</v>
      </c>
      <c r="CF104" s="73">
        <v>1297738.45</v>
      </c>
      <c r="CG104" s="73">
        <v>935000</v>
      </c>
      <c r="CH104" s="73">
        <v>1959280.94</v>
      </c>
      <c r="CI104" s="73">
        <v>9616454.0500000007</v>
      </c>
      <c r="CJ104" s="73">
        <v>1093000</v>
      </c>
      <c r="CK104" s="73">
        <v>1437720.26</v>
      </c>
      <c r="CL104" s="46">
        <f t="shared" si="38"/>
        <v>39027356.469999999</v>
      </c>
      <c r="CM104" s="46">
        <f t="shared" si="39"/>
        <v>30830603.719999999</v>
      </c>
      <c r="CN104" s="46">
        <f t="shared" si="40"/>
        <v>46634134.260000005</v>
      </c>
      <c r="CO104" s="46">
        <f t="shared" si="41"/>
        <v>86606171.49000001</v>
      </c>
      <c r="CP104" s="46">
        <f t="shared" si="42"/>
        <v>27772441.43</v>
      </c>
      <c r="CQ104" s="46">
        <f t="shared" si="43"/>
        <v>16172544.550000001</v>
      </c>
      <c r="CR104" s="46">
        <f t="shared" si="44"/>
        <v>122686714.83</v>
      </c>
      <c r="CS104" s="45">
        <f t="shared" ref="CS104:CS120" si="50">SUM(B104:CK104)</f>
        <v>369729966.74999994</v>
      </c>
    </row>
    <row r="105" spans="1:97" s="47" customFormat="1" x14ac:dyDescent="0.6">
      <c r="A105" s="88" t="s">
        <v>386</v>
      </c>
      <c r="B105" s="73">
        <v>12100000</v>
      </c>
      <c r="C105" s="73">
        <v>0</v>
      </c>
      <c r="D105" s="73">
        <v>0</v>
      </c>
      <c r="E105" s="73">
        <v>0</v>
      </c>
      <c r="F105" s="73">
        <v>0</v>
      </c>
      <c r="G105" s="73">
        <v>1</v>
      </c>
      <c r="H105" s="73">
        <v>0</v>
      </c>
      <c r="I105" s="73">
        <v>0</v>
      </c>
      <c r="J105" s="73">
        <v>65900000</v>
      </c>
      <c r="K105" s="73">
        <v>0</v>
      </c>
      <c r="L105" s="73">
        <v>0</v>
      </c>
      <c r="M105" s="73">
        <v>0</v>
      </c>
      <c r="N105" s="73">
        <v>115458633</v>
      </c>
      <c r="O105" s="73">
        <v>0</v>
      </c>
      <c r="P105" s="73">
        <v>0</v>
      </c>
      <c r="Q105" s="73">
        <v>0</v>
      </c>
      <c r="R105" s="73">
        <v>0</v>
      </c>
      <c r="S105" s="74">
        <v>0</v>
      </c>
      <c r="T105" s="73">
        <v>0</v>
      </c>
      <c r="U105" s="73">
        <v>0</v>
      </c>
      <c r="V105" s="73">
        <v>25600000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3">
        <v>0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241031844.63999999</v>
      </c>
      <c r="AK105" s="73">
        <v>0</v>
      </c>
      <c r="AL105" s="73">
        <v>3500000</v>
      </c>
      <c r="AM105" s="73">
        <v>0</v>
      </c>
      <c r="AN105" s="73">
        <v>0</v>
      </c>
      <c r="AO105" s="73">
        <v>2950000</v>
      </c>
      <c r="AP105" s="73">
        <v>0</v>
      </c>
      <c r="AQ105" s="73">
        <v>15350000</v>
      </c>
      <c r="AR105" s="73">
        <v>0</v>
      </c>
      <c r="AS105" s="73">
        <v>0</v>
      </c>
      <c r="AT105" s="73">
        <v>6450000</v>
      </c>
      <c r="AU105" s="73">
        <v>5705700</v>
      </c>
      <c r="AV105" s="73">
        <v>0</v>
      </c>
      <c r="AW105" s="73">
        <v>0</v>
      </c>
      <c r="AX105" s="73">
        <v>0</v>
      </c>
      <c r="AY105" s="73">
        <v>299088.8</v>
      </c>
      <c r="AZ105" s="73">
        <v>0</v>
      </c>
      <c r="BA105" s="73">
        <v>4250000</v>
      </c>
      <c r="BB105" s="73">
        <v>48608500</v>
      </c>
      <c r="BC105" s="73">
        <v>0</v>
      </c>
      <c r="BD105" s="73">
        <v>0</v>
      </c>
      <c r="BE105" s="73">
        <v>1224419.08</v>
      </c>
      <c r="BF105" s="73">
        <v>70285700</v>
      </c>
      <c r="BG105" s="73">
        <v>772000</v>
      </c>
      <c r="BH105" s="73">
        <v>1</v>
      </c>
      <c r="BI105" s="73">
        <v>1</v>
      </c>
      <c r="BJ105" s="73">
        <v>0</v>
      </c>
      <c r="BK105" s="73">
        <v>27897600</v>
      </c>
      <c r="BL105" s="73">
        <v>0</v>
      </c>
      <c r="BM105" s="73">
        <v>9370000</v>
      </c>
      <c r="BN105" s="73">
        <v>0</v>
      </c>
      <c r="BO105" s="73">
        <v>0</v>
      </c>
      <c r="BP105" s="73">
        <v>0</v>
      </c>
      <c r="BQ105" s="73">
        <v>68734000</v>
      </c>
      <c r="BR105" s="73">
        <v>0</v>
      </c>
      <c r="BS105" s="73">
        <v>0</v>
      </c>
      <c r="BT105" s="73">
        <v>1200000</v>
      </c>
      <c r="BU105" s="73">
        <v>0</v>
      </c>
      <c r="BV105" s="73">
        <v>1447400</v>
      </c>
      <c r="BW105" s="73">
        <v>0</v>
      </c>
      <c r="BX105" s="73">
        <v>5264900</v>
      </c>
      <c r="BY105" s="73">
        <v>0</v>
      </c>
      <c r="BZ105" s="73">
        <v>0</v>
      </c>
      <c r="CA105" s="73">
        <v>0</v>
      </c>
      <c r="CB105" s="73">
        <v>0</v>
      </c>
      <c r="CC105" s="73">
        <v>0</v>
      </c>
      <c r="CD105" s="73">
        <v>0</v>
      </c>
      <c r="CE105" s="73">
        <v>450000</v>
      </c>
      <c r="CF105" s="73">
        <v>0</v>
      </c>
      <c r="CG105" s="73">
        <v>0</v>
      </c>
      <c r="CH105" s="73">
        <v>0</v>
      </c>
      <c r="CI105" s="73">
        <v>0</v>
      </c>
      <c r="CJ105" s="73">
        <v>0</v>
      </c>
      <c r="CK105" s="73">
        <v>0</v>
      </c>
      <c r="CL105" s="46">
        <f t="shared" si="38"/>
        <v>78000001</v>
      </c>
      <c r="CM105" s="46">
        <f t="shared" si="39"/>
        <v>115458633</v>
      </c>
      <c r="CN105" s="46">
        <f t="shared" si="40"/>
        <v>25600000</v>
      </c>
      <c r="CO105" s="46">
        <f t="shared" si="41"/>
        <v>279536633.44</v>
      </c>
      <c r="CP105" s="46">
        <f t="shared" si="42"/>
        <v>120890621.08</v>
      </c>
      <c r="CQ105" s="46">
        <f t="shared" si="43"/>
        <v>37267600</v>
      </c>
      <c r="CR105" s="46">
        <f t="shared" si="44"/>
        <v>77096300</v>
      </c>
      <c r="CS105" s="45">
        <f t="shared" si="50"/>
        <v>733849788.5200001</v>
      </c>
    </row>
    <row r="106" spans="1:97" s="47" customFormat="1" x14ac:dyDescent="0.6">
      <c r="A106" s="88" t="s">
        <v>336</v>
      </c>
      <c r="B106" s="73">
        <v>596000</v>
      </c>
      <c r="C106" s="73">
        <v>0</v>
      </c>
      <c r="D106" s="73">
        <v>0</v>
      </c>
      <c r="E106" s="73">
        <v>0</v>
      </c>
      <c r="F106" s="73">
        <v>0</v>
      </c>
      <c r="G106" s="73">
        <v>1</v>
      </c>
      <c r="H106" s="73">
        <v>0</v>
      </c>
      <c r="I106" s="73">
        <v>0</v>
      </c>
      <c r="J106" s="73">
        <v>0</v>
      </c>
      <c r="K106" s="73">
        <v>0</v>
      </c>
      <c r="L106" s="73">
        <v>0</v>
      </c>
      <c r="M106" s="73">
        <v>0</v>
      </c>
      <c r="N106" s="73">
        <v>6668800</v>
      </c>
      <c r="O106" s="73">
        <v>271000</v>
      </c>
      <c r="P106" s="73">
        <v>0</v>
      </c>
      <c r="Q106" s="73">
        <v>305000</v>
      </c>
      <c r="R106" s="73">
        <v>0</v>
      </c>
      <c r="S106" s="73">
        <v>3123380</v>
      </c>
      <c r="T106" s="73">
        <v>0</v>
      </c>
      <c r="U106" s="73">
        <v>247800</v>
      </c>
      <c r="V106" s="73">
        <v>4225000</v>
      </c>
      <c r="W106" s="73">
        <v>350000</v>
      </c>
      <c r="X106" s="73">
        <v>0</v>
      </c>
      <c r="Y106" s="73">
        <v>0</v>
      </c>
      <c r="Z106" s="73">
        <v>0</v>
      </c>
      <c r="AA106" s="73">
        <v>750000</v>
      </c>
      <c r="AB106" s="73">
        <v>0</v>
      </c>
      <c r="AC106" s="73">
        <v>0</v>
      </c>
      <c r="AD106" s="73">
        <v>0</v>
      </c>
      <c r="AE106" s="73">
        <v>75000</v>
      </c>
      <c r="AF106" s="73">
        <v>0</v>
      </c>
      <c r="AG106" s="73">
        <v>229000</v>
      </c>
      <c r="AH106" s="73">
        <v>900000</v>
      </c>
      <c r="AI106" s="73">
        <v>2687000</v>
      </c>
      <c r="AJ106" s="73">
        <v>2500000</v>
      </c>
      <c r="AK106" s="73">
        <v>2500000</v>
      </c>
      <c r="AL106" s="73">
        <v>0</v>
      </c>
      <c r="AM106" s="73">
        <v>2100000</v>
      </c>
      <c r="AN106" s="73">
        <v>0</v>
      </c>
      <c r="AO106" s="73">
        <v>0</v>
      </c>
      <c r="AP106" s="73">
        <v>0</v>
      </c>
      <c r="AQ106" s="73">
        <v>0</v>
      </c>
      <c r="AR106" s="73">
        <v>500000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85000</v>
      </c>
      <c r="BB106" s="73">
        <v>0</v>
      </c>
      <c r="BC106" s="73">
        <v>2500000</v>
      </c>
      <c r="BD106" s="73">
        <v>0</v>
      </c>
      <c r="BE106" s="73">
        <v>500000</v>
      </c>
      <c r="BF106" s="73">
        <v>1</v>
      </c>
      <c r="BG106" s="73">
        <v>0</v>
      </c>
      <c r="BH106" s="73">
        <v>1</v>
      </c>
      <c r="BI106" s="73">
        <v>1</v>
      </c>
      <c r="BJ106" s="73">
        <v>1050000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2500000</v>
      </c>
      <c r="BR106" s="73">
        <v>0</v>
      </c>
      <c r="BS106" s="73">
        <v>0</v>
      </c>
      <c r="BT106" s="73">
        <v>1276000</v>
      </c>
      <c r="BU106" s="73">
        <v>0</v>
      </c>
      <c r="BV106" s="73">
        <v>0</v>
      </c>
      <c r="BW106" s="73">
        <v>0</v>
      </c>
      <c r="BX106" s="73">
        <v>0</v>
      </c>
      <c r="BY106" s="73">
        <v>0</v>
      </c>
      <c r="BZ106" s="73">
        <v>0</v>
      </c>
      <c r="CA106" s="73">
        <v>0</v>
      </c>
      <c r="CB106" s="73">
        <v>0</v>
      </c>
      <c r="CC106" s="73">
        <v>0</v>
      </c>
      <c r="CD106" s="73">
        <v>0</v>
      </c>
      <c r="CE106" s="73">
        <v>0</v>
      </c>
      <c r="CF106" s="73">
        <v>0</v>
      </c>
      <c r="CG106" s="73">
        <v>0</v>
      </c>
      <c r="CH106" s="73">
        <v>0</v>
      </c>
      <c r="CI106" s="73">
        <v>0</v>
      </c>
      <c r="CJ106" s="73">
        <v>1020000</v>
      </c>
      <c r="CK106" s="73">
        <v>0</v>
      </c>
      <c r="CL106" s="46">
        <f t="shared" si="38"/>
        <v>596001</v>
      </c>
      <c r="CM106" s="46">
        <f t="shared" si="39"/>
        <v>10615980</v>
      </c>
      <c r="CN106" s="46">
        <f t="shared" si="40"/>
        <v>9216000</v>
      </c>
      <c r="CO106" s="46">
        <f t="shared" si="41"/>
        <v>7685000</v>
      </c>
      <c r="CP106" s="46">
        <f t="shared" si="42"/>
        <v>4050003</v>
      </c>
      <c r="CQ106" s="46">
        <f t="shared" si="43"/>
        <v>0</v>
      </c>
      <c r="CR106" s="46">
        <f t="shared" si="44"/>
        <v>4796000</v>
      </c>
      <c r="CS106" s="45">
        <f t="shared" si="50"/>
        <v>36958984</v>
      </c>
    </row>
    <row r="107" spans="1:97" s="47" customFormat="1" x14ac:dyDescent="0.6">
      <c r="A107" s="88" t="s">
        <v>301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v>1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0</v>
      </c>
      <c r="V107" s="74">
        <v>0</v>
      </c>
      <c r="W107" s="74">
        <v>0</v>
      </c>
      <c r="X107" s="74">
        <v>0</v>
      </c>
      <c r="Y107" s="74">
        <v>0</v>
      </c>
      <c r="Z107" s="74">
        <v>0</v>
      </c>
      <c r="AA107" s="74">
        <v>0</v>
      </c>
      <c r="AB107" s="74">
        <v>0</v>
      </c>
      <c r="AC107" s="74">
        <v>0</v>
      </c>
      <c r="AD107" s="74">
        <v>0</v>
      </c>
      <c r="AE107" s="74">
        <v>0</v>
      </c>
      <c r="AF107" s="74">
        <v>0</v>
      </c>
      <c r="AG107" s="74">
        <v>0</v>
      </c>
      <c r="AH107" s="74">
        <v>0</v>
      </c>
      <c r="AI107" s="74">
        <v>0</v>
      </c>
      <c r="AJ107" s="74">
        <v>0</v>
      </c>
      <c r="AK107" s="74">
        <v>0</v>
      </c>
      <c r="AL107" s="74">
        <v>0</v>
      </c>
      <c r="AM107" s="74">
        <v>0</v>
      </c>
      <c r="AN107" s="74">
        <v>0</v>
      </c>
      <c r="AO107" s="74">
        <v>0</v>
      </c>
      <c r="AP107" s="74">
        <v>0</v>
      </c>
      <c r="AQ107" s="74">
        <v>0</v>
      </c>
      <c r="AR107" s="74">
        <v>0</v>
      </c>
      <c r="AS107" s="74">
        <v>0</v>
      </c>
      <c r="AT107" s="74">
        <v>0</v>
      </c>
      <c r="AU107" s="74">
        <v>0</v>
      </c>
      <c r="AV107" s="74">
        <v>0</v>
      </c>
      <c r="AW107" s="74">
        <v>0</v>
      </c>
      <c r="AX107" s="74">
        <v>0</v>
      </c>
      <c r="AY107" s="74">
        <v>0</v>
      </c>
      <c r="AZ107" s="74">
        <v>0</v>
      </c>
      <c r="BA107" s="74">
        <v>0</v>
      </c>
      <c r="BB107" s="74">
        <v>0</v>
      </c>
      <c r="BC107" s="74">
        <v>0</v>
      </c>
      <c r="BD107" s="74">
        <v>0</v>
      </c>
      <c r="BE107" s="74">
        <v>0</v>
      </c>
      <c r="BF107" s="74">
        <v>1</v>
      </c>
      <c r="BG107" s="74">
        <v>0</v>
      </c>
      <c r="BH107" s="74">
        <v>1</v>
      </c>
      <c r="BI107" s="74">
        <v>1</v>
      </c>
      <c r="BJ107" s="74">
        <v>0</v>
      </c>
      <c r="BK107" s="74">
        <v>0</v>
      </c>
      <c r="BL107" s="74">
        <v>0</v>
      </c>
      <c r="BM107" s="74">
        <v>0</v>
      </c>
      <c r="BN107" s="74">
        <v>0</v>
      </c>
      <c r="BO107" s="74">
        <v>0</v>
      </c>
      <c r="BP107" s="74">
        <v>0</v>
      </c>
      <c r="BQ107" s="74">
        <v>0</v>
      </c>
      <c r="BR107" s="74">
        <v>0</v>
      </c>
      <c r="BS107" s="74">
        <v>0</v>
      </c>
      <c r="BT107" s="74">
        <v>0</v>
      </c>
      <c r="BU107" s="74">
        <v>0</v>
      </c>
      <c r="BV107" s="74">
        <v>0</v>
      </c>
      <c r="BW107" s="74">
        <v>0</v>
      </c>
      <c r="BX107" s="74">
        <v>0</v>
      </c>
      <c r="BY107" s="74">
        <v>0</v>
      </c>
      <c r="BZ107" s="74">
        <v>0</v>
      </c>
      <c r="CA107" s="74">
        <v>0</v>
      </c>
      <c r="CB107" s="74">
        <v>0</v>
      </c>
      <c r="CC107" s="74">
        <v>0</v>
      </c>
      <c r="CD107" s="74">
        <v>0</v>
      </c>
      <c r="CE107" s="74">
        <v>0</v>
      </c>
      <c r="CF107" s="74">
        <v>0</v>
      </c>
      <c r="CG107" s="74">
        <v>0</v>
      </c>
      <c r="CH107" s="74">
        <v>0</v>
      </c>
      <c r="CI107" s="74">
        <v>0</v>
      </c>
      <c r="CJ107" s="74">
        <v>0</v>
      </c>
      <c r="CK107" s="74">
        <v>0</v>
      </c>
      <c r="CL107" s="46">
        <f t="shared" si="38"/>
        <v>1</v>
      </c>
      <c r="CM107" s="46">
        <f t="shared" si="39"/>
        <v>0</v>
      </c>
      <c r="CN107" s="46">
        <f t="shared" si="40"/>
        <v>0</v>
      </c>
      <c r="CO107" s="46">
        <f t="shared" si="41"/>
        <v>0</v>
      </c>
      <c r="CP107" s="46">
        <f t="shared" si="42"/>
        <v>3</v>
      </c>
      <c r="CQ107" s="46">
        <f t="shared" si="43"/>
        <v>0</v>
      </c>
      <c r="CR107" s="46">
        <f t="shared" si="44"/>
        <v>0</v>
      </c>
      <c r="CS107" s="45">
        <f t="shared" si="50"/>
        <v>4</v>
      </c>
    </row>
    <row r="108" spans="1:97" s="47" customFormat="1" x14ac:dyDescent="0.6">
      <c r="A108" s="66" t="s">
        <v>275</v>
      </c>
      <c r="B108" s="89">
        <f>SUM(B103:B107)</f>
        <v>22714919.449999999</v>
      </c>
      <c r="C108" s="89">
        <f>SUM(C103:C107)</f>
        <v>1719245.53</v>
      </c>
      <c r="D108" s="89">
        <f t="shared" ref="D108:BO108" si="51">SUM(D103:D107)</f>
        <v>3609100.63</v>
      </c>
      <c r="E108" s="89">
        <f t="shared" si="51"/>
        <v>1659310.2</v>
      </c>
      <c r="F108" s="89">
        <f t="shared" si="51"/>
        <v>1606837.64</v>
      </c>
      <c r="G108" s="89">
        <f t="shared" si="51"/>
        <v>900004</v>
      </c>
      <c r="H108" s="89">
        <f t="shared" si="51"/>
        <v>4446698.8099999996</v>
      </c>
      <c r="I108" s="89">
        <f t="shared" si="51"/>
        <v>3041041.98</v>
      </c>
      <c r="J108" s="89">
        <f t="shared" si="51"/>
        <v>67843187.780000001</v>
      </c>
      <c r="K108" s="89">
        <f t="shared" si="51"/>
        <v>3496669.64</v>
      </c>
      <c r="L108" s="89">
        <f t="shared" si="51"/>
        <v>4654894.8099999996</v>
      </c>
      <c r="M108" s="89">
        <f t="shared" si="51"/>
        <v>1931450</v>
      </c>
      <c r="N108" s="89">
        <f t="shared" si="51"/>
        <v>130133380</v>
      </c>
      <c r="O108" s="89">
        <f t="shared" si="51"/>
        <v>4550476.57</v>
      </c>
      <c r="P108" s="89">
        <f t="shared" si="51"/>
        <v>11336700</v>
      </c>
      <c r="Q108" s="89">
        <f t="shared" si="51"/>
        <v>12359555</v>
      </c>
      <c r="R108" s="89">
        <f t="shared" si="51"/>
        <v>3779374.7</v>
      </c>
      <c r="S108" s="89">
        <f t="shared" si="51"/>
        <v>10039055</v>
      </c>
      <c r="T108" s="89">
        <f t="shared" si="51"/>
        <v>3056561.45</v>
      </c>
      <c r="U108" s="89">
        <f t="shared" si="51"/>
        <v>2838900</v>
      </c>
      <c r="V108" s="89">
        <f t="shared" si="51"/>
        <v>62385000</v>
      </c>
      <c r="W108" s="89">
        <f t="shared" si="51"/>
        <v>2767900</v>
      </c>
      <c r="X108" s="89">
        <f t="shared" si="51"/>
        <v>2898133.59</v>
      </c>
      <c r="Y108" s="89">
        <f t="shared" si="51"/>
        <v>4120000</v>
      </c>
      <c r="Z108" s="89">
        <f t="shared" si="51"/>
        <v>802000</v>
      </c>
      <c r="AA108" s="89">
        <f t="shared" si="51"/>
        <v>2478345.3600000003</v>
      </c>
      <c r="AB108" s="89">
        <f t="shared" si="51"/>
        <v>2497800</v>
      </c>
      <c r="AC108" s="89">
        <f t="shared" si="51"/>
        <v>11499000</v>
      </c>
      <c r="AD108" s="89">
        <f t="shared" si="51"/>
        <v>1795000</v>
      </c>
      <c r="AE108" s="89">
        <f t="shared" si="51"/>
        <v>1836500</v>
      </c>
      <c r="AF108" s="89">
        <f t="shared" si="51"/>
        <v>4500000</v>
      </c>
      <c r="AG108" s="89">
        <f t="shared" si="51"/>
        <v>2388000</v>
      </c>
      <c r="AH108" s="89">
        <f t="shared" si="51"/>
        <v>2783000</v>
      </c>
      <c r="AI108" s="89">
        <f t="shared" si="51"/>
        <v>4053155.31</v>
      </c>
      <c r="AJ108" s="89">
        <f t="shared" si="51"/>
        <v>308074443.83999997</v>
      </c>
      <c r="AK108" s="89">
        <f t="shared" si="51"/>
        <v>19634041</v>
      </c>
      <c r="AL108" s="89">
        <f t="shared" si="51"/>
        <v>6128200</v>
      </c>
      <c r="AM108" s="89">
        <f t="shared" si="51"/>
        <v>6117618.7200000007</v>
      </c>
      <c r="AN108" s="89">
        <f t="shared" si="51"/>
        <v>11485734</v>
      </c>
      <c r="AO108" s="89">
        <f t="shared" si="51"/>
        <v>5226678.74</v>
      </c>
      <c r="AP108" s="89">
        <f t="shared" si="51"/>
        <v>2099694.0299999998</v>
      </c>
      <c r="AQ108" s="89">
        <f t="shared" si="51"/>
        <v>33553955.859999999</v>
      </c>
      <c r="AR108" s="89">
        <f t="shared" si="51"/>
        <v>3733470</v>
      </c>
      <c r="AS108" s="89">
        <f t="shared" si="51"/>
        <v>4900877.34</v>
      </c>
      <c r="AT108" s="89">
        <f t="shared" si="51"/>
        <v>15764000</v>
      </c>
      <c r="AU108" s="89">
        <f t="shared" si="51"/>
        <v>9644599.4000000004</v>
      </c>
      <c r="AV108" s="89">
        <f t="shared" si="51"/>
        <v>1512418.66</v>
      </c>
      <c r="AW108" s="89">
        <f t="shared" si="51"/>
        <v>2452491.62</v>
      </c>
      <c r="AX108" s="89">
        <f t="shared" si="51"/>
        <v>3999102.06</v>
      </c>
      <c r="AY108" s="89">
        <f t="shared" si="51"/>
        <v>1908949.34</v>
      </c>
      <c r="AZ108" s="89">
        <f t="shared" si="51"/>
        <v>52649651.049999997</v>
      </c>
      <c r="BA108" s="89">
        <f t="shared" si="51"/>
        <v>12035112.379999999</v>
      </c>
      <c r="BB108" s="89">
        <f t="shared" si="51"/>
        <v>108299800</v>
      </c>
      <c r="BC108" s="89">
        <f t="shared" si="51"/>
        <v>7500000</v>
      </c>
      <c r="BD108" s="89">
        <f t="shared" si="51"/>
        <v>4661956.1399999997</v>
      </c>
      <c r="BE108" s="89">
        <f t="shared" si="51"/>
        <v>4444219.08</v>
      </c>
      <c r="BF108" s="89">
        <f t="shared" si="51"/>
        <v>101144702</v>
      </c>
      <c r="BG108" s="89">
        <f t="shared" si="51"/>
        <v>8145245.1299999999</v>
      </c>
      <c r="BH108" s="89">
        <f t="shared" si="51"/>
        <v>2362488.16</v>
      </c>
      <c r="BI108" s="89">
        <f t="shared" si="51"/>
        <v>3031004</v>
      </c>
      <c r="BJ108" s="89">
        <f t="shared" si="51"/>
        <v>2647350</v>
      </c>
      <c r="BK108" s="89">
        <f t="shared" si="51"/>
        <v>69347600</v>
      </c>
      <c r="BL108" s="89">
        <f t="shared" si="51"/>
        <v>2400000</v>
      </c>
      <c r="BM108" s="89">
        <f t="shared" si="51"/>
        <v>14295744.550000001</v>
      </c>
      <c r="BN108" s="89">
        <f t="shared" si="51"/>
        <v>2141597</v>
      </c>
      <c r="BO108" s="89">
        <f t="shared" si="51"/>
        <v>1000000</v>
      </c>
      <c r="BP108" s="89">
        <f t="shared" ref="BP108:CK108" si="52">SUM(BP103:BP107)</f>
        <v>976816.58</v>
      </c>
      <c r="BQ108" s="89">
        <f t="shared" si="52"/>
        <v>170131430</v>
      </c>
      <c r="BR108" s="89">
        <f t="shared" si="52"/>
        <v>3869015.33</v>
      </c>
      <c r="BS108" s="89">
        <f t="shared" si="52"/>
        <v>600000</v>
      </c>
      <c r="BT108" s="89">
        <f t="shared" si="52"/>
        <v>25713925</v>
      </c>
      <c r="BU108" s="89">
        <f t="shared" si="52"/>
        <v>1942820</v>
      </c>
      <c r="BV108" s="89">
        <f t="shared" si="52"/>
        <v>3660896.48</v>
      </c>
      <c r="BW108" s="89">
        <f t="shared" si="52"/>
        <v>16941522.490000002</v>
      </c>
      <c r="BX108" s="89">
        <f t="shared" si="52"/>
        <v>6532974.6500000004</v>
      </c>
      <c r="BY108" s="89">
        <f t="shared" si="52"/>
        <v>2824254.6399999997</v>
      </c>
      <c r="BZ108" s="89">
        <f t="shared" si="52"/>
        <v>1182500</v>
      </c>
      <c r="CA108" s="89">
        <f t="shared" si="52"/>
        <v>4759667.34</v>
      </c>
      <c r="CB108" s="89">
        <f t="shared" si="52"/>
        <v>16818150</v>
      </c>
      <c r="CC108" s="89">
        <f t="shared" si="52"/>
        <v>4932600</v>
      </c>
      <c r="CD108" s="89">
        <f t="shared" si="52"/>
        <v>6265516.0999999996</v>
      </c>
      <c r="CE108" s="89">
        <f t="shared" si="52"/>
        <v>1373680.1</v>
      </c>
      <c r="CF108" s="89">
        <f t="shared" si="52"/>
        <v>1297738.45</v>
      </c>
      <c r="CG108" s="89">
        <f t="shared" si="52"/>
        <v>1098600</v>
      </c>
      <c r="CH108" s="89">
        <f t="shared" si="52"/>
        <v>2238280.94</v>
      </c>
      <c r="CI108" s="89">
        <f t="shared" si="52"/>
        <v>13606454.050000001</v>
      </c>
      <c r="CJ108" s="89">
        <f t="shared" si="52"/>
        <v>2113000</v>
      </c>
      <c r="CK108" s="89">
        <f t="shared" si="52"/>
        <v>2455920.2599999998</v>
      </c>
      <c r="CL108" s="89">
        <f t="shared" ref="CL108" si="53">SUM(CL103:CL107)</f>
        <v>117623360.47</v>
      </c>
      <c r="CM108" s="89">
        <f t="shared" ref="CM108" si="54">SUM(CM103:CM107)</f>
        <v>178094002.72</v>
      </c>
      <c r="CN108" s="89">
        <f t="shared" ref="CN108" si="55">SUM(CN103:CN107)</f>
        <v>106803834.26000001</v>
      </c>
      <c r="CO108" s="89">
        <f t="shared" ref="CO108" si="56">SUM(CO103:CO107)</f>
        <v>500921038.04000002</v>
      </c>
      <c r="CP108" s="89">
        <f t="shared" ref="CP108" si="57">SUM(CP103:CP107)</f>
        <v>242236764.50999999</v>
      </c>
      <c r="CQ108" s="89">
        <f t="shared" ref="CQ108" si="58">SUM(CQ103:CQ107)</f>
        <v>90161758.129999995</v>
      </c>
      <c r="CR108" s="89">
        <f t="shared" ref="CR108" si="59">SUM(CR103:CR107)</f>
        <v>290358945.82999998</v>
      </c>
      <c r="CS108" s="89">
        <f t="shared" ref="CS108" si="60">SUM(CS103:CS107)</f>
        <v>1526199703.96</v>
      </c>
    </row>
    <row r="109" spans="1:97" s="47" customFormat="1" x14ac:dyDescent="0.6">
      <c r="A109" s="8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</row>
    <row r="110" spans="1:97" s="47" customFormat="1" x14ac:dyDescent="0.6">
      <c r="A110" s="86" t="s">
        <v>274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</row>
    <row r="111" spans="1:97" s="47" customFormat="1" x14ac:dyDescent="0.6">
      <c r="A111" s="91" t="s">
        <v>253</v>
      </c>
      <c r="B111" s="73">
        <v>8349000</v>
      </c>
      <c r="C111" s="73">
        <v>2280000</v>
      </c>
      <c r="D111" s="73">
        <v>5130000</v>
      </c>
      <c r="E111" s="73">
        <v>2370000</v>
      </c>
      <c r="F111" s="73">
        <v>1660000</v>
      </c>
      <c r="G111" s="73">
        <v>2580000</v>
      </c>
      <c r="H111" s="73">
        <v>6120000</v>
      </c>
      <c r="I111" s="73">
        <v>5280000</v>
      </c>
      <c r="J111" s="73">
        <v>3138000</v>
      </c>
      <c r="K111" s="73">
        <v>3894000</v>
      </c>
      <c r="L111" s="73">
        <v>5346000</v>
      </c>
      <c r="M111" s="73">
        <v>1336000</v>
      </c>
      <c r="N111" s="73">
        <v>5445000</v>
      </c>
      <c r="O111" s="73">
        <v>2904000</v>
      </c>
      <c r="P111" s="73">
        <v>3300000</v>
      </c>
      <c r="Q111" s="73">
        <v>1100000</v>
      </c>
      <c r="R111" s="73">
        <v>3551200</v>
      </c>
      <c r="S111" s="73">
        <v>1485000</v>
      </c>
      <c r="T111" s="73">
        <v>1620000</v>
      </c>
      <c r="U111" s="73">
        <v>1056000</v>
      </c>
      <c r="V111" s="73">
        <v>6500000</v>
      </c>
      <c r="W111" s="73">
        <v>2283884</v>
      </c>
      <c r="X111" s="73">
        <v>4005400</v>
      </c>
      <c r="Y111" s="73">
        <v>10256729</v>
      </c>
      <c r="Z111" s="73">
        <v>3553730</v>
      </c>
      <c r="AA111" s="73">
        <v>1265312</v>
      </c>
      <c r="AB111" s="73">
        <v>3200000</v>
      </c>
      <c r="AC111" s="73">
        <v>5612220</v>
      </c>
      <c r="AD111" s="73">
        <v>1700000</v>
      </c>
      <c r="AE111" s="73">
        <v>2918180</v>
      </c>
      <c r="AF111" s="73">
        <v>2095760</v>
      </c>
      <c r="AG111" s="73">
        <v>8446172</v>
      </c>
      <c r="AH111" s="73">
        <v>2016700</v>
      </c>
      <c r="AI111" s="73">
        <v>2052700</v>
      </c>
      <c r="AJ111" s="73">
        <v>12900000</v>
      </c>
      <c r="AK111" s="73">
        <v>4049888</v>
      </c>
      <c r="AL111" s="73">
        <v>2934208</v>
      </c>
      <c r="AM111" s="73">
        <v>7204952</v>
      </c>
      <c r="AN111" s="73">
        <v>2737032</v>
      </c>
      <c r="AO111" s="73">
        <v>4590096</v>
      </c>
      <c r="AP111" s="73">
        <v>1188488</v>
      </c>
      <c r="AQ111" s="73">
        <v>4823264</v>
      </c>
      <c r="AR111" s="73">
        <v>2989992</v>
      </c>
      <c r="AS111" s="73">
        <v>6762328</v>
      </c>
      <c r="AT111" s="73">
        <v>6392968</v>
      </c>
      <c r="AU111" s="73">
        <v>2833584</v>
      </c>
      <c r="AV111" s="73">
        <v>2312224</v>
      </c>
      <c r="AW111" s="73">
        <v>2727032</v>
      </c>
      <c r="AX111" s="73">
        <v>3805624</v>
      </c>
      <c r="AY111" s="73">
        <v>3646176</v>
      </c>
      <c r="AZ111" s="73">
        <v>15453512</v>
      </c>
      <c r="BA111" s="73">
        <v>3726888</v>
      </c>
      <c r="BB111" s="73">
        <v>9820000</v>
      </c>
      <c r="BC111" s="73">
        <v>0</v>
      </c>
      <c r="BD111" s="73">
        <v>2136000</v>
      </c>
      <c r="BE111" s="73">
        <v>2283600</v>
      </c>
      <c r="BF111" s="73">
        <v>4073088</v>
      </c>
      <c r="BG111" s="73">
        <v>1546728</v>
      </c>
      <c r="BH111" s="73">
        <v>1830000</v>
      </c>
      <c r="BI111" s="73">
        <v>2568168</v>
      </c>
      <c r="BJ111" s="73">
        <v>2240412</v>
      </c>
      <c r="BK111" s="73">
        <v>0</v>
      </c>
      <c r="BL111" s="73">
        <v>0</v>
      </c>
      <c r="BM111" s="73">
        <v>0</v>
      </c>
      <c r="BN111" s="73">
        <v>0</v>
      </c>
      <c r="BO111" s="73">
        <v>0</v>
      </c>
      <c r="BP111" s="73">
        <v>0</v>
      </c>
      <c r="BQ111" s="73">
        <v>14899560</v>
      </c>
      <c r="BR111" s="73">
        <v>4367958.5</v>
      </c>
      <c r="BS111" s="73">
        <v>7562586.7800000003</v>
      </c>
      <c r="BT111" s="73">
        <v>9503800</v>
      </c>
      <c r="BU111" s="73">
        <v>388800</v>
      </c>
      <c r="BV111" s="73">
        <v>2403660</v>
      </c>
      <c r="BW111" s="73">
        <v>3776400</v>
      </c>
      <c r="BX111" s="73">
        <v>1833380</v>
      </c>
      <c r="BY111" s="73">
        <v>3208008</v>
      </c>
      <c r="BZ111" s="73">
        <v>4665600</v>
      </c>
      <c r="CA111" s="73">
        <v>5761080</v>
      </c>
      <c r="CB111" s="73">
        <v>7062000</v>
      </c>
      <c r="CC111" s="73">
        <v>6464350.2199999997</v>
      </c>
      <c r="CD111" s="73">
        <v>4960032</v>
      </c>
      <c r="CE111" s="73">
        <v>1749000</v>
      </c>
      <c r="CF111" s="73">
        <v>2813236.77</v>
      </c>
      <c r="CG111" s="73">
        <v>3400560</v>
      </c>
      <c r="CH111" s="73">
        <v>1452000</v>
      </c>
      <c r="CI111" s="73">
        <v>6225800</v>
      </c>
      <c r="CJ111" s="73">
        <v>1738920</v>
      </c>
      <c r="CK111" s="73">
        <v>2734200</v>
      </c>
      <c r="CL111" s="46">
        <f t="shared" si="38"/>
        <v>47483000</v>
      </c>
      <c r="CM111" s="46">
        <f t="shared" si="39"/>
        <v>20461200</v>
      </c>
      <c r="CN111" s="46">
        <f t="shared" si="40"/>
        <v>55906787</v>
      </c>
      <c r="CO111" s="46">
        <f t="shared" si="41"/>
        <v>91078256</v>
      </c>
      <c r="CP111" s="46">
        <f t="shared" si="42"/>
        <v>26497996</v>
      </c>
      <c r="CQ111" s="46">
        <f t="shared" si="43"/>
        <v>0</v>
      </c>
      <c r="CR111" s="46">
        <f t="shared" si="44"/>
        <v>96970932.269999996</v>
      </c>
      <c r="CS111" s="45">
        <f t="shared" si="50"/>
        <v>338398171.26999998</v>
      </c>
    </row>
    <row r="112" spans="1:97" s="47" customFormat="1" x14ac:dyDescent="0.6">
      <c r="A112" s="91" t="s">
        <v>254</v>
      </c>
      <c r="B112" s="73">
        <v>11110100</v>
      </c>
      <c r="C112" s="73">
        <v>2127230</v>
      </c>
      <c r="D112" s="73">
        <v>4801600</v>
      </c>
      <c r="E112" s="73">
        <v>300000</v>
      </c>
      <c r="F112" s="73">
        <v>1008800</v>
      </c>
      <c r="G112" s="73">
        <v>1000000</v>
      </c>
      <c r="H112" s="73">
        <v>100000</v>
      </c>
      <c r="I112" s="73">
        <v>320000</v>
      </c>
      <c r="J112" s="73">
        <v>646320</v>
      </c>
      <c r="K112" s="73">
        <v>2298120</v>
      </c>
      <c r="L112" s="73">
        <v>0</v>
      </c>
      <c r="M112" s="73">
        <v>173064</v>
      </c>
      <c r="N112" s="73">
        <v>6425040</v>
      </c>
      <c r="O112" s="73">
        <v>3712356</v>
      </c>
      <c r="P112" s="73">
        <v>11147210.6</v>
      </c>
      <c r="Q112" s="73">
        <v>10324700.68</v>
      </c>
      <c r="R112" s="73">
        <v>4904504.07</v>
      </c>
      <c r="S112" s="73">
        <v>3007752.85</v>
      </c>
      <c r="T112" s="73">
        <v>1692432</v>
      </c>
      <c r="U112" s="73">
        <v>1626800</v>
      </c>
      <c r="V112" s="73">
        <v>3400000</v>
      </c>
      <c r="W112" s="73">
        <v>894480</v>
      </c>
      <c r="X112" s="73">
        <v>2107166.5499999998</v>
      </c>
      <c r="Y112" s="73">
        <v>0</v>
      </c>
      <c r="Z112" s="73">
        <v>200000</v>
      </c>
      <c r="AA112" s="73">
        <v>120000</v>
      </c>
      <c r="AB112" s="73">
        <v>0</v>
      </c>
      <c r="AC112" s="73">
        <v>3154784</v>
      </c>
      <c r="AD112" s="73">
        <v>0</v>
      </c>
      <c r="AE112" s="73">
        <v>540642.86</v>
      </c>
      <c r="AF112" s="73">
        <v>2500500</v>
      </c>
      <c r="AG112" s="73">
        <v>126855</v>
      </c>
      <c r="AH112" s="73">
        <v>975400</v>
      </c>
      <c r="AI112" s="73">
        <v>3647953.15</v>
      </c>
      <c r="AJ112" s="73">
        <v>340000</v>
      </c>
      <c r="AK112" s="73">
        <v>0</v>
      </c>
      <c r="AL112" s="73">
        <v>308446.78000000003</v>
      </c>
      <c r="AM112" s="73">
        <v>0</v>
      </c>
      <c r="AN112" s="73">
        <v>4919311.5999999996</v>
      </c>
      <c r="AO112" s="73">
        <v>0</v>
      </c>
      <c r="AP112" s="73">
        <v>119263.16</v>
      </c>
      <c r="AQ112" s="73">
        <v>1040000</v>
      </c>
      <c r="AR112" s="73">
        <v>0</v>
      </c>
      <c r="AS112" s="73">
        <v>1028633.9</v>
      </c>
      <c r="AT112" s="73">
        <v>473402.9</v>
      </c>
      <c r="AU112" s="73">
        <v>0</v>
      </c>
      <c r="AV112" s="73">
        <v>84655.76</v>
      </c>
      <c r="AW112" s="73">
        <v>0</v>
      </c>
      <c r="AX112" s="73">
        <v>0</v>
      </c>
      <c r="AY112" s="73">
        <v>224403.83</v>
      </c>
      <c r="AZ112" s="73">
        <v>3490520</v>
      </c>
      <c r="BA112" s="73">
        <v>0</v>
      </c>
      <c r="BB112" s="73">
        <v>9100000</v>
      </c>
      <c r="BC112" s="73">
        <v>0</v>
      </c>
      <c r="BD112" s="73">
        <v>707040</v>
      </c>
      <c r="BE112" s="73">
        <v>2969178.75</v>
      </c>
      <c r="BF112" s="73">
        <v>1223599</v>
      </c>
      <c r="BG112" s="73">
        <v>2720000</v>
      </c>
      <c r="BH112" s="73">
        <v>1</v>
      </c>
      <c r="BI112" s="73">
        <v>1</v>
      </c>
      <c r="BJ112" s="73">
        <v>24260</v>
      </c>
      <c r="BK112" s="73">
        <v>0</v>
      </c>
      <c r="BL112" s="73">
        <v>0</v>
      </c>
      <c r="BM112" s="73">
        <v>0</v>
      </c>
      <c r="BN112" s="73">
        <v>0</v>
      </c>
      <c r="BO112" s="73">
        <v>36594.800000000003</v>
      </c>
      <c r="BP112" s="73">
        <v>0</v>
      </c>
      <c r="BQ112" s="73">
        <v>19071424.359999999</v>
      </c>
      <c r="BR112" s="73">
        <v>10332944.199999999</v>
      </c>
      <c r="BS112" s="73">
        <v>0</v>
      </c>
      <c r="BT112" s="73">
        <v>0</v>
      </c>
      <c r="BU112" s="73">
        <v>701410.4</v>
      </c>
      <c r="BV112" s="73">
        <v>2321893.33</v>
      </c>
      <c r="BW112" s="73">
        <v>2728560</v>
      </c>
      <c r="BX112" s="73">
        <v>439953</v>
      </c>
      <c r="BY112" s="73">
        <v>3007597.7</v>
      </c>
      <c r="BZ112" s="73">
        <v>1474690</v>
      </c>
      <c r="CA112" s="73">
        <v>2372500</v>
      </c>
      <c r="CB112" s="73">
        <v>3159745</v>
      </c>
      <c r="CC112" s="73">
        <v>2200500</v>
      </c>
      <c r="CD112" s="73">
        <v>8770980</v>
      </c>
      <c r="CE112" s="73">
        <v>2667313.98</v>
      </c>
      <c r="CF112" s="73">
        <v>422448</v>
      </c>
      <c r="CG112" s="73">
        <v>1332500</v>
      </c>
      <c r="CH112" s="73">
        <v>1232340</v>
      </c>
      <c r="CI112" s="73">
        <v>2387174.3999999999</v>
      </c>
      <c r="CJ112" s="73">
        <v>2393790.96</v>
      </c>
      <c r="CK112" s="73">
        <v>381240</v>
      </c>
      <c r="CL112" s="46">
        <f t="shared" si="38"/>
        <v>23885234</v>
      </c>
      <c r="CM112" s="46">
        <f t="shared" si="39"/>
        <v>42840796.200000003</v>
      </c>
      <c r="CN112" s="46">
        <f t="shared" si="40"/>
        <v>17667781.559999999</v>
      </c>
      <c r="CO112" s="46">
        <f t="shared" si="41"/>
        <v>12028637.93</v>
      </c>
      <c r="CP112" s="46">
        <f t="shared" si="42"/>
        <v>16744079.75</v>
      </c>
      <c r="CQ112" s="46">
        <f t="shared" si="43"/>
        <v>36594.800000000003</v>
      </c>
      <c r="CR112" s="46">
        <f t="shared" si="44"/>
        <v>67399005.329999998</v>
      </c>
      <c r="CS112" s="45">
        <f t="shared" si="50"/>
        <v>180602129.57000002</v>
      </c>
    </row>
    <row r="113" spans="1:97" s="47" customFormat="1" x14ac:dyDescent="0.6">
      <c r="A113" s="91" t="s">
        <v>255</v>
      </c>
      <c r="B113" s="73">
        <v>3600000</v>
      </c>
      <c r="C113" s="73">
        <v>1618126.39</v>
      </c>
      <c r="D113" s="73">
        <v>1075000</v>
      </c>
      <c r="E113" s="73">
        <v>500000</v>
      </c>
      <c r="F113" s="73">
        <v>571000</v>
      </c>
      <c r="G113" s="73">
        <v>560000</v>
      </c>
      <c r="H113" s="73">
        <v>2230000</v>
      </c>
      <c r="I113" s="73">
        <v>2819500</v>
      </c>
      <c r="J113" s="73">
        <v>2117600</v>
      </c>
      <c r="K113" s="73">
        <v>1272221.6499999999</v>
      </c>
      <c r="L113" s="73">
        <v>4038073.35</v>
      </c>
      <c r="M113" s="73">
        <v>330381.26</v>
      </c>
      <c r="N113" s="73">
        <v>3821256.14</v>
      </c>
      <c r="O113" s="73">
        <v>2183097.9</v>
      </c>
      <c r="P113" s="73">
        <v>1400000</v>
      </c>
      <c r="Q113" s="73">
        <v>3304969.45</v>
      </c>
      <c r="R113" s="73">
        <v>1467029.97</v>
      </c>
      <c r="S113" s="73">
        <v>456150.03</v>
      </c>
      <c r="T113" s="73">
        <v>1234039.6399999999</v>
      </c>
      <c r="U113" s="73">
        <v>310000</v>
      </c>
      <c r="V113" s="73">
        <v>8000000</v>
      </c>
      <c r="W113" s="73">
        <v>475000</v>
      </c>
      <c r="X113" s="73">
        <v>2355000</v>
      </c>
      <c r="Y113" s="73">
        <v>986813</v>
      </c>
      <c r="Z113" s="73">
        <v>629718.68000000005</v>
      </c>
      <c r="AA113" s="73">
        <v>482151.85</v>
      </c>
      <c r="AB113" s="73">
        <v>700000</v>
      </c>
      <c r="AC113" s="73">
        <v>2613158.58</v>
      </c>
      <c r="AD113" s="73">
        <v>606000</v>
      </c>
      <c r="AE113" s="73">
        <v>742727.27</v>
      </c>
      <c r="AF113" s="73">
        <v>985000</v>
      </c>
      <c r="AG113" s="73">
        <v>3159173</v>
      </c>
      <c r="AH113" s="73">
        <v>559180</v>
      </c>
      <c r="AI113" s="73">
        <v>467324.89</v>
      </c>
      <c r="AJ113" s="73">
        <v>7155731.4800000004</v>
      </c>
      <c r="AK113" s="73">
        <v>792266.23999999999</v>
      </c>
      <c r="AL113" s="73">
        <v>517000</v>
      </c>
      <c r="AM113" s="73">
        <v>2283009.21</v>
      </c>
      <c r="AN113" s="73">
        <v>2152825.09</v>
      </c>
      <c r="AO113" s="73">
        <v>1160661.1000000001</v>
      </c>
      <c r="AP113" s="73">
        <v>267959.07</v>
      </c>
      <c r="AQ113" s="73">
        <v>5482682.2800000003</v>
      </c>
      <c r="AR113" s="73">
        <v>844597.78</v>
      </c>
      <c r="AS113" s="73">
        <v>1897506.28</v>
      </c>
      <c r="AT113" s="73">
        <v>3530000</v>
      </c>
      <c r="AU113" s="73">
        <v>760000</v>
      </c>
      <c r="AV113" s="73">
        <v>211733.78</v>
      </c>
      <c r="AW113" s="73">
        <v>1162444.04</v>
      </c>
      <c r="AX113" s="73">
        <v>1235833.1399999999</v>
      </c>
      <c r="AY113" s="73">
        <v>1360050.77</v>
      </c>
      <c r="AZ113" s="73">
        <v>10541051.039999999</v>
      </c>
      <c r="BA113" s="73">
        <v>1756701.87</v>
      </c>
      <c r="BB113" s="73">
        <v>2500000</v>
      </c>
      <c r="BC113" s="73">
        <v>6280000</v>
      </c>
      <c r="BD113" s="73">
        <v>612119.77</v>
      </c>
      <c r="BE113" s="73">
        <v>746503.52</v>
      </c>
      <c r="BF113" s="73">
        <v>2501604.63</v>
      </c>
      <c r="BG113" s="73">
        <v>400000</v>
      </c>
      <c r="BH113" s="73">
        <v>250000</v>
      </c>
      <c r="BI113" s="73">
        <v>1844712.51</v>
      </c>
      <c r="BJ113" s="73">
        <v>1088700</v>
      </c>
      <c r="BK113" s="73">
        <v>5932421.5899999999</v>
      </c>
      <c r="BL113" s="73">
        <v>2502639.23</v>
      </c>
      <c r="BM113" s="73">
        <v>3604845.88</v>
      </c>
      <c r="BN113" s="73">
        <v>1910578.05</v>
      </c>
      <c r="BO113" s="73">
        <v>2567708.9300000002</v>
      </c>
      <c r="BP113" s="73">
        <v>832410</v>
      </c>
      <c r="BQ113" s="73">
        <v>15498180</v>
      </c>
      <c r="BR113" s="73">
        <v>3757506.02</v>
      </c>
      <c r="BS113" s="73">
        <v>1427738.28</v>
      </c>
      <c r="BT113" s="73">
        <v>7715792.7699999996</v>
      </c>
      <c r="BU113" s="73">
        <v>0</v>
      </c>
      <c r="BV113" s="73">
        <v>505063.05</v>
      </c>
      <c r="BW113" s="73">
        <v>2758210.42</v>
      </c>
      <c r="BX113" s="73">
        <v>643146.84</v>
      </c>
      <c r="BY113" s="73">
        <v>1291151.6100000001</v>
      </c>
      <c r="BZ113" s="73">
        <v>1294421</v>
      </c>
      <c r="CA113" s="73">
        <v>2670584</v>
      </c>
      <c r="CB113" s="73">
        <v>7650577.9400000004</v>
      </c>
      <c r="CC113" s="73">
        <v>2432180</v>
      </c>
      <c r="CD113" s="73">
        <v>4548060</v>
      </c>
      <c r="CE113" s="73">
        <v>968040</v>
      </c>
      <c r="CF113" s="73">
        <v>591130.24</v>
      </c>
      <c r="CG113" s="73">
        <v>1230000</v>
      </c>
      <c r="CH113" s="73">
        <v>387000</v>
      </c>
      <c r="CI113" s="73">
        <v>4895160</v>
      </c>
      <c r="CJ113" s="73">
        <v>891008.22</v>
      </c>
      <c r="CK113" s="73">
        <v>627747.01</v>
      </c>
      <c r="CL113" s="46">
        <f t="shared" si="38"/>
        <v>20731902.650000002</v>
      </c>
      <c r="CM113" s="46">
        <f t="shared" si="39"/>
        <v>14176543.130000001</v>
      </c>
      <c r="CN113" s="46">
        <f t="shared" si="40"/>
        <v>22761247.27</v>
      </c>
      <c r="CO113" s="46">
        <f t="shared" si="41"/>
        <v>43112053.169999994</v>
      </c>
      <c r="CP113" s="46">
        <f t="shared" si="42"/>
        <v>16223640.429999998</v>
      </c>
      <c r="CQ113" s="46">
        <f t="shared" si="43"/>
        <v>17350603.68</v>
      </c>
      <c r="CR113" s="46">
        <f t="shared" si="44"/>
        <v>61782697.399999999</v>
      </c>
      <c r="CS113" s="45">
        <f t="shared" si="50"/>
        <v>196138687.73000002</v>
      </c>
    </row>
    <row r="114" spans="1:97" s="47" customFormat="1" x14ac:dyDescent="0.6">
      <c r="A114" s="91" t="s">
        <v>256</v>
      </c>
      <c r="B114" s="73">
        <v>25000</v>
      </c>
      <c r="C114" s="73">
        <v>0</v>
      </c>
      <c r="D114" s="73">
        <v>87000</v>
      </c>
      <c r="E114" s="73">
        <v>0</v>
      </c>
      <c r="F114" s="73">
        <v>1000</v>
      </c>
      <c r="G114" s="73">
        <v>160000</v>
      </c>
      <c r="H114" s="73">
        <v>19000</v>
      </c>
      <c r="I114" s="73">
        <v>283000</v>
      </c>
      <c r="J114" s="73">
        <v>17100</v>
      </c>
      <c r="K114" s="73">
        <v>17786</v>
      </c>
      <c r="L114" s="73">
        <v>0</v>
      </c>
      <c r="M114" s="73">
        <v>9800</v>
      </c>
      <c r="N114" s="73">
        <v>51865</v>
      </c>
      <c r="O114" s="73">
        <v>57570</v>
      </c>
      <c r="P114" s="73">
        <v>0</v>
      </c>
      <c r="Q114" s="73">
        <v>0</v>
      </c>
      <c r="R114" s="73">
        <v>2550</v>
      </c>
      <c r="S114" s="73">
        <v>0</v>
      </c>
      <c r="T114" s="73">
        <v>0</v>
      </c>
      <c r="U114" s="73">
        <v>3000</v>
      </c>
      <c r="V114" s="73">
        <v>300000</v>
      </c>
      <c r="W114" s="73">
        <v>27065</v>
      </c>
      <c r="X114" s="73">
        <v>53600</v>
      </c>
      <c r="Y114" s="73">
        <v>37260</v>
      </c>
      <c r="Z114" s="73">
        <v>23362.69</v>
      </c>
      <c r="AA114" s="73">
        <v>12700</v>
      </c>
      <c r="AB114" s="73">
        <v>0</v>
      </c>
      <c r="AC114" s="73">
        <v>95228.95</v>
      </c>
      <c r="AD114" s="73">
        <v>0</v>
      </c>
      <c r="AE114" s="73">
        <v>30508.5</v>
      </c>
      <c r="AF114" s="73">
        <v>25700</v>
      </c>
      <c r="AG114" s="73">
        <v>0</v>
      </c>
      <c r="AH114" s="73">
        <v>1</v>
      </c>
      <c r="AI114" s="73">
        <v>13095</v>
      </c>
      <c r="AJ114" s="73">
        <v>16137</v>
      </c>
      <c r="AK114" s="73">
        <v>0</v>
      </c>
      <c r="AL114" s="73">
        <v>54500</v>
      </c>
      <c r="AM114" s="73">
        <v>81006</v>
      </c>
      <c r="AN114" s="73">
        <v>118867</v>
      </c>
      <c r="AO114" s="73">
        <v>21600</v>
      </c>
      <c r="AP114" s="73">
        <v>4600</v>
      </c>
      <c r="AQ114" s="73">
        <v>234329.52</v>
      </c>
      <c r="AR114" s="73">
        <v>0</v>
      </c>
      <c r="AS114" s="73">
        <v>78227.5</v>
      </c>
      <c r="AT114" s="73">
        <v>120000</v>
      </c>
      <c r="AU114" s="73">
        <v>40000</v>
      </c>
      <c r="AV114" s="73">
        <v>5755</v>
      </c>
      <c r="AW114" s="73">
        <v>0</v>
      </c>
      <c r="AX114" s="73">
        <v>43880.4</v>
      </c>
      <c r="AY114" s="73">
        <v>32249.599999999999</v>
      </c>
      <c r="AZ114" s="73">
        <v>117175.75</v>
      </c>
      <c r="BA114" s="73">
        <v>51145</v>
      </c>
      <c r="BB114" s="73">
        <v>500000</v>
      </c>
      <c r="BC114" s="73">
        <v>120000</v>
      </c>
      <c r="BD114" s="73">
        <v>26658.05</v>
      </c>
      <c r="BE114" s="73">
        <v>14425.65</v>
      </c>
      <c r="BF114" s="73">
        <v>1</v>
      </c>
      <c r="BG114" s="73">
        <v>1</v>
      </c>
      <c r="BH114" s="73">
        <v>50000</v>
      </c>
      <c r="BI114" s="73">
        <v>65631</v>
      </c>
      <c r="BJ114" s="73">
        <v>0</v>
      </c>
      <c r="BK114" s="73">
        <v>9347.52</v>
      </c>
      <c r="BL114" s="73">
        <v>93104.5</v>
      </c>
      <c r="BM114" s="73">
        <v>78666.009999999995</v>
      </c>
      <c r="BN114" s="73">
        <v>109253</v>
      </c>
      <c r="BO114" s="73">
        <v>73416.05</v>
      </c>
      <c r="BP114" s="73">
        <v>19795</v>
      </c>
      <c r="BQ114" s="73">
        <v>0</v>
      </c>
      <c r="BR114" s="73">
        <v>63828.5</v>
      </c>
      <c r="BS114" s="73">
        <v>87750</v>
      </c>
      <c r="BT114" s="73">
        <v>764.4</v>
      </c>
      <c r="BU114" s="73">
        <v>0</v>
      </c>
      <c r="BV114" s="73">
        <v>11248</v>
      </c>
      <c r="BW114" s="73">
        <v>0</v>
      </c>
      <c r="BX114" s="73">
        <v>0</v>
      </c>
      <c r="BY114" s="73">
        <v>0</v>
      </c>
      <c r="BZ114" s="73">
        <v>0</v>
      </c>
      <c r="CA114" s="73">
        <v>0</v>
      </c>
      <c r="CB114" s="73">
        <v>244255.04</v>
      </c>
      <c r="CC114" s="73">
        <v>90000</v>
      </c>
      <c r="CD114" s="73">
        <v>530607</v>
      </c>
      <c r="CE114" s="73">
        <v>0</v>
      </c>
      <c r="CF114" s="73">
        <v>0</v>
      </c>
      <c r="CG114" s="73">
        <v>17310</v>
      </c>
      <c r="CH114" s="73">
        <v>6800</v>
      </c>
      <c r="CI114" s="73">
        <v>329360</v>
      </c>
      <c r="CJ114" s="73">
        <v>22765</v>
      </c>
      <c r="CK114" s="73">
        <v>0</v>
      </c>
      <c r="CL114" s="46">
        <f t="shared" si="38"/>
        <v>619686</v>
      </c>
      <c r="CM114" s="46">
        <f t="shared" si="39"/>
        <v>114985</v>
      </c>
      <c r="CN114" s="46">
        <f t="shared" si="40"/>
        <v>618521.14</v>
      </c>
      <c r="CO114" s="46">
        <f t="shared" si="41"/>
        <v>1019472.77</v>
      </c>
      <c r="CP114" s="46">
        <f t="shared" si="42"/>
        <v>776716.70000000007</v>
      </c>
      <c r="CQ114" s="46">
        <f t="shared" si="43"/>
        <v>383582.08</v>
      </c>
      <c r="CR114" s="46">
        <f t="shared" si="44"/>
        <v>1404687.94</v>
      </c>
      <c r="CS114" s="45">
        <f t="shared" si="50"/>
        <v>4937651.629999999</v>
      </c>
    </row>
    <row r="115" spans="1:97" s="47" customFormat="1" ht="18.75" customHeight="1" x14ac:dyDescent="0.6">
      <c r="A115" s="91" t="s">
        <v>257</v>
      </c>
      <c r="B115" s="73">
        <v>3000000</v>
      </c>
      <c r="C115" s="73">
        <v>539720.68000000005</v>
      </c>
      <c r="D115" s="73">
        <v>180000</v>
      </c>
      <c r="E115" s="73">
        <v>300000</v>
      </c>
      <c r="F115" s="73">
        <v>159000</v>
      </c>
      <c r="G115" s="73">
        <v>40000</v>
      </c>
      <c r="H115" s="73">
        <v>855000</v>
      </c>
      <c r="I115" s="73">
        <v>989500</v>
      </c>
      <c r="J115" s="73">
        <v>205900</v>
      </c>
      <c r="K115" s="73">
        <v>121935.6</v>
      </c>
      <c r="L115" s="73">
        <v>2778626.08</v>
      </c>
      <c r="M115" s="73">
        <v>218675.4</v>
      </c>
      <c r="N115" s="73">
        <v>906737.93</v>
      </c>
      <c r="O115" s="73">
        <v>389315</v>
      </c>
      <c r="P115" s="73">
        <v>138000</v>
      </c>
      <c r="Q115" s="73">
        <v>745835.84</v>
      </c>
      <c r="R115" s="73">
        <v>226047.73</v>
      </c>
      <c r="S115" s="73">
        <v>214528.5</v>
      </c>
      <c r="T115" s="73">
        <v>217012.42</v>
      </c>
      <c r="U115" s="73">
        <v>47000</v>
      </c>
      <c r="V115" s="73">
        <v>1500000</v>
      </c>
      <c r="W115" s="73">
        <v>152328</v>
      </c>
      <c r="X115" s="73">
        <v>469000</v>
      </c>
      <c r="Y115" s="73">
        <v>697247</v>
      </c>
      <c r="Z115" s="73">
        <v>165541.51</v>
      </c>
      <c r="AA115" s="73">
        <v>196512.9</v>
      </c>
      <c r="AB115" s="73">
        <v>100000</v>
      </c>
      <c r="AC115" s="73">
        <v>1447331.46</v>
      </c>
      <c r="AD115" s="73">
        <v>330000</v>
      </c>
      <c r="AE115" s="73">
        <v>103745.84</v>
      </c>
      <c r="AF115" s="73">
        <v>154500</v>
      </c>
      <c r="AG115" s="73">
        <v>916713</v>
      </c>
      <c r="AH115" s="73">
        <v>352725</v>
      </c>
      <c r="AI115" s="73">
        <v>77941.440000000002</v>
      </c>
      <c r="AJ115" s="73">
        <v>2383223.89</v>
      </c>
      <c r="AK115" s="73">
        <v>309258.23</v>
      </c>
      <c r="AL115" s="73">
        <v>267000</v>
      </c>
      <c r="AM115" s="73">
        <v>402140.7</v>
      </c>
      <c r="AN115" s="73">
        <v>219959.25</v>
      </c>
      <c r="AO115" s="73">
        <v>198000</v>
      </c>
      <c r="AP115" s="73">
        <v>32744.65</v>
      </c>
      <c r="AQ115" s="73">
        <v>1930823.04</v>
      </c>
      <c r="AR115" s="73">
        <v>211813.86</v>
      </c>
      <c r="AS115" s="73">
        <v>365931.4</v>
      </c>
      <c r="AT115" s="73">
        <v>241500</v>
      </c>
      <c r="AU115" s="73">
        <v>152000</v>
      </c>
      <c r="AV115" s="73">
        <v>66839.44</v>
      </c>
      <c r="AW115" s="73">
        <v>634353.98</v>
      </c>
      <c r="AX115" s="73">
        <v>268839.3</v>
      </c>
      <c r="AY115" s="73">
        <v>231036.24</v>
      </c>
      <c r="AZ115" s="73">
        <v>674521.3</v>
      </c>
      <c r="BA115" s="73">
        <v>205005.69</v>
      </c>
      <c r="BB115" s="73">
        <v>200000</v>
      </c>
      <c r="BC115" s="73">
        <v>640000</v>
      </c>
      <c r="BD115" s="73">
        <v>199785.21</v>
      </c>
      <c r="BE115" s="73">
        <v>165385.54999999999</v>
      </c>
      <c r="BF115" s="73">
        <v>819612.02</v>
      </c>
      <c r="BG115" s="73">
        <v>546000</v>
      </c>
      <c r="BH115" s="73">
        <v>100000</v>
      </c>
      <c r="BI115" s="73">
        <v>1616126</v>
      </c>
      <c r="BJ115" s="73">
        <v>402000</v>
      </c>
      <c r="BK115" s="73">
        <v>0</v>
      </c>
      <c r="BL115" s="73">
        <v>735216.6</v>
      </c>
      <c r="BM115" s="73">
        <v>655861.47</v>
      </c>
      <c r="BN115" s="73">
        <v>1432903.47</v>
      </c>
      <c r="BO115" s="73">
        <v>673205.39</v>
      </c>
      <c r="BP115" s="73">
        <v>351050.41</v>
      </c>
      <c r="BQ115" s="73">
        <v>5166060</v>
      </c>
      <c r="BR115" s="73">
        <v>720481.69</v>
      </c>
      <c r="BS115" s="73">
        <v>505827.47</v>
      </c>
      <c r="BT115" s="73">
        <v>1015629.69</v>
      </c>
      <c r="BU115" s="73">
        <v>0</v>
      </c>
      <c r="BV115" s="73">
        <v>290885.71999999997</v>
      </c>
      <c r="BW115" s="73">
        <v>891577.57</v>
      </c>
      <c r="BX115" s="73">
        <v>212611.89</v>
      </c>
      <c r="BY115" s="73">
        <v>466191.09</v>
      </c>
      <c r="BZ115" s="73">
        <v>448646</v>
      </c>
      <c r="CA115" s="73">
        <v>865395</v>
      </c>
      <c r="CB115" s="73">
        <v>1020296.7</v>
      </c>
      <c r="CC115" s="73">
        <v>854260.02</v>
      </c>
      <c r="CD115" s="73">
        <v>0</v>
      </c>
      <c r="CE115" s="73">
        <v>322680</v>
      </c>
      <c r="CF115" s="73">
        <v>66527.75</v>
      </c>
      <c r="CG115" s="73">
        <v>410000</v>
      </c>
      <c r="CH115" s="73">
        <v>167000</v>
      </c>
      <c r="CI115" s="73">
        <v>458720</v>
      </c>
      <c r="CJ115" s="73">
        <v>147670.01</v>
      </c>
      <c r="CK115" s="73">
        <v>218494.15</v>
      </c>
      <c r="CL115" s="46">
        <f t="shared" si="38"/>
        <v>9388357.7599999998</v>
      </c>
      <c r="CM115" s="46">
        <f t="shared" si="39"/>
        <v>2884477.42</v>
      </c>
      <c r="CN115" s="46">
        <f t="shared" si="40"/>
        <v>6663586.1499999994</v>
      </c>
      <c r="CO115" s="46">
        <f t="shared" si="41"/>
        <v>8794990.9700000007</v>
      </c>
      <c r="CP115" s="46">
        <f t="shared" si="42"/>
        <v>4688908.78</v>
      </c>
      <c r="CQ115" s="46">
        <f t="shared" si="43"/>
        <v>3848237.3400000003</v>
      </c>
      <c r="CR115" s="46">
        <f t="shared" si="44"/>
        <v>14248954.749999998</v>
      </c>
      <c r="CS115" s="45">
        <f t="shared" si="50"/>
        <v>50517513.170000002</v>
      </c>
    </row>
    <row r="116" spans="1:97" s="47" customFormat="1" ht="18.75" customHeight="1" x14ac:dyDescent="0.6">
      <c r="A116" s="91" t="s">
        <v>258</v>
      </c>
      <c r="B116" s="73">
        <v>150000</v>
      </c>
      <c r="C116" s="73">
        <v>133907.10999999999</v>
      </c>
      <c r="D116" s="73">
        <v>124000</v>
      </c>
      <c r="E116" s="73">
        <v>0</v>
      </c>
      <c r="F116" s="73">
        <v>80000</v>
      </c>
      <c r="G116" s="73">
        <v>40000</v>
      </c>
      <c r="H116" s="73">
        <v>190000</v>
      </c>
      <c r="I116" s="73">
        <v>169884.6</v>
      </c>
      <c r="J116" s="73">
        <v>234200</v>
      </c>
      <c r="K116" s="73">
        <v>224489.8</v>
      </c>
      <c r="L116" s="73">
        <v>426096</v>
      </c>
      <c r="M116" s="73">
        <v>74422</v>
      </c>
      <c r="N116" s="73">
        <v>267326</v>
      </c>
      <c r="O116" s="73">
        <v>93001</v>
      </c>
      <c r="P116" s="73">
        <v>13500</v>
      </c>
      <c r="Q116" s="73">
        <v>110087</v>
      </c>
      <c r="R116" s="73">
        <v>71392.5</v>
      </c>
      <c r="S116" s="73">
        <v>17904.55</v>
      </c>
      <c r="T116" s="73">
        <v>5000</v>
      </c>
      <c r="U116" s="73">
        <v>38000</v>
      </c>
      <c r="V116" s="73">
        <v>111000</v>
      </c>
      <c r="W116" s="73">
        <v>12500</v>
      </c>
      <c r="X116" s="73">
        <v>36000</v>
      </c>
      <c r="Y116" s="73">
        <v>135818</v>
      </c>
      <c r="Z116" s="73">
        <v>0</v>
      </c>
      <c r="AA116" s="73">
        <v>32106</v>
      </c>
      <c r="AB116" s="73">
        <v>100000</v>
      </c>
      <c r="AC116" s="73">
        <v>0</v>
      </c>
      <c r="AD116" s="73">
        <v>25000</v>
      </c>
      <c r="AE116" s="73">
        <v>36954</v>
      </c>
      <c r="AF116" s="73">
        <v>250000</v>
      </c>
      <c r="AG116" s="73">
        <v>33130</v>
      </c>
      <c r="AH116" s="73">
        <v>1</v>
      </c>
      <c r="AI116" s="73">
        <v>25966.7</v>
      </c>
      <c r="AJ116" s="73">
        <v>446707.76</v>
      </c>
      <c r="AK116" s="73">
        <v>231664.5</v>
      </c>
      <c r="AL116" s="73">
        <v>68000</v>
      </c>
      <c r="AM116" s="73">
        <v>152891.25</v>
      </c>
      <c r="AN116" s="73">
        <v>107023</v>
      </c>
      <c r="AO116" s="73">
        <v>94272.639999999999</v>
      </c>
      <c r="AP116" s="73">
        <v>19970.5</v>
      </c>
      <c r="AQ116" s="73">
        <v>499902</v>
      </c>
      <c r="AR116" s="73">
        <v>151573.4</v>
      </c>
      <c r="AS116" s="73">
        <v>158628</v>
      </c>
      <c r="AT116" s="73">
        <v>184418</v>
      </c>
      <c r="AU116" s="73">
        <v>115000</v>
      </c>
      <c r="AV116" s="73">
        <v>19387.62</v>
      </c>
      <c r="AW116" s="73">
        <v>10867.8</v>
      </c>
      <c r="AX116" s="73">
        <v>220000</v>
      </c>
      <c r="AY116" s="73">
        <v>196152.8</v>
      </c>
      <c r="AZ116" s="73">
        <v>316911</v>
      </c>
      <c r="BA116" s="73">
        <v>29473</v>
      </c>
      <c r="BB116" s="73">
        <v>200000</v>
      </c>
      <c r="BC116" s="73">
        <v>260000</v>
      </c>
      <c r="BD116" s="73">
        <v>52402.75</v>
      </c>
      <c r="BE116" s="73">
        <v>45262</v>
      </c>
      <c r="BF116" s="73">
        <v>524589.93999999994</v>
      </c>
      <c r="BG116" s="73">
        <v>1</v>
      </c>
      <c r="BH116" s="73">
        <v>100000</v>
      </c>
      <c r="BI116" s="73">
        <v>378103.4</v>
      </c>
      <c r="BJ116" s="73">
        <v>145000</v>
      </c>
      <c r="BK116" s="73">
        <v>1301340.1499999999</v>
      </c>
      <c r="BL116" s="73">
        <v>82198.13</v>
      </c>
      <c r="BM116" s="73">
        <v>280867.87</v>
      </c>
      <c r="BN116" s="73">
        <v>0</v>
      </c>
      <c r="BO116" s="73">
        <v>110635.78</v>
      </c>
      <c r="BP116" s="73">
        <v>90000</v>
      </c>
      <c r="BQ116" s="73">
        <v>0</v>
      </c>
      <c r="BR116" s="73">
        <v>446039</v>
      </c>
      <c r="BS116" s="73">
        <v>144453.20000000001</v>
      </c>
      <c r="BT116" s="73">
        <v>178645.78</v>
      </c>
      <c r="BU116" s="73">
        <v>0</v>
      </c>
      <c r="BV116" s="73">
        <v>54987</v>
      </c>
      <c r="BW116" s="73">
        <v>10050</v>
      </c>
      <c r="BX116" s="73">
        <v>38897.25</v>
      </c>
      <c r="BY116" s="73">
        <v>0</v>
      </c>
      <c r="BZ116" s="73">
        <v>144872</v>
      </c>
      <c r="CA116" s="73">
        <v>250758</v>
      </c>
      <c r="CB116" s="73">
        <v>180147</v>
      </c>
      <c r="CC116" s="73">
        <v>641925</v>
      </c>
      <c r="CD116" s="73">
        <v>530607</v>
      </c>
      <c r="CE116" s="73">
        <v>0</v>
      </c>
      <c r="CF116" s="73">
        <v>0</v>
      </c>
      <c r="CG116" s="73">
        <v>18000</v>
      </c>
      <c r="CH116" s="73">
        <v>40200</v>
      </c>
      <c r="CI116" s="73">
        <v>324996.5</v>
      </c>
      <c r="CJ116" s="73">
        <v>62901.5</v>
      </c>
      <c r="CK116" s="73">
        <v>42723.9</v>
      </c>
      <c r="CL116" s="46">
        <f t="shared" si="38"/>
        <v>1846999.51</v>
      </c>
      <c r="CM116" s="46">
        <f t="shared" si="39"/>
        <v>616211.05000000005</v>
      </c>
      <c r="CN116" s="46">
        <f t="shared" si="40"/>
        <v>798475.7</v>
      </c>
      <c r="CO116" s="46">
        <f t="shared" si="41"/>
        <v>3022843.2699999996</v>
      </c>
      <c r="CP116" s="46">
        <f t="shared" si="42"/>
        <v>1705359.0899999999</v>
      </c>
      <c r="CQ116" s="46">
        <f t="shared" si="43"/>
        <v>1865041.93</v>
      </c>
      <c r="CR116" s="46">
        <f t="shared" si="44"/>
        <v>3110203.13</v>
      </c>
      <c r="CS116" s="45">
        <f t="shared" si="50"/>
        <v>12965133.679999998</v>
      </c>
    </row>
    <row r="117" spans="1:97" s="47" customFormat="1" ht="18.75" customHeight="1" x14ac:dyDescent="0.6">
      <c r="A117" s="91" t="s">
        <v>259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v>1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0</v>
      </c>
      <c r="Y117" s="74">
        <v>0</v>
      </c>
      <c r="Z117" s="74">
        <v>0</v>
      </c>
      <c r="AA117" s="74">
        <v>0</v>
      </c>
      <c r="AB117" s="74">
        <v>0</v>
      </c>
      <c r="AC117" s="74">
        <v>0</v>
      </c>
      <c r="AD117" s="74">
        <v>0</v>
      </c>
      <c r="AE117" s="74">
        <v>0</v>
      </c>
      <c r="AF117" s="74">
        <v>1</v>
      </c>
      <c r="AG117" s="74">
        <v>0</v>
      </c>
      <c r="AH117" s="74">
        <v>1</v>
      </c>
      <c r="AI117" s="74">
        <v>0</v>
      </c>
      <c r="AJ117" s="74">
        <v>0</v>
      </c>
      <c r="AK117" s="74">
        <v>0</v>
      </c>
      <c r="AL117" s="74">
        <v>0</v>
      </c>
      <c r="AM117" s="74">
        <v>0</v>
      </c>
      <c r="AN117" s="74">
        <v>0</v>
      </c>
      <c r="AO117" s="74">
        <v>0</v>
      </c>
      <c r="AP117" s="74">
        <v>0</v>
      </c>
      <c r="AQ117" s="74">
        <v>0</v>
      </c>
      <c r="AR117" s="74">
        <v>0</v>
      </c>
      <c r="AS117" s="74">
        <v>0</v>
      </c>
      <c r="AT117" s="74">
        <v>0</v>
      </c>
      <c r="AU117" s="74">
        <v>0</v>
      </c>
      <c r="AV117" s="74">
        <v>0</v>
      </c>
      <c r="AW117" s="74">
        <v>0</v>
      </c>
      <c r="AX117" s="74">
        <v>0</v>
      </c>
      <c r="AY117" s="74">
        <v>0</v>
      </c>
      <c r="AZ117" s="74">
        <v>0</v>
      </c>
      <c r="BA117" s="74">
        <v>0</v>
      </c>
      <c r="BB117" s="74">
        <v>0</v>
      </c>
      <c r="BC117" s="74">
        <v>0</v>
      </c>
      <c r="BD117" s="74">
        <v>0</v>
      </c>
      <c r="BE117" s="74">
        <v>0</v>
      </c>
      <c r="BF117" s="74">
        <v>1</v>
      </c>
      <c r="BG117" s="74">
        <v>1</v>
      </c>
      <c r="BH117" s="74">
        <v>1</v>
      </c>
      <c r="BI117" s="74">
        <v>1</v>
      </c>
      <c r="BJ117" s="74">
        <v>0</v>
      </c>
      <c r="BK117" s="74">
        <v>0</v>
      </c>
      <c r="BL117" s="74">
        <v>0</v>
      </c>
      <c r="BM117" s="74">
        <v>0</v>
      </c>
      <c r="BN117" s="74">
        <v>0</v>
      </c>
      <c r="BO117" s="74">
        <v>0</v>
      </c>
      <c r="BP117" s="74">
        <v>0</v>
      </c>
      <c r="BQ117" s="74">
        <v>0</v>
      </c>
      <c r="BR117" s="74">
        <v>0</v>
      </c>
      <c r="BS117" s="74">
        <v>0</v>
      </c>
      <c r="BT117" s="74">
        <v>0</v>
      </c>
      <c r="BU117" s="74">
        <v>0</v>
      </c>
      <c r="BV117" s="74">
        <v>0</v>
      </c>
      <c r="BW117" s="74">
        <v>0</v>
      </c>
      <c r="BX117" s="74">
        <v>0</v>
      </c>
      <c r="BY117" s="74">
        <v>0</v>
      </c>
      <c r="BZ117" s="74">
        <v>0</v>
      </c>
      <c r="CA117" s="74">
        <v>0</v>
      </c>
      <c r="CB117" s="74">
        <v>0</v>
      </c>
      <c r="CC117" s="74">
        <v>90000</v>
      </c>
      <c r="CD117" s="74">
        <v>0</v>
      </c>
      <c r="CE117" s="74">
        <v>0</v>
      </c>
      <c r="CF117" s="74">
        <v>0</v>
      </c>
      <c r="CG117" s="74">
        <v>0</v>
      </c>
      <c r="CH117" s="74">
        <v>0</v>
      </c>
      <c r="CI117" s="74">
        <v>0</v>
      </c>
      <c r="CJ117" s="74">
        <v>0</v>
      </c>
      <c r="CK117" s="74">
        <v>0</v>
      </c>
      <c r="CL117" s="46">
        <f t="shared" si="38"/>
        <v>1</v>
      </c>
      <c r="CM117" s="46">
        <f t="shared" si="39"/>
        <v>0</v>
      </c>
      <c r="CN117" s="46">
        <f t="shared" si="40"/>
        <v>2</v>
      </c>
      <c r="CO117" s="46">
        <f t="shared" si="41"/>
        <v>0</v>
      </c>
      <c r="CP117" s="46">
        <f t="shared" si="42"/>
        <v>4</v>
      </c>
      <c r="CQ117" s="46">
        <f t="shared" si="43"/>
        <v>0</v>
      </c>
      <c r="CR117" s="46">
        <f t="shared" si="44"/>
        <v>90000</v>
      </c>
      <c r="CS117" s="45">
        <f t="shared" si="50"/>
        <v>90007</v>
      </c>
    </row>
    <row r="118" spans="1:97" s="47" customFormat="1" ht="18.600000000000001" customHeight="1" x14ac:dyDescent="0.6">
      <c r="A118" s="91" t="s">
        <v>260</v>
      </c>
      <c r="B118" s="73">
        <v>0</v>
      </c>
      <c r="C118" s="73">
        <v>66000</v>
      </c>
      <c r="D118" s="73">
        <v>52000</v>
      </c>
      <c r="E118" s="73">
        <v>0</v>
      </c>
      <c r="F118" s="73">
        <v>15000</v>
      </c>
      <c r="G118" s="73">
        <v>540000</v>
      </c>
      <c r="H118" s="73">
        <v>38000</v>
      </c>
      <c r="I118" s="73">
        <v>57047.06</v>
      </c>
      <c r="J118" s="73">
        <v>2000</v>
      </c>
      <c r="K118" s="73">
        <v>0</v>
      </c>
      <c r="L118" s="73">
        <v>219168.57</v>
      </c>
      <c r="M118" s="73">
        <v>113921</v>
      </c>
      <c r="N118" s="73">
        <v>29898.78</v>
      </c>
      <c r="O118" s="73">
        <v>190813.47</v>
      </c>
      <c r="P118" s="73">
        <v>0</v>
      </c>
      <c r="Q118" s="73">
        <v>0</v>
      </c>
      <c r="R118" s="73">
        <v>35256.050000000003</v>
      </c>
      <c r="S118" s="73">
        <v>0</v>
      </c>
      <c r="T118" s="73">
        <v>5000</v>
      </c>
      <c r="U118" s="73">
        <v>78000</v>
      </c>
      <c r="V118" s="73">
        <v>30000</v>
      </c>
      <c r="W118" s="73">
        <v>30000</v>
      </c>
      <c r="X118" s="73">
        <v>0</v>
      </c>
      <c r="Y118" s="73">
        <v>72682</v>
      </c>
      <c r="Z118" s="73">
        <v>0</v>
      </c>
      <c r="AA118" s="73">
        <v>25285</v>
      </c>
      <c r="AB118" s="73">
        <v>0</v>
      </c>
      <c r="AC118" s="73">
        <v>163297.17000000001</v>
      </c>
      <c r="AD118" s="73">
        <v>10000</v>
      </c>
      <c r="AE118" s="73">
        <v>4813.53</v>
      </c>
      <c r="AF118" s="73">
        <v>54000</v>
      </c>
      <c r="AG118" s="73">
        <v>114786</v>
      </c>
      <c r="AH118" s="73">
        <v>53295</v>
      </c>
      <c r="AI118" s="73">
        <v>17745.8</v>
      </c>
      <c r="AJ118" s="73">
        <v>193428.75</v>
      </c>
      <c r="AK118" s="73">
        <v>23965.5</v>
      </c>
      <c r="AL118" s="73">
        <v>25000</v>
      </c>
      <c r="AM118" s="73">
        <v>169853.58</v>
      </c>
      <c r="AN118" s="73">
        <v>51805</v>
      </c>
      <c r="AO118" s="73">
        <v>29426.1</v>
      </c>
      <c r="AP118" s="73">
        <v>0</v>
      </c>
      <c r="AQ118" s="73">
        <v>571787.4</v>
      </c>
      <c r="AR118" s="73">
        <v>5140</v>
      </c>
      <c r="AS118" s="73">
        <v>30953.97</v>
      </c>
      <c r="AT118" s="73">
        <v>110000</v>
      </c>
      <c r="AU118" s="73">
        <v>250000</v>
      </c>
      <c r="AV118" s="73">
        <v>0</v>
      </c>
      <c r="AW118" s="73">
        <v>33109.1</v>
      </c>
      <c r="AX118" s="73">
        <v>48479.97</v>
      </c>
      <c r="AY118" s="73">
        <v>24630.95</v>
      </c>
      <c r="AZ118" s="73">
        <v>213329.64</v>
      </c>
      <c r="BA118" s="73">
        <v>162974.04</v>
      </c>
      <c r="BB118" s="73">
        <v>30000</v>
      </c>
      <c r="BC118" s="73">
        <v>30000</v>
      </c>
      <c r="BD118" s="73">
        <v>890</v>
      </c>
      <c r="BE118" s="73">
        <v>0</v>
      </c>
      <c r="BF118" s="73">
        <v>34079.4</v>
      </c>
      <c r="BG118" s="73">
        <v>1</v>
      </c>
      <c r="BH118" s="73">
        <v>50000</v>
      </c>
      <c r="BI118" s="73">
        <v>199721.8</v>
      </c>
      <c r="BJ118" s="73">
        <v>73000</v>
      </c>
      <c r="BK118" s="73">
        <v>0</v>
      </c>
      <c r="BL118" s="73">
        <v>10085</v>
      </c>
      <c r="BM118" s="73">
        <v>57354.89</v>
      </c>
      <c r="BN118" s="73">
        <v>22521.200000000001</v>
      </c>
      <c r="BO118" s="73">
        <v>14445.41</v>
      </c>
      <c r="BP118" s="73">
        <v>0</v>
      </c>
      <c r="BQ118" s="73">
        <v>0</v>
      </c>
      <c r="BR118" s="73">
        <v>52000</v>
      </c>
      <c r="BS118" s="73">
        <v>0</v>
      </c>
      <c r="BT118" s="73">
        <v>19299.400000000001</v>
      </c>
      <c r="BU118" s="73">
        <v>0</v>
      </c>
      <c r="BV118" s="73">
        <v>7281</v>
      </c>
      <c r="BW118" s="73">
        <v>64697.57</v>
      </c>
      <c r="BX118" s="73">
        <v>69147</v>
      </c>
      <c r="BY118" s="73">
        <v>56090</v>
      </c>
      <c r="BZ118" s="73">
        <v>0</v>
      </c>
      <c r="CA118" s="73">
        <v>0</v>
      </c>
      <c r="CB118" s="73">
        <v>79423</v>
      </c>
      <c r="CC118" s="73">
        <v>135000</v>
      </c>
      <c r="CD118" s="73">
        <v>454806</v>
      </c>
      <c r="CE118" s="73">
        <v>0</v>
      </c>
      <c r="CF118" s="73">
        <v>0</v>
      </c>
      <c r="CG118" s="73">
        <v>8000</v>
      </c>
      <c r="CH118" s="73">
        <v>2700</v>
      </c>
      <c r="CI118" s="73">
        <v>200000</v>
      </c>
      <c r="CJ118" s="73">
        <v>0</v>
      </c>
      <c r="CK118" s="73">
        <v>71500</v>
      </c>
      <c r="CL118" s="46">
        <f t="shared" si="38"/>
        <v>1103136.6300000001</v>
      </c>
      <c r="CM118" s="46">
        <f t="shared" si="39"/>
        <v>338968.3</v>
      </c>
      <c r="CN118" s="46">
        <f t="shared" si="40"/>
        <v>575904.50000000012</v>
      </c>
      <c r="CO118" s="46">
        <f t="shared" si="41"/>
        <v>1943884</v>
      </c>
      <c r="CP118" s="46">
        <f t="shared" si="42"/>
        <v>417692.19999999995</v>
      </c>
      <c r="CQ118" s="46">
        <f t="shared" si="43"/>
        <v>104406.5</v>
      </c>
      <c r="CR118" s="46">
        <f t="shared" si="44"/>
        <v>1219943.97</v>
      </c>
      <c r="CS118" s="45">
        <f t="shared" si="50"/>
        <v>5703936.1000000015</v>
      </c>
    </row>
    <row r="119" spans="1:97" s="47" customFormat="1" ht="18.75" customHeight="1" x14ac:dyDescent="0.6">
      <c r="A119" s="91" t="s">
        <v>229</v>
      </c>
      <c r="B119" s="74">
        <v>100000</v>
      </c>
      <c r="C119" s="74">
        <v>84132</v>
      </c>
      <c r="D119" s="74">
        <v>0</v>
      </c>
      <c r="E119" s="74">
        <v>0</v>
      </c>
      <c r="F119" s="74">
        <v>122360</v>
      </c>
      <c r="G119" s="74">
        <v>40000</v>
      </c>
      <c r="H119" s="74">
        <v>0</v>
      </c>
      <c r="I119" s="74">
        <v>68519</v>
      </c>
      <c r="J119" s="74">
        <v>9600</v>
      </c>
      <c r="K119" s="74">
        <v>144000</v>
      </c>
      <c r="L119" s="74">
        <v>0</v>
      </c>
      <c r="M119" s="74">
        <v>0</v>
      </c>
      <c r="N119" s="74">
        <v>21058.92</v>
      </c>
      <c r="O119" s="74">
        <v>0</v>
      </c>
      <c r="P119" s="74">
        <v>165000</v>
      </c>
      <c r="Q119" s="74">
        <v>0</v>
      </c>
      <c r="R119" s="74">
        <v>40781.78</v>
      </c>
      <c r="S119" s="74">
        <v>0</v>
      </c>
      <c r="T119" s="74">
        <v>5000</v>
      </c>
      <c r="U119" s="74">
        <v>0</v>
      </c>
      <c r="V119" s="74">
        <v>450000</v>
      </c>
      <c r="W119" s="74">
        <v>0</v>
      </c>
      <c r="X119" s="74">
        <v>55175</v>
      </c>
      <c r="Y119" s="74">
        <v>25613</v>
      </c>
      <c r="Z119" s="74">
        <v>0</v>
      </c>
      <c r="AA119" s="74">
        <v>81720</v>
      </c>
      <c r="AB119" s="74">
        <v>0</v>
      </c>
      <c r="AC119" s="74">
        <v>0</v>
      </c>
      <c r="AD119" s="74">
        <v>29000</v>
      </c>
      <c r="AE119" s="74">
        <v>5840</v>
      </c>
      <c r="AF119" s="74">
        <v>1</v>
      </c>
      <c r="AG119" s="74">
        <v>0</v>
      </c>
      <c r="AH119" s="74">
        <v>1</v>
      </c>
      <c r="AI119" s="74">
        <v>18865</v>
      </c>
      <c r="AJ119" s="74">
        <v>191965.43</v>
      </c>
      <c r="AK119" s="74">
        <v>0</v>
      </c>
      <c r="AL119" s="74">
        <v>20000</v>
      </c>
      <c r="AM119" s="74">
        <v>51620</v>
      </c>
      <c r="AN119" s="74">
        <v>0</v>
      </c>
      <c r="AO119" s="74">
        <v>0</v>
      </c>
      <c r="AP119" s="74">
        <v>115460</v>
      </c>
      <c r="AQ119" s="74">
        <v>171005.28</v>
      </c>
      <c r="AR119" s="74">
        <v>47505.5</v>
      </c>
      <c r="AS119" s="74">
        <v>20475</v>
      </c>
      <c r="AT119" s="74">
        <v>50000</v>
      </c>
      <c r="AU119" s="74">
        <v>85000</v>
      </c>
      <c r="AV119" s="74">
        <v>170659</v>
      </c>
      <c r="AW119" s="74">
        <v>49485</v>
      </c>
      <c r="AX119" s="74">
        <v>51200</v>
      </c>
      <c r="AY119" s="74">
        <v>0</v>
      </c>
      <c r="AZ119" s="74">
        <v>156534</v>
      </c>
      <c r="BA119" s="74">
        <v>0</v>
      </c>
      <c r="BB119" s="74">
        <v>200000</v>
      </c>
      <c r="BC119" s="74">
        <v>0</v>
      </c>
      <c r="BD119" s="74">
        <v>18632.75</v>
      </c>
      <c r="BE119" s="74">
        <v>0</v>
      </c>
      <c r="BF119" s="74">
        <v>1</v>
      </c>
      <c r="BG119" s="74">
        <v>1</v>
      </c>
      <c r="BH119" s="74">
        <v>1</v>
      </c>
      <c r="BI119" s="74">
        <v>310650</v>
      </c>
      <c r="BJ119" s="74">
        <v>0</v>
      </c>
      <c r="BK119" s="74">
        <v>0</v>
      </c>
      <c r="BL119" s="74">
        <v>0</v>
      </c>
      <c r="BM119" s="74">
        <v>0</v>
      </c>
      <c r="BN119" s="74">
        <v>80949</v>
      </c>
      <c r="BO119" s="74">
        <v>75460</v>
      </c>
      <c r="BP119" s="74">
        <v>0</v>
      </c>
      <c r="BQ119" s="74">
        <v>0</v>
      </c>
      <c r="BR119" s="74">
        <v>52600</v>
      </c>
      <c r="BS119" s="74">
        <v>327272.76</v>
      </c>
      <c r="BT119" s="74">
        <v>314321.5</v>
      </c>
      <c r="BU119" s="74">
        <v>345955.6</v>
      </c>
      <c r="BV119" s="74">
        <v>50836</v>
      </c>
      <c r="BW119" s="74">
        <v>66747.490000000005</v>
      </c>
      <c r="BX119" s="74">
        <v>33110</v>
      </c>
      <c r="BY119" s="74">
        <v>0</v>
      </c>
      <c r="BZ119" s="74">
        <v>208136</v>
      </c>
      <c r="CA119" s="74">
        <v>86745</v>
      </c>
      <c r="CB119" s="74">
        <v>133666.43</v>
      </c>
      <c r="CC119" s="74">
        <v>270000</v>
      </c>
      <c r="CD119" s="74">
        <v>0</v>
      </c>
      <c r="CE119" s="74">
        <v>0</v>
      </c>
      <c r="CF119" s="74">
        <v>0</v>
      </c>
      <c r="CG119" s="74">
        <v>0</v>
      </c>
      <c r="CH119" s="74">
        <v>15640</v>
      </c>
      <c r="CI119" s="74">
        <v>329360</v>
      </c>
      <c r="CJ119" s="74">
        <v>21096</v>
      </c>
      <c r="CK119" s="74">
        <v>89997</v>
      </c>
      <c r="CL119" s="46">
        <f t="shared" si="38"/>
        <v>568611</v>
      </c>
      <c r="CM119" s="46">
        <f t="shared" si="39"/>
        <v>231840.69999999998</v>
      </c>
      <c r="CN119" s="46">
        <f t="shared" si="40"/>
        <v>666215</v>
      </c>
      <c r="CO119" s="46">
        <f t="shared" si="41"/>
        <v>1180909.21</v>
      </c>
      <c r="CP119" s="46">
        <f t="shared" si="42"/>
        <v>529285.75</v>
      </c>
      <c r="CQ119" s="46">
        <f t="shared" si="43"/>
        <v>156409</v>
      </c>
      <c r="CR119" s="46">
        <f t="shared" si="44"/>
        <v>2345483.7799999998</v>
      </c>
      <c r="CS119" s="45">
        <f>SUM(B119:CK119)</f>
        <v>5678754.4399999995</v>
      </c>
    </row>
    <row r="120" spans="1:97" s="47" customFormat="1" ht="18.600000000000001" customHeight="1" x14ac:dyDescent="0.6">
      <c r="A120" s="91" t="s">
        <v>261</v>
      </c>
      <c r="B120" s="73">
        <v>1800000</v>
      </c>
      <c r="C120" s="73">
        <v>660000</v>
      </c>
      <c r="D120" s="73">
        <v>1109100</v>
      </c>
      <c r="E120" s="73">
        <v>800000</v>
      </c>
      <c r="F120" s="73">
        <v>393660.95</v>
      </c>
      <c r="G120" s="73">
        <v>720000</v>
      </c>
      <c r="H120" s="73">
        <v>1900000</v>
      </c>
      <c r="I120" s="73">
        <v>0</v>
      </c>
      <c r="J120" s="73">
        <v>920457.36</v>
      </c>
      <c r="K120" s="73">
        <v>1136417.6399999999</v>
      </c>
      <c r="L120" s="73">
        <v>2241245.65</v>
      </c>
      <c r="M120" s="73">
        <v>0</v>
      </c>
      <c r="N120" s="73">
        <v>1040500</v>
      </c>
      <c r="O120" s="73">
        <v>710200</v>
      </c>
      <c r="P120" s="73">
        <v>0</v>
      </c>
      <c r="Q120" s="73">
        <v>1013100</v>
      </c>
      <c r="R120" s="73">
        <v>0</v>
      </c>
      <c r="S120" s="73">
        <v>930600</v>
      </c>
      <c r="T120" s="73">
        <v>1747467.4</v>
      </c>
      <c r="U120" s="73">
        <v>276500</v>
      </c>
      <c r="V120" s="73">
        <v>2749000</v>
      </c>
      <c r="W120" s="73">
        <v>0</v>
      </c>
      <c r="X120" s="73">
        <v>942351.54</v>
      </c>
      <c r="Y120" s="73">
        <v>0</v>
      </c>
      <c r="Z120" s="73">
        <v>200000</v>
      </c>
      <c r="AA120" s="73">
        <v>0</v>
      </c>
      <c r="AB120" s="73">
        <v>0</v>
      </c>
      <c r="AC120" s="73">
        <v>1500000</v>
      </c>
      <c r="AD120" s="73">
        <v>495420</v>
      </c>
      <c r="AE120" s="73">
        <v>0</v>
      </c>
      <c r="AF120" s="73">
        <v>0</v>
      </c>
      <c r="AG120" s="73">
        <v>2369500</v>
      </c>
      <c r="AH120" s="73">
        <v>368600</v>
      </c>
      <c r="AI120" s="73">
        <v>0</v>
      </c>
      <c r="AJ120" s="73">
        <v>359900</v>
      </c>
      <c r="AK120" s="73">
        <v>0</v>
      </c>
      <c r="AL120" s="73">
        <v>0</v>
      </c>
      <c r="AM120" s="73">
        <v>161970</v>
      </c>
      <c r="AN120" s="73">
        <v>850000</v>
      </c>
      <c r="AO120" s="73">
        <v>630000</v>
      </c>
      <c r="AP120" s="73">
        <v>0</v>
      </c>
      <c r="AQ120" s="73">
        <v>0</v>
      </c>
      <c r="AR120" s="73">
        <v>600000</v>
      </c>
      <c r="AS120" s="73">
        <v>826880</v>
      </c>
      <c r="AT120" s="73">
        <v>0</v>
      </c>
      <c r="AU120" s="73">
        <v>490200</v>
      </c>
      <c r="AV120" s="73">
        <v>0</v>
      </c>
      <c r="AW120" s="73">
        <v>567400</v>
      </c>
      <c r="AX120" s="73">
        <v>0</v>
      </c>
      <c r="AY120" s="73">
        <v>1300000</v>
      </c>
      <c r="AZ120" s="73">
        <v>4413800</v>
      </c>
      <c r="BA120" s="73">
        <v>951400</v>
      </c>
      <c r="BB120" s="73">
        <v>3800000</v>
      </c>
      <c r="BC120" s="73">
        <v>0</v>
      </c>
      <c r="BD120" s="73">
        <v>1056900</v>
      </c>
      <c r="BE120" s="73">
        <v>663335</v>
      </c>
      <c r="BF120" s="73">
        <v>2661651.6800000002</v>
      </c>
      <c r="BG120" s="73">
        <v>1021791</v>
      </c>
      <c r="BH120" s="73">
        <v>587615.31000000006</v>
      </c>
      <c r="BI120" s="73">
        <v>1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1863000</v>
      </c>
      <c r="BS120" s="73">
        <v>2535155.0099999998</v>
      </c>
      <c r="BT120" s="73">
        <v>2337125</v>
      </c>
      <c r="BU120" s="73">
        <v>100000</v>
      </c>
      <c r="BV120" s="73">
        <v>1247700</v>
      </c>
      <c r="BW120" s="73">
        <v>4471000</v>
      </c>
      <c r="BX120" s="73">
        <v>831642.35</v>
      </c>
      <c r="BY120" s="73">
        <v>0</v>
      </c>
      <c r="BZ120" s="73">
        <v>1154368</v>
      </c>
      <c r="CA120" s="73">
        <v>0</v>
      </c>
      <c r="CB120" s="73">
        <v>4037011.78</v>
      </c>
      <c r="CC120" s="73">
        <v>1866890.82</v>
      </c>
      <c r="CD120" s="73">
        <v>3580735.04</v>
      </c>
      <c r="CE120" s="73">
        <v>0</v>
      </c>
      <c r="CF120" s="73">
        <v>850000</v>
      </c>
      <c r="CG120" s="73">
        <v>0</v>
      </c>
      <c r="CH120" s="73">
        <v>800000</v>
      </c>
      <c r="CI120" s="73">
        <v>0</v>
      </c>
      <c r="CJ120" s="73">
        <v>340000</v>
      </c>
      <c r="CK120" s="73">
        <v>0</v>
      </c>
      <c r="CL120" s="46">
        <f t="shared" si="38"/>
        <v>11680881.600000001</v>
      </c>
      <c r="CM120" s="46">
        <f t="shared" si="39"/>
        <v>5718367.4000000004</v>
      </c>
      <c r="CN120" s="46">
        <f t="shared" si="40"/>
        <v>8624871.5399999991</v>
      </c>
      <c r="CO120" s="46">
        <f t="shared" si="41"/>
        <v>11151550</v>
      </c>
      <c r="CP120" s="46">
        <f t="shared" si="42"/>
        <v>9791293.9900000002</v>
      </c>
      <c r="CQ120" s="46">
        <f t="shared" si="43"/>
        <v>0</v>
      </c>
      <c r="CR120" s="46">
        <f t="shared" si="44"/>
        <v>26014628</v>
      </c>
      <c r="CS120" s="45">
        <f t="shared" si="50"/>
        <v>72981592.530000001</v>
      </c>
    </row>
    <row r="121" spans="1:97" s="47" customFormat="1" ht="18.75" customHeight="1" x14ac:dyDescent="0.6">
      <c r="A121" s="66" t="s">
        <v>275</v>
      </c>
      <c r="B121" s="92">
        <f>SUM(B111:B120)</f>
        <v>28134100</v>
      </c>
      <c r="C121" s="92">
        <f t="shared" ref="C121" si="61">SUM(C111:C120)</f>
        <v>7509116.1799999997</v>
      </c>
      <c r="D121" s="92">
        <f t="shared" ref="D121:BO121" si="62">SUM(D111:D120)</f>
        <v>12558700</v>
      </c>
      <c r="E121" s="92">
        <f t="shared" si="62"/>
        <v>4270000</v>
      </c>
      <c r="F121" s="92">
        <f t="shared" si="62"/>
        <v>4010820.95</v>
      </c>
      <c r="G121" s="92">
        <f t="shared" si="62"/>
        <v>5680001</v>
      </c>
      <c r="H121" s="92">
        <f t="shared" si="62"/>
        <v>11452000</v>
      </c>
      <c r="I121" s="92">
        <f t="shared" si="62"/>
        <v>9987450.6600000001</v>
      </c>
      <c r="J121" s="92">
        <f t="shared" si="62"/>
        <v>7291177.3600000003</v>
      </c>
      <c r="K121" s="92">
        <f t="shared" si="62"/>
        <v>9108970.6899999995</v>
      </c>
      <c r="L121" s="92">
        <f t="shared" si="62"/>
        <v>15049209.65</v>
      </c>
      <c r="M121" s="92">
        <f t="shared" si="62"/>
        <v>2256263.66</v>
      </c>
      <c r="N121" s="92">
        <f t="shared" si="62"/>
        <v>18008682.770000003</v>
      </c>
      <c r="O121" s="92">
        <f t="shared" si="62"/>
        <v>10240353.370000001</v>
      </c>
      <c r="P121" s="92">
        <f t="shared" si="62"/>
        <v>16163710.6</v>
      </c>
      <c r="Q121" s="92">
        <f t="shared" si="62"/>
        <v>16598692.969999999</v>
      </c>
      <c r="R121" s="92">
        <f t="shared" si="62"/>
        <v>10298762.100000001</v>
      </c>
      <c r="S121" s="92">
        <f t="shared" si="62"/>
        <v>6111935.9299999997</v>
      </c>
      <c r="T121" s="92">
        <f t="shared" si="62"/>
        <v>6525951.459999999</v>
      </c>
      <c r="U121" s="92">
        <f t="shared" si="62"/>
        <v>3435300</v>
      </c>
      <c r="V121" s="92">
        <f t="shared" si="62"/>
        <v>23040000</v>
      </c>
      <c r="W121" s="92">
        <f t="shared" si="62"/>
        <v>3875257</v>
      </c>
      <c r="X121" s="92">
        <f t="shared" si="62"/>
        <v>10023693.09</v>
      </c>
      <c r="Y121" s="92">
        <f t="shared" si="62"/>
        <v>12212162</v>
      </c>
      <c r="Z121" s="92">
        <f t="shared" si="62"/>
        <v>4772352.88</v>
      </c>
      <c r="AA121" s="92">
        <f t="shared" si="62"/>
        <v>2215787.75</v>
      </c>
      <c r="AB121" s="92">
        <f t="shared" si="62"/>
        <v>4100000</v>
      </c>
      <c r="AC121" s="92">
        <f t="shared" si="62"/>
        <v>14586020.159999998</v>
      </c>
      <c r="AD121" s="92">
        <f t="shared" si="62"/>
        <v>3195420</v>
      </c>
      <c r="AE121" s="92">
        <f t="shared" si="62"/>
        <v>4383412</v>
      </c>
      <c r="AF121" s="92">
        <f t="shared" si="62"/>
        <v>6065462</v>
      </c>
      <c r="AG121" s="92">
        <f t="shared" si="62"/>
        <v>15166329</v>
      </c>
      <c r="AH121" s="92">
        <f t="shared" si="62"/>
        <v>4325904</v>
      </c>
      <c r="AI121" s="92">
        <f t="shared" si="62"/>
        <v>6321591.9800000004</v>
      </c>
      <c r="AJ121" s="92">
        <f t="shared" si="62"/>
        <v>23987094.310000002</v>
      </c>
      <c r="AK121" s="92">
        <f t="shared" si="62"/>
        <v>5407042.4700000007</v>
      </c>
      <c r="AL121" s="92">
        <f t="shared" si="62"/>
        <v>4194154.7800000003</v>
      </c>
      <c r="AM121" s="92">
        <f t="shared" si="62"/>
        <v>10507442.74</v>
      </c>
      <c r="AN121" s="92">
        <f t="shared" si="62"/>
        <v>11156822.939999999</v>
      </c>
      <c r="AO121" s="92">
        <f t="shared" si="62"/>
        <v>6724055.8399999989</v>
      </c>
      <c r="AP121" s="92">
        <f t="shared" si="62"/>
        <v>1748485.38</v>
      </c>
      <c r="AQ121" s="92">
        <f t="shared" si="62"/>
        <v>14753793.52</v>
      </c>
      <c r="AR121" s="92">
        <f t="shared" si="62"/>
        <v>4850622.54</v>
      </c>
      <c r="AS121" s="92">
        <f t="shared" si="62"/>
        <v>11169564.050000001</v>
      </c>
      <c r="AT121" s="92">
        <f t="shared" si="62"/>
        <v>11102288.9</v>
      </c>
      <c r="AU121" s="92">
        <f t="shared" si="62"/>
        <v>4725784</v>
      </c>
      <c r="AV121" s="92">
        <f t="shared" si="62"/>
        <v>2871254.5999999996</v>
      </c>
      <c r="AW121" s="92">
        <f t="shared" si="62"/>
        <v>5184691.919999999</v>
      </c>
      <c r="AX121" s="92">
        <f t="shared" si="62"/>
        <v>5673856.8099999996</v>
      </c>
      <c r="AY121" s="92">
        <f t="shared" si="62"/>
        <v>7014700.1899999995</v>
      </c>
      <c r="AZ121" s="92">
        <f t="shared" si="62"/>
        <v>35377354.730000004</v>
      </c>
      <c r="BA121" s="92">
        <f t="shared" si="62"/>
        <v>6883587.6000000006</v>
      </c>
      <c r="BB121" s="92">
        <f t="shared" si="62"/>
        <v>26350000</v>
      </c>
      <c r="BC121" s="92">
        <f t="shared" si="62"/>
        <v>7330000</v>
      </c>
      <c r="BD121" s="92">
        <f t="shared" si="62"/>
        <v>4810428.5299999993</v>
      </c>
      <c r="BE121" s="92">
        <f t="shared" si="62"/>
        <v>6887690.4699999997</v>
      </c>
      <c r="BF121" s="92">
        <f t="shared" si="62"/>
        <v>11838227.67</v>
      </c>
      <c r="BG121" s="92">
        <f t="shared" si="62"/>
        <v>6234524</v>
      </c>
      <c r="BH121" s="92">
        <f t="shared" si="62"/>
        <v>2967618.31</v>
      </c>
      <c r="BI121" s="92">
        <f t="shared" si="62"/>
        <v>6983115.71</v>
      </c>
      <c r="BJ121" s="92">
        <f t="shared" si="62"/>
        <v>3973372</v>
      </c>
      <c r="BK121" s="92">
        <f t="shared" si="62"/>
        <v>7243109.2599999998</v>
      </c>
      <c r="BL121" s="92">
        <f t="shared" si="62"/>
        <v>3423243.46</v>
      </c>
      <c r="BM121" s="92">
        <f t="shared" si="62"/>
        <v>4677596.1199999992</v>
      </c>
      <c r="BN121" s="92">
        <f t="shared" si="62"/>
        <v>3556204.72</v>
      </c>
      <c r="BO121" s="92">
        <f t="shared" si="62"/>
        <v>3551466.36</v>
      </c>
      <c r="BP121" s="92">
        <f t="shared" ref="BP121:CS121" si="63">SUM(BP111:BP120)</f>
        <v>1293255.4099999999</v>
      </c>
      <c r="BQ121" s="92">
        <f t="shared" si="63"/>
        <v>54635224.359999999</v>
      </c>
      <c r="BR121" s="92">
        <f t="shared" si="63"/>
        <v>21656357.91</v>
      </c>
      <c r="BS121" s="92">
        <f t="shared" si="63"/>
        <v>12590783.5</v>
      </c>
      <c r="BT121" s="92">
        <f t="shared" si="63"/>
        <v>21085378.539999999</v>
      </c>
      <c r="BU121" s="92">
        <f t="shared" si="63"/>
        <v>1536166</v>
      </c>
      <c r="BV121" s="92">
        <f t="shared" si="63"/>
        <v>6893554.0999999996</v>
      </c>
      <c r="BW121" s="92">
        <f t="shared" si="63"/>
        <v>14767243.050000001</v>
      </c>
      <c r="BX121" s="92">
        <f t="shared" si="63"/>
        <v>4101888.33</v>
      </c>
      <c r="BY121" s="92">
        <f t="shared" si="63"/>
        <v>8029038.4000000004</v>
      </c>
      <c r="BZ121" s="92">
        <f t="shared" si="63"/>
        <v>9390733</v>
      </c>
      <c r="CA121" s="92">
        <f t="shared" si="63"/>
        <v>12007062</v>
      </c>
      <c r="CB121" s="92">
        <f t="shared" si="63"/>
        <v>23567122.890000001</v>
      </c>
      <c r="CC121" s="92">
        <f t="shared" si="63"/>
        <v>15045106.059999999</v>
      </c>
      <c r="CD121" s="92">
        <f t="shared" si="63"/>
        <v>23375827.039999999</v>
      </c>
      <c r="CE121" s="92">
        <f t="shared" si="63"/>
        <v>5707033.9800000004</v>
      </c>
      <c r="CF121" s="92">
        <f t="shared" si="63"/>
        <v>4743342.76</v>
      </c>
      <c r="CG121" s="92">
        <f t="shared" si="63"/>
        <v>6416370</v>
      </c>
      <c r="CH121" s="92">
        <f t="shared" si="63"/>
        <v>4103680</v>
      </c>
      <c r="CI121" s="92">
        <f t="shared" si="63"/>
        <v>15150570.9</v>
      </c>
      <c r="CJ121" s="92">
        <f t="shared" si="63"/>
        <v>5618151.6899999995</v>
      </c>
      <c r="CK121" s="92">
        <f t="shared" si="63"/>
        <v>4165902.0599999996</v>
      </c>
      <c r="CL121" s="92">
        <f t="shared" si="63"/>
        <v>117307810.15000001</v>
      </c>
      <c r="CM121" s="92">
        <f t="shared" si="63"/>
        <v>87383389.200000003</v>
      </c>
      <c r="CN121" s="92">
        <f t="shared" si="63"/>
        <v>114283391.86000001</v>
      </c>
      <c r="CO121" s="92">
        <f t="shared" si="63"/>
        <v>173332597.32000002</v>
      </c>
      <c r="CP121" s="92">
        <f t="shared" si="63"/>
        <v>77374976.689999998</v>
      </c>
      <c r="CQ121" s="92">
        <f t="shared" si="63"/>
        <v>23744875.329999998</v>
      </c>
      <c r="CR121" s="92">
        <f t="shared" si="63"/>
        <v>274586536.56999999</v>
      </c>
      <c r="CS121" s="92">
        <f t="shared" si="63"/>
        <v>868013577.12</v>
      </c>
    </row>
    <row r="122" spans="1:97" s="47" customFormat="1" ht="18.75" customHeight="1" x14ac:dyDescent="0.6">
      <c r="A122" s="91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45"/>
    </row>
    <row r="123" spans="1:97" ht="27" x14ac:dyDescent="0.75">
      <c r="A123" s="93" t="s">
        <v>304</v>
      </c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</row>
    <row r="124" spans="1:97" ht="24.6" x14ac:dyDescent="0.6">
      <c r="A124" s="23" t="s">
        <v>288</v>
      </c>
      <c r="B124" s="95">
        <f>+B9+B10+B11+B12+B13+B14+B15+B16+B17+B18</f>
        <v>1074813299.47</v>
      </c>
      <c r="C124" s="95">
        <f>+C9+C10+C11+C12+C13+C14+C15+C16+C17+C18</f>
        <v>125205655.31999999</v>
      </c>
      <c r="D124" s="95">
        <f t="shared" ref="D124:BO124" si="64">+D9+D10+D11+D12+D13+D14+D15+D16+D17+D18</f>
        <v>118529125</v>
      </c>
      <c r="E124" s="95">
        <f t="shared" si="64"/>
        <v>113314578.40000001</v>
      </c>
      <c r="F124" s="95">
        <f t="shared" si="64"/>
        <v>84199426.640000001</v>
      </c>
      <c r="G124" s="95">
        <f t="shared" si="64"/>
        <v>131381594.21000001</v>
      </c>
      <c r="H124" s="95">
        <f t="shared" si="64"/>
        <v>177271749.33999997</v>
      </c>
      <c r="I124" s="95">
        <f t="shared" si="64"/>
        <v>252863635.20000002</v>
      </c>
      <c r="J124" s="95">
        <f t="shared" si="64"/>
        <v>134088500</v>
      </c>
      <c r="K124" s="95">
        <f t="shared" si="64"/>
        <v>144484300</v>
      </c>
      <c r="L124" s="95">
        <f t="shared" si="64"/>
        <v>350336161.56</v>
      </c>
      <c r="M124" s="95">
        <f t="shared" si="64"/>
        <v>53880505.299999997</v>
      </c>
      <c r="N124" s="95">
        <f t="shared" si="64"/>
        <v>771481337.64999998</v>
      </c>
      <c r="O124" s="95">
        <f t="shared" si="64"/>
        <v>142986339.77000001</v>
      </c>
      <c r="P124" s="95">
        <f t="shared" si="64"/>
        <v>225116658.89999998</v>
      </c>
      <c r="Q124" s="95">
        <f t="shared" si="64"/>
        <v>286641665.88999999</v>
      </c>
      <c r="R124" s="95">
        <f t="shared" si="64"/>
        <v>134628126.02000001</v>
      </c>
      <c r="S124" s="95">
        <f t="shared" si="64"/>
        <v>147364778.58999994</v>
      </c>
      <c r="T124" s="95">
        <f t="shared" si="64"/>
        <v>113835411.47999999</v>
      </c>
      <c r="U124" s="95">
        <f t="shared" si="64"/>
        <v>70133755</v>
      </c>
      <c r="V124" s="95">
        <f t="shared" si="64"/>
        <v>1452226000</v>
      </c>
      <c r="W124" s="95">
        <f t="shared" si="64"/>
        <v>130078560</v>
      </c>
      <c r="X124" s="95">
        <f t="shared" si="64"/>
        <v>197719231.63</v>
      </c>
      <c r="Y124" s="95">
        <f t="shared" si="64"/>
        <v>147007587</v>
      </c>
      <c r="Z124" s="95">
        <f t="shared" si="64"/>
        <v>70477818</v>
      </c>
      <c r="AA124" s="95">
        <f t="shared" si="64"/>
        <v>106355401.75</v>
      </c>
      <c r="AB124" s="95">
        <f t="shared" si="64"/>
        <v>113067000</v>
      </c>
      <c r="AC124" s="95">
        <f t="shared" si="64"/>
        <v>350803200</v>
      </c>
      <c r="AD124" s="95">
        <f t="shared" si="64"/>
        <v>103152100</v>
      </c>
      <c r="AE124" s="95">
        <f t="shared" si="64"/>
        <v>116796590.44</v>
      </c>
      <c r="AF124" s="95">
        <f t="shared" si="64"/>
        <v>139349000</v>
      </c>
      <c r="AG124" s="95">
        <f t="shared" si="64"/>
        <v>229142193</v>
      </c>
      <c r="AH124" s="95">
        <f t="shared" si="64"/>
        <v>110126156</v>
      </c>
      <c r="AI124" s="95">
        <f t="shared" si="64"/>
        <v>122139260</v>
      </c>
      <c r="AJ124" s="95">
        <f t="shared" si="64"/>
        <v>3162565143.1900005</v>
      </c>
      <c r="AK124" s="95">
        <f t="shared" si="64"/>
        <v>135547802.67000002</v>
      </c>
      <c r="AL124" s="95">
        <f t="shared" si="64"/>
        <v>99553618.719999999</v>
      </c>
      <c r="AM124" s="95">
        <f t="shared" si="64"/>
        <v>274654442.18000001</v>
      </c>
      <c r="AN124" s="95">
        <f t="shared" si="64"/>
        <v>245013897.34999999</v>
      </c>
      <c r="AO124" s="95">
        <f t="shared" si="64"/>
        <v>128244432.56</v>
      </c>
      <c r="AP124" s="95">
        <f t="shared" si="64"/>
        <v>60654681.630000003</v>
      </c>
      <c r="AQ124" s="95">
        <f t="shared" si="64"/>
        <v>676186162.61000001</v>
      </c>
      <c r="AR124" s="95">
        <f t="shared" si="64"/>
        <v>142219667.84</v>
      </c>
      <c r="AS124" s="95">
        <f t="shared" si="64"/>
        <v>240388808.52000001</v>
      </c>
      <c r="AT124" s="95">
        <f t="shared" si="64"/>
        <v>233657071.56999999</v>
      </c>
      <c r="AU124" s="95">
        <f t="shared" si="64"/>
        <v>127597659.05</v>
      </c>
      <c r="AV124" s="95">
        <f t="shared" si="64"/>
        <v>79727463.820000008</v>
      </c>
      <c r="AW124" s="95">
        <f t="shared" si="64"/>
        <v>140701658.09999999</v>
      </c>
      <c r="AX124" s="95">
        <f t="shared" si="64"/>
        <v>128324111.56</v>
      </c>
      <c r="AY124" s="95">
        <f t="shared" si="64"/>
        <v>102448953.56</v>
      </c>
      <c r="AZ124" s="95">
        <f t="shared" si="64"/>
        <v>707271611.25999987</v>
      </c>
      <c r="BA124" s="95">
        <f t="shared" si="64"/>
        <v>100747662</v>
      </c>
      <c r="BB124" s="95">
        <f t="shared" si="64"/>
        <v>1505100000</v>
      </c>
      <c r="BC124" s="95">
        <f t="shared" si="64"/>
        <v>395048000</v>
      </c>
      <c r="BD124" s="95">
        <f t="shared" si="64"/>
        <v>98790213.680000007</v>
      </c>
      <c r="BE124" s="95">
        <f t="shared" si="64"/>
        <v>137702928.60999998</v>
      </c>
      <c r="BF124" s="95">
        <f t="shared" si="64"/>
        <v>835337440</v>
      </c>
      <c r="BG124" s="95">
        <f t="shared" si="64"/>
        <v>96527169.200000003</v>
      </c>
      <c r="BH124" s="95">
        <f t="shared" si="64"/>
        <v>73766214.439999998</v>
      </c>
      <c r="BI124" s="95">
        <f t="shared" si="64"/>
        <v>103255557.91</v>
      </c>
      <c r="BJ124" s="95">
        <f t="shared" si="64"/>
        <v>97244292.409999996</v>
      </c>
      <c r="BK124" s="95">
        <f t="shared" si="64"/>
        <v>1061400000</v>
      </c>
      <c r="BL124" s="95">
        <f t="shared" si="64"/>
        <v>210153680.63999999</v>
      </c>
      <c r="BM124" s="95">
        <f t="shared" si="64"/>
        <v>170408778.78999999</v>
      </c>
      <c r="BN124" s="95">
        <f t="shared" si="64"/>
        <v>245121710.81</v>
      </c>
      <c r="BO124" s="95">
        <f t="shared" si="64"/>
        <v>170712050.94999999</v>
      </c>
      <c r="BP124" s="95">
        <f t="shared" ref="BP124:CK124" si="65">+BP9+BP10+BP11+BP12+BP13+BP14+BP15+BP16+BP17+BP18</f>
        <v>123344994.20000002</v>
      </c>
      <c r="BQ124" s="95">
        <f t="shared" si="65"/>
        <v>4825856345</v>
      </c>
      <c r="BR124" s="95">
        <f t="shared" si="65"/>
        <v>182365482.23000002</v>
      </c>
      <c r="BS124" s="95">
        <f t="shared" si="65"/>
        <v>154604785.31</v>
      </c>
      <c r="BT124" s="95">
        <f t="shared" si="65"/>
        <v>710068838.94000006</v>
      </c>
      <c r="BU124" s="95">
        <f t="shared" si="65"/>
        <v>59391508.590000004</v>
      </c>
      <c r="BV124" s="95">
        <f t="shared" si="65"/>
        <v>139713740.63999999</v>
      </c>
      <c r="BW124" s="95">
        <f t="shared" si="65"/>
        <v>419664630</v>
      </c>
      <c r="BX124" s="95">
        <f t="shared" si="65"/>
        <v>95342865.620000005</v>
      </c>
      <c r="BY124" s="95">
        <f t="shared" si="65"/>
        <v>103413505.52000001</v>
      </c>
      <c r="BZ124" s="95">
        <f t="shared" si="65"/>
        <v>135239043.77000001</v>
      </c>
      <c r="CA124" s="95">
        <f t="shared" si="65"/>
        <v>202498320.11999997</v>
      </c>
      <c r="CB124" s="95">
        <f t="shared" si="65"/>
        <v>367808258.29000002</v>
      </c>
      <c r="CC124" s="95">
        <f t="shared" si="65"/>
        <v>180305029.63</v>
      </c>
      <c r="CD124" s="95">
        <f t="shared" si="65"/>
        <v>316116724.76000005</v>
      </c>
      <c r="CE124" s="95">
        <f t="shared" si="65"/>
        <v>95156697.25999999</v>
      </c>
      <c r="CF124" s="95">
        <f t="shared" si="65"/>
        <v>91576409.510000005</v>
      </c>
      <c r="CG124" s="95">
        <f t="shared" si="65"/>
        <v>88044959.920000002</v>
      </c>
      <c r="CH124" s="95">
        <f t="shared" si="65"/>
        <v>93266811.789999992</v>
      </c>
      <c r="CI124" s="95">
        <f t="shared" si="65"/>
        <v>437835823.06</v>
      </c>
      <c r="CJ124" s="95">
        <f t="shared" si="65"/>
        <v>80366348.329999998</v>
      </c>
      <c r="CK124" s="95">
        <f t="shared" si="65"/>
        <v>67176030.819999993</v>
      </c>
      <c r="CL124" s="95">
        <f t="shared" ref="CL124:CS124" si="66">+CL9+CL10+CL11+CL12+CL13+CL14+CL15+CL16+CL17+CL18</f>
        <v>2760368530.4400001</v>
      </c>
      <c r="CM124" s="95">
        <f t="shared" si="66"/>
        <v>1892188073.3</v>
      </c>
      <c r="CN124" s="95">
        <f t="shared" si="66"/>
        <v>3388440097.8200002</v>
      </c>
      <c r="CO124" s="95">
        <f t="shared" si="66"/>
        <v>6785504848.1899986</v>
      </c>
      <c r="CP124" s="95">
        <f t="shared" si="66"/>
        <v>3342771816.25</v>
      </c>
      <c r="CQ124" s="95">
        <f t="shared" si="66"/>
        <v>1981141215.3900001</v>
      </c>
      <c r="CR124" s="95">
        <f t="shared" si="66"/>
        <v>8845812159.1100006</v>
      </c>
      <c r="CS124" s="95">
        <f t="shared" si="66"/>
        <v>28996226740.5</v>
      </c>
    </row>
    <row r="125" spans="1:97" ht="24.6" x14ac:dyDescent="0.6">
      <c r="A125" s="23" t="s">
        <v>289</v>
      </c>
      <c r="B125" s="95">
        <f>+B22+B23+B24+B25+B26+B27+B28+B29+B30+B31+B32+B34+B35</f>
        <v>1016999700.8500001</v>
      </c>
      <c r="C125" s="95">
        <f>+C22+C23+C24+C25+C26+C27+C28+C29+C30+C31+C32+C34+C35</f>
        <v>125203837.5</v>
      </c>
      <c r="D125" s="95">
        <f t="shared" ref="D125:BO125" si="67">+D22+D23+D24+D25+D26+D27+D28+D29+D30+D31+D32+D34+D35</f>
        <v>118462925</v>
      </c>
      <c r="E125" s="95">
        <f t="shared" si="67"/>
        <v>113216235.14</v>
      </c>
      <c r="F125" s="95">
        <f t="shared" si="67"/>
        <v>83999426.640000001</v>
      </c>
      <c r="G125" s="95">
        <f t="shared" si="67"/>
        <v>130914540</v>
      </c>
      <c r="H125" s="95">
        <f t="shared" si="67"/>
        <v>176301052.34999999</v>
      </c>
      <c r="I125" s="95">
        <f t="shared" si="67"/>
        <v>244517162.17000002</v>
      </c>
      <c r="J125" s="95">
        <f t="shared" si="67"/>
        <v>129167700</v>
      </c>
      <c r="K125" s="95">
        <f t="shared" si="67"/>
        <v>144464362.96000001</v>
      </c>
      <c r="L125" s="95">
        <f t="shared" si="67"/>
        <v>348299894.77000004</v>
      </c>
      <c r="M125" s="95">
        <f t="shared" si="67"/>
        <v>53780505.280000001</v>
      </c>
      <c r="N125" s="95">
        <f t="shared" si="67"/>
        <v>727728631.00999987</v>
      </c>
      <c r="O125" s="95">
        <f t="shared" si="67"/>
        <v>136781369.57999998</v>
      </c>
      <c r="P125" s="95">
        <f t="shared" si="67"/>
        <v>188675746.28000003</v>
      </c>
      <c r="Q125" s="95">
        <f t="shared" si="67"/>
        <v>259063998.04000002</v>
      </c>
      <c r="R125" s="95">
        <f t="shared" si="67"/>
        <v>126312750.00999999</v>
      </c>
      <c r="S125" s="95">
        <f t="shared" si="67"/>
        <v>124998095.05</v>
      </c>
      <c r="T125" s="95">
        <f t="shared" si="67"/>
        <v>109458180.99000001</v>
      </c>
      <c r="U125" s="95">
        <f t="shared" si="67"/>
        <v>66598400</v>
      </c>
      <c r="V125" s="95">
        <f t="shared" si="67"/>
        <v>1327699700</v>
      </c>
      <c r="W125" s="95">
        <f t="shared" si="67"/>
        <v>97591239</v>
      </c>
      <c r="X125" s="95">
        <f t="shared" si="67"/>
        <v>177771313.94</v>
      </c>
      <c r="Y125" s="95">
        <f t="shared" si="67"/>
        <v>132121762</v>
      </c>
      <c r="Z125" s="95">
        <f t="shared" si="67"/>
        <v>66388690</v>
      </c>
      <c r="AA125" s="95">
        <f t="shared" si="67"/>
        <v>89890086.640000001</v>
      </c>
      <c r="AB125" s="95">
        <f t="shared" si="67"/>
        <v>104347500</v>
      </c>
      <c r="AC125" s="95">
        <f t="shared" si="67"/>
        <v>334703200</v>
      </c>
      <c r="AD125" s="95">
        <f t="shared" si="67"/>
        <v>94276483.060000002</v>
      </c>
      <c r="AE125" s="95">
        <f t="shared" si="67"/>
        <v>99907772.049999982</v>
      </c>
      <c r="AF125" s="95">
        <f t="shared" si="67"/>
        <v>127945700</v>
      </c>
      <c r="AG125" s="95">
        <f t="shared" si="67"/>
        <v>214430827</v>
      </c>
      <c r="AH125" s="95">
        <f t="shared" si="67"/>
        <v>101992003</v>
      </c>
      <c r="AI125" s="95">
        <f t="shared" si="67"/>
        <v>103535981.48</v>
      </c>
      <c r="AJ125" s="95">
        <f t="shared" si="67"/>
        <v>2926225314.2900009</v>
      </c>
      <c r="AK125" s="95">
        <f t="shared" si="67"/>
        <v>133549371.64</v>
      </c>
      <c r="AL125" s="95">
        <f t="shared" si="67"/>
        <v>93389686.689999998</v>
      </c>
      <c r="AM125" s="95">
        <f t="shared" si="67"/>
        <v>247490970.69</v>
      </c>
      <c r="AN125" s="95">
        <f t="shared" si="67"/>
        <v>240740278.52999997</v>
      </c>
      <c r="AO125" s="95">
        <f t="shared" si="67"/>
        <v>124169172.75999999</v>
      </c>
      <c r="AP125" s="95">
        <f t="shared" si="67"/>
        <v>58461174.239999995</v>
      </c>
      <c r="AQ125" s="95">
        <f t="shared" si="67"/>
        <v>638869959.19000006</v>
      </c>
      <c r="AR125" s="95">
        <f t="shared" si="67"/>
        <v>133309840.77999999</v>
      </c>
      <c r="AS125" s="95">
        <f t="shared" si="67"/>
        <v>227609496.87</v>
      </c>
      <c r="AT125" s="95">
        <f t="shared" si="67"/>
        <v>218655025.31</v>
      </c>
      <c r="AU125" s="95">
        <f t="shared" si="67"/>
        <v>113493306.97</v>
      </c>
      <c r="AV125" s="95">
        <f t="shared" si="67"/>
        <v>77696139.890000001</v>
      </c>
      <c r="AW125" s="95">
        <f t="shared" si="67"/>
        <v>133572498.65000001</v>
      </c>
      <c r="AX125" s="95">
        <f t="shared" si="67"/>
        <v>117997443.33</v>
      </c>
      <c r="AY125" s="95">
        <f t="shared" si="67"/>
        <v>102131823.93000001</v>
      </c>
      <c r="AZ125" s="95">
        <f t="shared" si="67"/>
        <v>706882523.46000004</v>
      </c>
      <c r="BA125" s="95">
        <f t="shared" si="67"/>
        <v>93736735</v>
      </c>
      <c r="BB125" s="95">
        <f t="shared" si="67"/>
        <v>1391070000</v>
      </c>
      <c r="BC125" s="95">
        <f t="shared" si="67"/>
        <v>316262000</v>
      </c>
      <c r="BD125" s="95">
        <f t="shared" si="67"/>
        <v>97607498.379999995</v>
      </c>
      <c r="BE125" s="95">
        <f t="shared" si="67"/>
        <v>119520328.59</v>
      </c>
      <c r="BF125" s="95">
        <f t="shared" si="67"/>
        <v>716960240</v>
      </c>
      <c r="BG125" s="95">
        <f t="shared" si="67"/>
        <v>85701573.379999995</v>
      </c>
      <c r="BH125" s="95">
        <f t="shared" si="67"/>
        <v>64741701.07</v>
      </c>
      <c r="BI125" s="95">
        <f t="shared" si="67"/>
        <v>94292223.49000001</v>
      </c>
      <c r="BJ125" s="95">
        <f t="shared" si="67"/>
        <v>83717797.039999992</v>
      </c>
      <c r="BK125" s="95">
        <f t="shared" si="67"/>
        <v>898100000</v>
      </c>
      <c r="BL125" s="95">
        <f t="shared" si="67"/>
        <v>198119601</v>
      </c>
      <c r="BM125" s="95">
        <f t="shared" si="67"/>
        <v>155997338.22999999</v>
      </c>
      <c r="BN125" s="95">
        <f t="shared" si="67"/>
        <v>234334596.37</v>
      </c>
      <c r="BO125" s="95">
        <f t="shared" si="67"/>
        <v>157190416.23000002</v>
      </c>
      <c r="BP125" s="95">
        <f t="shared" ref="BP125:CK125" si="68">+BP22+BP23+BP24+BP25+BP26+BP27+BP28+BP29+BP30+BP31+BP32+BP34+BP35</f>
        <v>117724087.31</v>
      </c>
      <c r="BQ125" s="95">
        <f t="shared" si="68"/>
        <v>4412159821</v>
      </c>
      <c r="BR125" s="95">
        <f t="shared" si="68"/>
        <v>173665425.63999999</v>
      </c>
      <c r="BS125" s="95">
        <f t="shared" si="68"/>
        <v>146613150.57000002</v>
      </c>
      <c r="BT125" s="95">
        <f t="shared" si="68"/>
        <v>654297370.11000001</v>
      </c>
      <c r="BU125" s="95">
        <f t="shared" si="68"/>
        <v>49427706.850000001</v>
      </c>
      <c r="BV125" s="95">
        <f t="shared" si="68"/>
        <v>130732599.20999999</v>
      </c>
      <c r="BW125" s="95">
        <f t="shared" si="68"/>
        <v>391522742.51999998</v>
      </c>
      <c r="BX125" s="95">
        <f t="shared" si="68"/>
        <v>94283922.400000006</v>
      </c>
      <c r="BY125" s="95">
        <f t="shared" si="68"/>
        <v>99364561.269999996</v>
      </c>
      <c r="BZ125" s="95">
        <f t="shared" si="68"/>
        <v>128843751</v>
      </c>
      <c r="CA125" s="95">
        <f t="shared" si="68"/>
        <v>189121812.61000001</v>
      </c>
      <c r="CB125" s="95">
        <f t="shared" si="68"/>
        <v>348152987.90000004</v>
      </c>
      <c r="CC125" s="95">
        <f t="shared" si="68"/>
        <v>165963185.94000003</v>
      </c>
      <c r="CD125" s="95">
        <f t="shared" si="68"/>
        <v>295498789.04000002</v>
      </c>
      <c r="CE125" s="95">
        <f t="shared" si="68"/>
        <v>88071471.25999999</v>
      </c>
      <c r="CF125" s="95">
        <f t="shared" si="68"/>
        <v>84200917.960000008</v>
      </c>
      <c r="CG125" s="95">
        <f t="shared" si="68"/>
        <v>82174883.870000005</v>
      </c>
      <c r="CH125" s="95">
        <f t="shared" si="68"/>
        <v>89448955.25999999</v>
      </c>
      <c r="CI125" s="95">
        <f t="shared" si="68"/>
        <v>412625919.91999996</v>
      </c>
      <c r="CJ125" s="95">
        <f t="shared" si="68"/>
        <v>75053622.689999998</v>
      </c>
      <c r="CK125" s="95">
        <f t="shared" si="68"/>
        <v>62076303.729999997</v>
      </c>
      <c r="CL125" s="95">
        <f t="shared" ref="CL125:CS125" si="69">+CL22+CL23+CL24+CL25+CL26+CL27+CL28+CL29+CL30+CL31+CL32+CL34+CL35</f>
        <v>2685327342.6599998</v>
      </c>
      <c r="CM125" s="95">
        <f t="shared" si="69"/>
        <v>1739617170.96</v>
      </c>
      <c r="CN125" s="95">
        <f t="shared" si="69"/>
        <v>3072602258.1700001</v>
      </c>
      <c r="CO125" s="95">
        <f t="shared" si="69"/>
        <v>6387980762.2199993</v>
      </c>
      <c r="CP125" s="95">
        <f t="shared" si="69"/>
        <v>2969873361.9500003</v>
      </c>
      <c r="CQ125" s="95">
        <f t="shared" si="69"/>
        <v>1761466039.1399999</v>
      </c>
      <c r="CR125" s="95">
        <f t="shared" si="69"/>
        <v>8173299900.75</v>
      </c>
      <c r="CS125" s="95">
        <f t="shared" si="69"/>
        <v>26790166835.849998</v>
      </c>
    </row>
    <row r="126" spans="1:97" ht="24.6" x14ac:dyDescent="0.6">
      <c r="A126" s="23" t="s">
        <v>290</v>
      </c>
      <c r="B126" s="96">
        <f>SUM(B124-B125)</f>
        <v>57813598.619999886</v>
      </c>
      <c r="C126" s="96">
        <f t="shared" ref="C126" si="70">SUM(C124-C125)</f>
        <v>1817.8199999928474</v>
      </c>
      <c r="D126" s="96">
        <f t="shared" ref="D126:BO126" si="71">SUM(D124-D125)</f>
        <v>66200</v>
      </c>
      <c r="E126" s="96">
        <f t="shared" si="71"/>
        <v>98343.260000005364</v>
      </c>
      <c r="F126" s="96">
        <f t="shared" si="71"/>
        <v>200000</v>
      </c>
      <c r="G126" s="96">
        <f t="shared" si="71"/>
        <v>467054.21000000834</v>
      </c>
      <c r="H126" s="96">
        <f t="shared" si="71"/>
        <v>970696.98999997973</v>
      </c>
      <c r="I126" s="96">
        <f t="shared" si="71"/>
        <v>8346473.0300000012</v>
      </c>
      <c r="J126" s="96">
        <f t="shared" si="71"/>
        <v>4920800</v>
      </c>
      <c r="K126" s="96">
        <f t="shared" si="71"/>
        <v>19937.039999991655</v>
      </c>
      <c r="L126" s="96">
        <f t="shared" si="71"/>
        <v>2036266.7899999619</v>
      </c>
      <c r="M126" s="96">
        <f t="shared" si="71"/>
        <v>100000.01999999583</v>
      </c>
      <c r="N126" s="96">
        <f t="shared" si="71"/>
        <v>43752706.640000105</v>
      </c>
      <c r="O126" s="96">
        <f t="shared" si="71"/>
        <v>6204970.1900000274</v>
      </c>
      <c r="P126" s="96">
        <f t="shared" si="71"/>
        <v>36440912.619999945</v>
      </c>
      <c r="Q126" s="96">
        <f t="shared" si="71"/>
        <v>27577667.849999964</v>
      </c>
      <c r="R126" s="96">
        <f t="shared" si="71"/>
        <v>8315376.0100000203</v>
      </c>
      <c r="S126" s="96">
        <f t="shared" si="71"/>
        <v>22366683.539999947</v>
      </c>
      <c r="T126" s="96">
        <f t="shared" si="71"/>
        <v>4377230.4899999797</v>
      </c>
      <c r="U126" s="96">
        <f t="shared" si="71"/>
        <v>3535355</v>
      </c>
      <c r="V126" s="96">
        <f t="shared" si="71"/>
        <v>124526300</v>
      </c>
      <c r="W126" s="96">
        <f t="shared" si="71"/>
        <v>32487321</v>
      </c>
      <c r="X126" s="96">
        <f t="shared" si="71"/>
        <v>19947917.689999998</v>
      </c>
      <c r="Y126" s="96">
        <f t="shared" si="71"/>
        <v>14885825</v>
      </c>
      <c r="Z126" s="96">
        <f t="shared" si="71"/>
        <v>4089128</v>
      </c>
      <c r="AA126" s="96">
        <f t="shared" si="71"/>
        <v>16465315.109999999</v>
      </c>
      <c r="AB126" s="96">
        <f t="shared" si="71"/>
        <v>8719500</v>
      </c>
      <c r="AC126" s="96">
        <f t="shared" si="71"/>
        <v>16100000</v>
      </c>
      <c r="AD126" s="96">
        <f t="shared" si="71"/>
        <v>8875616.9399999976</v>
      </c>
      <c r="AE126" s="96">
        <f t="shared" si="71"/>
        <v>16888818.390000015</v>
      </c>
      <c r="AF126" s="96">
        <f t="shared" si="71"/>
        <v>11403300</v>
      </c>
      <c r="AG126" s="96">
        <f t="shared" si="71"/>
        <v>14711366</v>
      </c>
      <c r="AH126" s="96">
        <f t="shared" si="71"/>
        <v>8134153</v>
      </c>
      <c r="AI126" s="96">
        <f t="shared" si="71"/>
        <v>18603278.519999996</v>
      </c>
      <c r="AJ126" s="96">
        <f t="shared" si="71"/>
        <v>236339828.89999962</v>
      </c>
      <c r="AK126" s="96">
        <f t="shared" si="71"/>
        <v>1998431.0300000161</v>
      </c>
      <c r="AL126" s="96">
        <f t="shared" si="71"/>
        <v>6163932.0300000012</v>
      </c>
      <c r="AM126" s="96">
        <f t="shared" si="71"/>
        <v>27163471.49000001</v>
      </c>
      <c r="AN126" s="96">
        <f t="shared" si="71"/>
        <v>4273618.8200000226</v>
      </c>
      <c r="AO126" s="96">
        <f t="shared" si="71"/>
        <v>4075259.8000000119</v>
      </c>
      <c r="AP126" s="96">
        <f t="shared" si="71"/>
        <v>2193507.390000008</v>
      </c>
      <c r="AQ126" s="96">
        <f t="shared" si="71"/>
        <v>37316203.419999957</v>
      </c>
      <c r="AR126" s="96">
        <f t="shared" si="71"/>
        <v>8909827.0600000173</v>
      </c>
      <c r="AS126" s="96">
        <f t="shared" si="71"/>
        <v>12779311.650000006</v>
      </c>
      <c r="AT126" s="96">
        <f t="shared" si="71"/>
        <v>15002046.25999999</v>
      </c>
      <c r="AU126" s="96">
        <f t="shared" si="71"/>
        <v>14104352.079999998</v>
      </c>
      <c r="AV126" s="96">
        <f t="shared" si="71"/>
        <v>2031323.9300000072</v>
      </c>
      <c r="AW126" s="96">
        <f t="shared" si="71"/>
        <v>7129159.4499999881</v>
      </c>
      <c r="AX126" s="96">
        <f t="shared" si="71"/>
        <v>10326668.230000004</v>
      </c>
      <c r="AY126" s="96">
        <f t="shared" si="71"/>
        <v>317129.62999999523</v>
      </c>
      <c r="AZ126" s="96">
        <f t="shared" si="71"/>
        <v>389087.79999983311</v>
      </c>
      <c r="BA126" s="96">
        <f t="shared" si="71"/>
        <v>7010927</v>
      </c>
      <c r="BB126" s="96">
        <f t="shared" si="71"/>
        <v>114030000</v>
      </c>
      <c r="BC126" s="96">
        <f t="shared" si="71"/>
        <v>78786000</v>
      </c>
      <c r="BD126" s="96">
        <f t="shared" si="71"/>
        <v>1182715.3000000119</v>
      </c>
      <c r="BE126" s="96">
        <f t="shared" si="71"/>
        <v>18182600.019999981</v>
      </c>
      <c r="BF126" s="96">
        <f t="shared" si="71"/>
        <v>118377200</v>
      </c>
      <c r="BG126" s="96">
        <f t="shared" si="71"/>
        <v>10825595.820000008</v>
      </c>
      <c r="BH126" s="96">
        <f t="shared" si="71"/>
        <v>9024513.3699999973</v>
      </c>
      <c r="BI126" s="96">
        <f t="shared" si="71"/>
        <v>8963334.4199999869</v>
      </c>
      <c r="BJ126" s="96">
        <f t="shared" si="71"/>
        <v>13526495.370000005</v>
      </c>
      <c r="BK126" s="96">
        <f t="shared" si="71"/>
        <v>163300000</v>
      </c>
      <c r="BL126" s="96">
        <f t="shared" si="71"/>
        <v>12034079.639999986</v>
      </c>
      <c r="BM126" s="96">
        <f t="shared" si="71"/>
        <v>14411440.560000002</v>
      </c>
      <c r="BN126" s="96">
        <f t="shared" si="71"/>
        <v>10787114.439999998</v>
      </c>
      <c r="BO126" s="96">
        <f t="shared" si="71"/>
        <v>13521634.719999969</v>
      </c>
      <c r="BP126" s="96">
        <f t="shared" ref="BP126:CK126" si="72">SUM(BP124-BP125)</f>
        <v>5620906.8900000155</v>
      </c>
      <c r="BQ126" s="96">
        <f t="shared" si="72"/>
        <v>413696524</v>
      </c>
      <c r="BR126" s="96">
        <f t="shared" si="72"/>
        <v>8700056.5900000334</v>
      </c>
      <c r="BS126" s="96">
        <f t="shared" si="72"/>
        <v>7991634.7399999797</v>
      </c>
      <c r="BT126" s="96">
        <f t="shared" si="72"/>
        <v>55771468.830000043</v>
      </c>
      <c r="BU126" s="96">
        <f t="shared" si="72"/>
        <v>9963801.7400000021</v>
      </c>
      <c r="BV126" s="96">
        <f t="shared" si="72"/>
        <v>8981141.4299999923</v>
      </c>
      <c r="BW126" s="96">
        <f t="shared" si="72"/>
        <v>28141887.480000019</v>
      </c>
      <c r="BX126" s="96">
        <f t="shared" si="72"/>
        <v>1058943.2199999988</v>
      </c>
      <c r="BY126" s="96">
        <f t="shared" si="72"/>
        <v>4048944.2500000149</v>
      </c>
      <c r="BZ126" s="96">
        <f t="shared" si="72"/>
        <v>6395292.7700000107</v>
      </c>
      <c r="CA126" s="96">
        <f t="shared" si="72"/>
        <v>13376507.509999961</v>
      </c>
      <c r="CB126" s="96">
        <f t="shared" si="72"/>
        <v>19655270.389999986</v>
      </c>
      <c r="CC126" s="96">
        <f t="shared" si="72"/>
        <v>14341843.689999968</v>
      </c>
      <c r="CD126" s="96">
        <f t="shared" si="72"/>
        <v>20617935.720000029</v>
      </c>
      <c r="CE126" s="96">
        <f t="shared" si="72"/>
        <v>7085226</v>
      </c>
      <c r="CF126" s="96">
        <f t="shared" si="72"/>
        <v>7375491.549999997</v>
      </c>
      <c r="CG126" s="96">
        <f t="shared" si="72"/>
        <v>5870076.049999997</v>
      </c>
      <c r="CH126" s="96">
        <f t="shared" si="72"/>
        <v>3817856.5300000012</v>
      </c>
      <c r="CI126" s="96">
        <f t="shared" si="72"/>
        <v>25209903.140000045</v>
      </c>
      <c r="CJ126" s="96">
        <f t="shared" si="72"/>
        <v>5312725.6400000006</v>
      </c>
      <c r="CK126" s="96">
        <f t="shared" si="72"/>
        <v>5099727.0899999961</v>
      </c>
      <c r="CL126" s="96">
        <f t="shared" ref="CL126:CS126" si="73">SUM(CL124-CL125)</f>
        <v>75041187.78000021</v>
      </c>
      <c r="CM126" s="96">
        <f t="shared" si="73"/>
        <v>152570902.33999991</v>
      </c>
      <c r="CN126" s="96">
        <f t="shared" si="73"/>
        <v>315837839.6500001</v>
      </c>
      <c r="CO126" s="96">
        <f t="shared" si="73"/>
        <v>397524085.96999931</v>
      </c>
      <c r="CP126" s="96">
        <f t="shared" si="73"/>
        <v>372898454.29999971</v>
      </c>
      <c r="CQ126" s="96">
        <f t="shared" si="73"/>
        <v>219675176.25000024</v>
      </c>
      <c r="CR126" s="96">
        <f t="shared" si="73"/>
        <v>672512258.36000061</v>
      </c>
      <c r="CS126" s="96">
        <f t="shared" si="73"/>
        <v>2206059904.6500015</v>
      </c>
    </row>
    <row r="127" spans="1:97" ht="24.6" x14ac:dyDescent="0.6">
      <c r="A127" s="23" t="s">
        <v>291</v>
      </c>
      <c r="B127" s="97" t="str">
        <f>IF(B126&gt;0,"เกินดุล",IF(B126=0,"สมดุล","ขาดดุล"))</f>
        <v>เกินดุล</v>
      </c>
      <c r="C127" s="97" t="str">
        <f t="shared" ref="C127" si="74">IF(C126&gt;0,"เกินดุล",IF(C126=0,"สมดุล","ขาดดุล"))</f>
        <v>เกินดุล</v>
      </c>
      <c r="D127" s="97" t="str">
        <f t="shared" ref="D127:BO127" si="75">IF(D126&gt;0,"เกินดุล",IF(D126=0,"สมดุล","ขาดดุล"))</f>
        <v>เกินดุล</v>
      </c>
      <c r="E127" s="97" t="str">
        <f t="shared" si="75"/>
        <v>เกินดุล</v>
      </c>
      <c r="F127" s="97" t="str">
        <f t="shared" si="75"/>
        <v>เกินดุล</v>
      </c>
      <c r="G127" s="97" t="str">
        <f t="shared" si="75"/>
        <v>เกินดุล</v>
      </c>
      <c r="H127" s="97" t="str">
        <f t="shared" si="75"/>
        <v>เกินดุล</v>
      </c>
      <c r="I127" s="97" t="str">
        <f t="shared" si="75"/>
        <v>เกินดุล</v>
      </c>
      <c r="J127" s="97" t="str">
        <f t="shared" si="75"/>
        <v>เกินดุล</v>
      </c>
      <c r="K127" s="97" t="str">
        <f t="shared" si="75"/>
        <v>เกินดุล</v>
      </c>
      <c r="L127" s="97" t="str">
        <f t="shared" si="75"/>
        <v>เกินดุล</v>
      </c>
      <c r="M127" s="97" t="str">
        <f t="shared" si="75"/>
        <v>เกินดุล</v>
      </c>
      <c r="N127" s="97" t="str">
        <f t="shared" si="75"/>
        <v>เกินดุล</v>
      </c>
      <c r="O127" s="97" t="str">
        <f t="shared" si="75"/>
        <v>เกินดุล</v>
      </c>
      <c r="P127" s="97" t="str">
        <f t="shared" si="75"/>
        <v>เกินดุล</v>
      </c>
      <c r="Q127" s="97" t="str">
        <f t="shared" si="75"/>
        <v>เกินดุล</v>
      </c>
      <c r="R127" s="97" t="str">
        <f t="shared" si="75"/>
        <v>เกินดุล</v>
      </c>
      <c r="S127" s="97" t="str">
        <f t="shared" si="75"/>
        <v>เกินดุล</v>
      </c>
      <c r="T127" s="97" t="str">
        <f t="shared" si="75"/>
        <v>เกินดุล</v>
      </c>
      <c r="U127" s="97" t="str">
        <f t="shared" si="75"/>
        <v>เกินดุล</v>
      </c>
      <c r="V127" s="97" t="str">
        <f t="shared" si="75"/>
        <v>เกินดุล</v>
      </c>
      <c r="W127" s="97" t="str">
        <f t="shared" si="75"/>
        <v>เกินดุล</v>
      </c>
      <c r="X127" s="97" t="str">
        <f t="shared" si="75"/>
        <v>เกินดุล</v>
      </c>
      <c r="Y127" s="97" t="str">
        <f t="shared" si="75"/>
        <v>เกินดุล</v>
      </c>
      <c r="Z127" s="97" t="str">
        <f t="shared" si="75"/>
        <v>เกินดุล</v>
      </c>
      <c r="AA127" s="97" t="str">
        <f t="shared" si="75"/>
        <v>เกินดุล</v>
      </c>
      <c r="AB127" s="97" t="str">
        <f t="shared" si="75"/>
        <v>เกินดุล</v>
      </c>
      <c r="AC127" s="97" t="str">
        <f t="shared" si="75"/>
        <v>เกินดุล</v>
      </c>
      <c r="AD127" s="97" t="str">
        <f t="shared" si="75"/>
        <v>เกินดุล</v>
      </c>
      <c r="AE127" s="97" t="str">
        <f t="shared" si="75"/>
        <v>เกินดุล</v>
      </c>
      <c r="AF127" s="97" t="str">
        <f t="shared" si="75"/>
        <v>เกินดุล</v>
      </c>
      <c r="AG127" s="97" t="str">
        <f t="shared" si="75"/>
        <v>เกินดุล</v>
      </c>
      <c r="AH127" s="97" t="str">
        <f t="shared" si="75"/>
        <v>เกินดุล</v>
      </c>
      <c r="AI127" s="97" t="str">
        <f t="shared" si="75"/>
        <v>เกินดุล</v>
      </c>
      <c r="AJ127" s="97" t="str">
        <f t="shared" si="75"/>
        <v>เกินดุล</v>
      </c>
      <c r="AK127" s="97" t="str">
        <f t="shared" si="75"/>
        <v>เกินดุล</v>
      </c>
      <c r="AL127" s="97" t="str">
        <f t="shared" si="75"/>
        <v>เกินดุล</v>
      </c>
      <c r="AM127" s="97" t="str">
        <f t="shared" si="75"/>
        <v>เกินดุล</v>
      </c>
      <c r="AN127" s="97" t="str">
        <f t="shared" si="75"/>
        <v>เกินดุล</v>
      </c>
      <c r="AO127" s="97" t="str">
        <f t="shared" si="75"/>
        <v>เกินดุล</v>
      </c>
      <c r="AP127" s="97" t="str">
        <f t="shared" si="75"/>
        <v>เกินดุล</v>
      </c>
      <c r="AQ127" s="97" t="str">
        <f t="shared" si="75"/>
        <v>เกินดุล</v>
      </c>
      <c r="AR127" s="97" t="str">
        <f t="shared" si="75"/>
        <v>เกินดุล</v>
      </c>
      <c r="AS127" s="97" t="str">
        <f t="shared" si="75"/>
        <v>เกินดุล</v>
      </c>
      <c r="AT127" s="97" t="str">
        <f t="shared" si="75"/>
        <v>เกินดุล</v>
      </c>
      <c r="AU127" s="97" t="str">
        <f t="shared" si="75"/>
        <v>เกินดุล</v>
      </c>
      <c r="AV127" s="97" t="str">
        <f t="shared" si="75"/>
        <v>เกินดุล</v>
      </c>
      <c r="AW127" s="97" t="str">
        <f t="shared" si="75"/>
        <v>เกินดุล</v>
      </c>
      <c r="AX127" s="97" t="str">
        <f t="shared" si="75"/>
        <v>เกินดุล</v>
      </c>
      <c r="AY127" s="97" t="str">
        <f t="shared" si="75"/>
        <v>เกินดุล</v>
      </c>
      <c r="AZ127" s="97" t="str">
        <f t="shared" si="75"/>
        <v>เกินดุล</v>
      </c>
      <c r="BA127" s="97" t="str">
        <f t="shared" si="75"/>
        <v>เกินดุล</v>
      </c>
      <c r="BB127" s="97" t="str">
        <f t="shared" si="75"/>
        <v>เกินดุล</v>
      </c>
      <c r="BC127" s="97" t="str">
        <f t="shared" si="75"/>
        <v>เกินดุล</v>
      </c>
      <c r="BD127" s="97" t="str">
        <f t="shared" si="75"/>
        <v>เกินดุล</v>
      </c>
      <c r="BE127" s="97" t="str">
        <f t="shared" si="75"/>
        <v>เกินดุล</v>
      </c>
      <c r="BF127" s="97" t="str">
        <f t="shared" si="75"/>
        <v>เกินดุล</v>
      </c>
      <c r="BG127" s="97" t="str">
        <f t="shared" si="75"/>
        <v>เกินดุล</v>
      </c>
      <c r="BH127" s="97" t="str">
        <f t="shared" si="75"/>
        <v>เกินดุล</v>
      </c>
      <c r="BI127" s="97" t="str">
        <f t="shared" si="75"/>
        <v>เกินดุล</v>
      </c>
      <c r="BJ127" s="97" t="str">
        <f t="shared" si="75"/>
        <v>เกินดุล</v>
      </c>
      <c r="BK127" s="97" t="str">
        <f t="shared" si="75"/>
        <v>เกินดุล</v>
      </c>
      <c r="BL127" s="97" t="str">
        <f t="shared" si="75"/>
        <v>เกินดุล</v>
      </c>
      <c r="BM127" s="97" t="str">
        <f t="shared" si="75"/>
        <v>เกินดุล</v>
      </c>
      <c r="BN127" s="97" t="str">
        <f t="shared" si="75"/>
        <v>เกินดุล</v>
      </c>
      <c r="BO127" s="97" t="str">
        <f t="shared" si="75"/>
        <v>เกินดุล</v>
      </c>
      <c r="BP127" s="97" t="str">
        <f t="shared" ref="BP127:CK127" si="76">IF(BP126&gt;0,"เกินดุล",IF(BP126=0,"สมดุล","ขาดดุล"))</f>
        <v>เกินดุล</v>
      </c>
      <c r="BQ127" s="97" t="str">
        <f t="shared" si="76"/>
        <v>เกินดุล</v>
      </c>
      <c r="BR127" s="97" t="str">
        <f t="shared" si="76"/>
        <v>เกินดุล</v>
      </c>
      <c r="BS127" s="97" t="str">
        <f t="shared" si="76"/>
        <v>เกินดุล</v>
      </c>
      <c r="BT127" s="97" t="str">
        <f t="shared" si="76"/>
        <v>เกินดุล</v>
      </c>
      <c r="BU127" s="97" t="str">
        <f t="shared" si="76"/>
        <v>เกินดุล</v>
      </c>
      <c r="BV127" s="97" t="str">
        <f t="shared" si="76"/>
        <v>เกินดุล</v>
      </c>
      <c r="BW127" s="97" t="str">
        <f t="shared" si="76"/>
        <v>เกินดุล</v>
      </c>
      <c r="BX127" s="97" t="str">
        <f t="shared" si="76"/>
        <v>เกินดุล</v>
      </c>
      <c r="BY127" s="97" t="str">
        <f t="shared" si="76"/>
        <v>เกินดุล</v>
      </c>
      <c r="BZ127" s="97" t="str">
        <f t="shared" si="76"/>
        <v>เกินดุล</v>
      </c>
      <c r="CA127" s="97" t="str">
        <f t="shared" si="76"/>
        <v>เกินดุล</v>
      </c>
      <c r="CB127" s="97" t="str">
        <f t="shared" si="76"/>
        <v>เกินดุล</v>
      </c>
      <c r="CC127" s="97" t="str">
        <f t="shared" si="76"/>
        <v>เกินดุล</v>
      </c>
      <c r="CD127" s="97" t="str">
        <f t="shared" si="76"/>
        <v>เกินดุล</v>
      </c>
      <c r="CE127" s="97" t="str">
        <f t="shared" si="76"/>
        <v>เกินดุล</v>
      </c>
      <c r="CF127" s="97" t="str">
        <f t="shared" si="76"/>
        <v>เกินดุล</v>
      </c>
      <c r="CG127" s="97" t="str">
        <f t="shared" si="76"/>
        <v>เกินดุล</v>
      </c>
      <c r="CH127" s="97" t="str">
        <f t="shared" si="76"/>
        <v>เกินดุล</v>
      </c>
      <c r="CI127" s="97" t="str">
        <f t="shared" si="76"/>
        <v>เกินดุล</v>
      </c>
      <c r="CJ127" s="97" t="str">
        <f t="shared" si="76"/>
        <v>เกินดุล</v>
      </c>
      <c r="CK127" s="97" t="str">
        <f t="shared" si="76"/>
        <v>เกินดุล</v>
      </c>
      <c r="CL127" s="97" t="str">
        <f t="shared" ref="CL127:CS127" si="77">IF(CL126&gt;0,"เกินดุล",IF(CL126=0,"สมดุล","ขาดดุล"))</f>
        <v>เกินดุล</v>
      </c>
      <c r="CM127" s="97" t="str">
        <f t="shared" si="77"/>
        <v>เกินดุล</v>
      </c>
      <c r="CN127" s="97" t="str">
        <f t="shared" si="77"/>
        <v>เกินดุล</v>
      </c>
      <c r="CO127" s="97" t="str">
        <f t="shared" si="77"/>
        <v>เกินดุล</v>
      </c>
      <c r="CP127" s="97" t="str">
        <f t="shared" si="77"/>
        <v>เกินดุล</v>
      </c>
      <c r="CQ127" s="97" t="str">
        <f t="shared" si="77"/>
        <v>เกินดุล</v>
      </c>
      <c r="CR127" s="97" t="str">
        <f t="shared" si="77"/>
        <v>เกินดุล</v>
      </c>
      <c r="CS127" s="97" t="str">
        <f t="shared" si="77"/>
        <v>เกินดุล</v>
      </c>
    </row>
    <row r="128" spans="1:97" ht="24.6" x14ac:dyDescent="0.6">
      <c r="A128" s="23" t="s">
        <v>292</v>
      </c>
      <c r="B128" s="96">
        <f>IF(B126&lt;=0,0,ROUNDUP((B126*20%),2))</f>
        <v>11562719.73</v>
      </c>
      <c r="C128" s="96">
        <f t="shared" ref="C128" si="78">IF(C126&lt;=0,0,ROUNDUP((C126*20%),2))</f>
        <v>363.57</v>
      </c>
      <c r="D128" s="96">
        <f t="shared" ref="D128:BO128" si="79">IF(D126&lt;=0,0,ROUNDUP((D126*20%),2))</f>
        <v>13240</v>
      </c>
      <c r="E128" s="96">
        <f t="shared" si="79"/>
        <v>19668.66</v>
      </c>
      <c r="F128" s="96">
        <f t="shared" si="79"/>
        <v>40000</v>
      </c>
      <c r="G128" s="96">
        <f t="shared" si="79"/>
        <v>93410.849999999991</v>
      </c>
      <c r="H128" s="96">
        <f t="shared" si="79"/>
        <v>194139.40000000002</v>
      </c>
      <c r="I128" s="96">
        <f t="shared" si="79"/>
        <v>1669294.61</v>
      </c>
      <c r="J128" s="96">
        <f t="shared" si="79"/>
        <v>984160</v>
      </c>
      <c r="K128" s="96">
        <f t="shared" si="79"/>
        <v>3987.4100000000003</v>
      </c>
      <c r="L128" s="96">
        <f t="shared" si="79"/>
        <v>407253.36</v>
      </c>
      <c r="M128" s="96">
        <f t="shared" si="79"/>
        <v>20000.009999999998</v>
      </c>
      <c r="N128" s="96">
        <f t="shared" si="79"/>
        <v>8750541.3300000001</v>
      </c>
      <c r="O128" s="96">
        <f t="shared" si="79"/>
        <v>1240994.04</v>
      </c>
      <c r="P128" s="96">
        <f t="shared" si="79"/>
        <v>7288182.5299999993</v>
      </c>
      <c r="Q128" s="96">
        <f t="shared" si="79"/>
        <v>5515533.5699999994</v>
      </c>
      <c r="R128" s="96">
        <f t="shared" si="79"/>
        <v>1663075.21</v>
      </c>
      <c r="S128" s="96">
        <f t="shared" si="79"/>
        <v>4473336.71</v>
      </c>
      <c r="T128" s="96">
        <f t="shared" si="79"/>
        <v>875446.1</v>
      </c>
      <c r="U128" s="96">
        <f t="shared" si="79"/>
        <v>707071</v>
      </c>
      <c r="V128" s="96">
        <f t="shared" si="79"/>
        <v>24905260</v>
      </c>
      <c r="W128" s="96">
        <f t="shared" si="79"/>
        <v>6497464.2000000002</v>
      </c>
      <c r="X128" s="96">
        <f t="shared" si="79"/>
        <v>3989583.5399999996</v>
      </c>
      <c r="Y128" s="96">
        <f t="shared" si="79"/>
        <v>2977165</v>
      </c>
      <c r="Z128" s="96">
        <f t="shared" si="79"/>
        <v>817825.6</v>
      </c>
      <c r="AA128" s="96">
        <f t="shared" si="79"/>
        <v>3293063.03</v>
      </c>
      <c r="AB128" s="96">
        <f t="shared" si="79"/>
        <v>1743900</v>
      </c>
      <c r="AC128" s="96">
        <f t="shared" si="79"/>
        <v>3220000</v>
      </c>
      <c r="AD128" s="96">
        <f t="shared" si="79"/>
        <v>1775123.39</v>
      </c>
      <c r="AE128" s="96">
        <f t="shared" si="79"/>
        <v>3377763.6799999997</v>
      </c>
      <c r="AF128" s="96">
        <f t="shared" si="79"/>
        <v>2280660</v>
      </c>
      <c r="AG128" s="96">
        <f t="shared" si="79"/>
        <v>2942273.2</v>
      </c>
      <c r="AH128" s="96">
        <f t="shared" si="79"/>
        <v>1626830.6</v>
      </c>
      <c r="AI128" s="96">
        <f t="shared" si="79"/>
        <v>3720655.71</v>
      </c>
      <c r="AJ128" s="96">
        <f t="shared" si="79"/>
        <v>47267965.780000001</v>
      </c>
      <c r="AK128" s="96">
        <f t="shared" si="79"/>
        <v>399686.21</v>
      </c>
      <c r="AL128" s="96">
        <f t="shared" si="79"/>
        <v>1232786.4099999999</v>
      </c>
      <c r="AM128" s="96">
        <f t="shared" si="79"/>
        <v>5432694.2999999998</v>
      </c>
      <c r="AN128" s="96">
        <f t="shared" si="79"/>
        <v>854723.77</v>
      </c>
      <c r="AO128" s="96">
        <f t="shared" si="79"/>
        <v>815051.97</v>
      </c>
      <c r="AP128" s="96">
        <f t="shared" si="79"/>
        <v>438701.48</v>
      </c>
      <c r="AQ128" s="96">
        <f t="shared" si="79"/>
        <v>7463240.6899999995</v>
      </c>
      <c r="AR128" s="96">
        <f t="shared" si="79"/>
        <v>1781965.42</v>
      </c>
      <c r="AS128" s="96">
        <f t="shared" si="79"/>
        <v>2555862.33</v>
      </c>
      <c r="AT128" s="96">
        <f t="shared" si="79"/>
        <v>3000409.26</v>
      </c>
      <c r="AU128" s="96">
        <f t="shared" si="79"/>
        <v>2820870.42</v>
      </c>
      <c r="AV128" s="96">
        <f t="shared" si="79"/>
        <v>406264.79000000004</v>
      </c>
      <c r="AW128" s="96">
        <f t="shared" si="79"/>
        <v>1425831.89</v>
      </c>
      <c r="AX128" s="96">
        <f t="shared" si="79"/>
        <v>2065333.65</v>
      </c>
      <c r="AY128" s="96">
        <f t="shared" si="79"/>
        <v>63425.93</v>
      </c>
      <c r="AZ128" s="96">
        <f t="shared" si="79"/>
        <v>77817.56</v>
      </c>
      <c r="BA128" s="96">
        <f t="shared" si="79"/>
        <v>1402185.4</v>
      </c>
      <c r="BB128" s="96">
        <f t="shared" si="79"/>
        <v>22806000</v>
      </c>
      <c r="BC128" s="96">
        <f t="shared" si="79"/>
        <v>15757200</v>
      </c>
      <c r="BD128" s="96">
        <f t="shared" si="79"/>
        <v>236543.07</v>
      </c>
      <c r="BE128" s="96">
        <f t="shared" si="79"/>
        <v>3636520.01</v>
      </c>
      <c r="BF128" s="96">
        <f t="shared" si="79"/>
        <v>23675440</v>
      </c>
      <c r="BG128" s="96">
        <f t="shared" si="79"/>
        <v>2165119.17</v>
      </c>
      <c r="BH128" s="96">
        <f t="shared" si="79"/>
        <v>1804902.68</v>
      </c>
      <c r="BI128" s="96">
        <f t="shared" si="79"/>
        <v>1792666.89</v>
      </c>
      <c r="BJ128" s="96">
        <f t="shared" si="79"/>
        <v>2705299.0799999996</v>
      </c>
      <c r="BK128" s="96">
        <f t="shared" si="79"/>
        <v>32660000</v>
      </c>
      <c r="BL128" s="96">
        <f t="shared" si="79"/>
        <v>2406815.9299999997</v>
      </c>
      <c r="BM128" s="96">
        <f t="shared" si="79"/>
        <v>2882288.1199999996</v>
      </c>
      <c r="BN128" s="96">
        <f t="shared" si="79"/>
        <v>2157422.8899999997</v>
      </c>
      <c r="BO128" s="96">
        <f t="shared" si="79"/>
        <v>2704326.9499999997</v>
      </c>
      <c r="BP128" s="96">
        <f t="shared" ref="BP128:CK128" si="80">IF(BP126&lt;=0,0,ROUNDUP((BP126*20%),2))</f>
        <v>1124181.3800000001</v>
      </c>
      <c r="BQ128" s="96">
        <f t="shared" si="80"/>
        <v>82739304.799999997</v>
      </c>
      <c r="BR128" s="96">
        <f t="shared" si="80"/>
        <v>1740011.32</v>
      </c>
      <c r="BS128" s="96">
        <f t="shared" si="80"/>
        <v>1598326.95</v>
      </c>
      <c r="BT128" s="96">
        <f t="shared" si="80"/>
        <v>11154293.77</v>
      </c>
      <c r="BU128" s="96">
        <f t="shared" si="80"/>
        <v>1992760.35</v>
      </c>
      <c r="BV128" s="96">
        <f t="shared" si="80"/>
        <v>1796228.29</v>
      </c>
      <c r="BW128" s="96">
        <f t="shared" si="80"/>
        <v>5628377.5</v>
      </c>
      <c r="BX128" s="96">
        <f t="shared" si="80"/>
        <v>211788.65000000002</v>
      </c>
      <c r="BY128" s="96">
        <f t="shared" si="80"/>
        <v>809788.86</v>
      </c>
      <c r="BZ128" s="96">
        <f t="shared" si="80"/>
        <v>1279058.56</v>
      </c>
      <c r="CA128" s="96">
        <f t="shared" si="80"/>
        <v>2675301.5099999998</v>
      </c>
      <c r="CB128" s="96">
        <f t="shared" si="80"/>
        <v>3931054.0799999996</v>
      </c>
      <c r="CC128" s="96">
        <f t="shared" si="80"/>
        <v>2868368.7399999998</v>
      </c>
      <c r="CD128" s="96">
        <f t="shared" si="80"/>
        <v>4123587.15</v>
      </c>
      <c r="CE128" s="96">
        <f t="shared" si="80"/>
        <v>1417045.2</v>
      </c>
      <c r="CF128" s="96">
        <f t="shared" si="80"/>
        <v>1475098.31</v>
      </c>
      <c r="CG128" s="96">
        <f t="shared" si="80"/>
        <v>1174015.21</v>
      </c>
      <c r="CH128" s="96">
        <f t="shared" si="80"/>
        <v>763571.31</v>
      </c>
      <c r="CI128" s="96">
        <f t="shared" si="80"/>
        <v>5041980.63</v>
      </c>
      <c r="CJ128" s="96">
        <f t="shared" si="80"/>
        <v>1062545.1300000001</v>
      </c>
      <c r="CK128" s="96">
        <f t="shared" si="80"/>
        <v>1019945.42</v>
      </c>
      <c r="CL128" s="96">
        <f t="shared" ref="CL128:CS128" si="81">IF(CL126&lt;=0,0,ROUNDUP((CL126*20%),2))</f>
        <v>15008237.560000001</v>
      </c>
      <c r="CM128" s="96">
        <f t="shared" si="81"/>
        <v>30514180.470000003</v>
      </c>
      <c r="CN128" s="96">
        <f t="shared" si="81"/>
        <v>63167567.93</v>
      </c>
      <c r="CO128" s="96">
        <f t="shared" si="81"/>
        <v>79504817.200000003</v>
      </c>
      <c r="CP128" s="96">
        <f t="shared" si="81"/>
        <v>74579690.859999999</v>
      </c>
      <c r="CQ128" s="96">
        <f t="shared" si="81"/>
        <v>43935035.259999998</v>
      </c>
      <c r="CR128" s="96">
        <f t="shared" si="81"/>
        <v>134502451.67999998</v>
      </c>
      <c r="CS128" s="96">
        <f t="shared" si="81"/>
        <v>441211980.93000001</v>
      </c>
    </row>
    <row r="129" spans="1:97" ht="24.6" x14ac:dyDescent="0.6">
      <c r="A129" s="23" t="s">
        <v>293</v>
      </c>
      <c r="B129" s="96">
        <f>+B103+B106</f>
        <v>596000</v>
      </c>
      <c r="C129" s="96">
        <f>+C103+C106</f>
        <v>0</v>
      </c>
      <c r="D129" s="96">
        <f t="shared" ref="D129:BO129" si="82">+D103+D106</f>
        <v>0</v>
      </c>
      <c r="E129" s="96">
        <f t="shared" si="82"/>
        <v>0</v>
      </c>
      <c r="F129" s="96">
        <f t="shared" si="82"/>
        <v>0</v>
      </c>
      <c r="G129" s="96">
        <f t="shared" si="82"/>
        <v>2</v>
      </c>
      <c r="H129" s="96">
        <f t="shared" si="82"/>
        <v>0</v>
      </c>
      <c r="I129" s="96">
        <f t="shared" si="82"/>
        <v>0</v>
      </c>
      <c r="J129" s="96">
        <f t="shared" si="82"/>
        <v>0</v>
      </c>
      <c r="K129" s="96">
        <f t="shared" si="82"/>
        <v>0</v>
      </c>
      <c r="L129" s="96">
        <f t="shared" si="82"/>
        <v>0</v>
      </c>
      <c r="M129" s="96">
        <f t="shared" si="82"/>
        <v>0</v>
      </c>
      <c r="N129" s="96">
        <f t="shared" si="82"/>
        <v>8667436</v>
      </c>
      <c r="O129" s="96">
        <f t="shared" si="82"/>
        <v>1395020</v>
      </c>
      <c r="P129" s="96">
        <f t="shared" si="82"/>
        <v>7226700</v>
      </c>
      <c r="Q129" s="96">
        <f t="shared" si="82"/>
        <v>5514955</v>
      </c>
      <c r="R129" s="96">
        <f t="shared" si="82"/>
        <v>1269100</v>
      </c>
      <c r="S129" s="96">
        <f t="shared" si="82"/>
        <v>6229055</v>
      </c>
      <c r="T129" s="96">
        <f t="shared" si="82"/>
        <v>875000</v>
      </c>
      <c r="U129" s="96">
        <f t="shared" si="82"/>
        <v>627500</v>
      </c>
      <c r="V129" s="96">
        <f t="shared" si="82"/>
        <v>19205000</v>
      </c>
      <c r="W129" s="96">
        <f t="shared" si="82"/>
        <v>1195000</v>
      </c>
      <c r="X129" s="96">
        <f t="shared" si="82"/>
        <v>768800</v>
      </c>
      <c r="Y129" s="96">
        <f t="shared" si="82"/>
        <v>1620000</v>
      </c>
      <c r="Z129" s="96">
        <f t="shared" si="82"/>
        <v>0</v>
      </c>
      <c r="AA129" s="96">
        <f t="shared" si="82"/>
        <v>1312000</v>
      </c>
      <c r="AB129" s="96">
        <f t="shared" si="82"/>
        <v>1533900</v>
      </c>
      <c r="AC129" s="96">
        <f t="shared" si="82"/>
        <v>2400000</v>
      </c>
      <c r="AD129" s="96">
        <f t="shared" si="82"/>
        <v>600000</v>
      </c>
      <c r="AE129" s="96">
        <f t="shared" si="82"/>
        <v>275000</v>
      </c>
      <c r="AF129" s="96">
        <f t="shared" si="82"/>
        <v>1000000</v>
      </c>
      <c r="AG129" s="96">
        <f t="shared" si="82"/>
        <v>938000</v>
      </c>
      <c r="AH129" s="96">
        <f t="shared" si="82"/>
        <v>1035000</v>
      </c>
      <c r="AI129" s="96">
        <f t="shared" si="82"/>
        <v>2687000</v>
      </c>
      <c r="AJ129" s="96">
        <f t="shared" si="82"/>
        <v>42946000</v>
      </c>
      <c r="AK129" s="96">
        <f t="shared" si="82"/>
        <v>14224041</v>
      </c>
      <c r="AL129" s="96">
        <f t="shared" si="82"/>
        <v>1227251.1100000001</v>
      </c>
      <c r="AM129" s="96">
        <f t="shared" si="82"/>
        <v>2840000</v>
      </c>
      <c r="AN129" s="96">
        <f t="shared" si="82"/>
        <v>800000</v>
      </c>
      <c r="AO129" s="96">
        <f t="shared" si="82"/>
        <v>800000</v>
      </c>
      <c r="AP129" s="96">
        <f t="shared" si="82"/>
        <v>0</v>
      </c>
      <c r="AQ129" s="96">
        <f t="shared" si="82"/>
        <v>7457300</v>
      </c>
      <c r="AR129" s="96">
        <f t="shared" si="82"/>
        <v>1774470</v>
      </c>
      <c r="AS129" s="96">
        <f t="shared" si="82"/>
        <v>2536880</v>
      </c>
      <c r="AT129" s="96">
        <f t="shared" si="82"/>
        <v>3000000</v>
      </c>
      <c r="AU129" s="96">
        <f t="shared" si="82"/>
        <v>2807700</v>
      </c>
      <c r="AV129" s="96">
        <f t="shared" si="82"/>
        <v>400000</v>
      </c>
      <c r="AW129" s="96">
        <f t="shared" si="82"/>
        <v>1410000</v>
      </c>
      <c r="AX129" s="96">
        <f t="shared" si="82"/>
        <v>2033990</v>
      </c>
      <c r="AY129" s="96">
        <f t="shared" si="82"/>
        <v>0</v>
      </c>
      <c r="AZ129" s="96">
        <f t="shared" si="82"/>
        <v>43435601</v>
      </c>
      <c r="BA129" s="96">
        <f t="shared" si="82"/>
        <v>7085000</v>
      </c>
      <c r="BB129" s="96">
        <f>+BB103+BB106</f>
        <v>48691300</v>
      </c>
      <c r="BC129" s="96">
        <f t="shared" si="82"/>
        <v>7500000</v>
      </c>
      <c r="BD129" s="96">
        <f t="shared" si="82"/>
        <v>0</v>
      </c>
      <c r="BE129" s="96">
        <f t="shared" si="82"/>
        <v>2499800</v>
      </c>
      <c r="BF129" s="96">
        <f t="shared" si="82"/>
        <v>23359001</v>
      </c>
      <c r="BG129" s="96">
        <f>+BG103+BG106</f>
        <v>7073245</v>
      </c>
      <c r="BH129" s="96">
        <f t="shared" si="82"/>
        <v>1803001</v>
      </c>
      <c r="BI129" s="96">
        <f t="shared" si="82"/>
        <v>2</v>
      </c>
      <c r="BJ129" s="96">
        <f t="shared" si="82"/>
        <v>2647350</v>
      </c>
      <c r="BK129" s="96">
        <f t="shared" si="82"/>
        <v>27450000</v>
      </c>
      <c r="BL129" s="96">
        <f t="shared" si="82"/>
        <v>2400000</v>
      </c>
      <c r="BM129" s="96">
        <f t="shared" si="82"/>
        <v>2753200</v>
      </c>
      <c r="BN129" s="96">
        <f t="shared" si="82"/>
        <v>2141597</v>
      </c>
      <c r="BO129" s="96">
        <f t="shared" si="82"/>
        <v>1000000</v>
      </c>
      <c r="BP129" s="96">
        <f t="shared" ref="BP129:CK129" si="83">+BP103+BP106</f>
        <v>976816.58</v>
      </c>
      <c r="BQ129" s="96">
        <f t="shared" si="83"/>
        <v>56397430</v>
      </c>
      <c r="BR129" s="96">
        <f t="shared" si="83"/>
        <v>756000</v>
      </c>
      <c r="BS129" s="96">
        <f t="shared" si="83"/>
        <v>600000</v>
      </c>
      <c r="BT129" s="96">
        <f t="shared" si="83"/>
        <v>8494625</v>
      </c>
      <c r="BU129" s="96">
        <f t="shared" si="83"/>
        <v>1850420</v>
      </c>
      <c r="BV129" s="96">
        <f t="shared" si="83"/>
        <v>365000</v>
      </c>
      <c r="BW129" s="96">
        <f t="shared" si="83"/>
        <v>4333056</v>
      </c>
      <c r="BX129" s="96">
        <f t="shared" si="83"/>
        <v>199000</v>
      </c>
      <c r="BY129" s="96">
        <f t="shared" si="83"/>
        <v>747800</v>
      </c>
      <c r="BZ129" s="96">
        <f t="shared" si="83"/>
        <v>1182500</v>
      </c>
      <c r="CA129" s="96">
        <f t="shared" si="83"/>
        <v>935200</v>
      </c>
      <c r="CB129" s="96">
        <f t="shared" si="83"/>
        <v>3909500</v>
      </c>
      <c r="CC129" s="96">
        <f t="shared" si="83"/>
        <v>2627600</v>
      </c>
      <c r="CD129" s="96">
        <f t="shared" si="83"/>
        <v>1707000</v>
      </c>
      <c r="CE129" s="96">
        <f t="shared" si="83"/>
        <v>0</v>
      </c>
      <c r="CF129" s="96">
        <f t="shared" si="83"/>
        <v>0</v>
      </c>
      <c r="CG129" s="96">
        <f t="shared" si="83"/>
        <v>163600</v>
      </c>
      <c r="CH129" s="96">
        <f t="shared" si="83"/>
        <v>279000</v>
      </c>
      <c r="CI129" s="96">
        <f t="shared" si="83"/>
        <v>3990000</v>
      </c>
      <c r="CJ129" s="96">
        <f t="shared" si="83"/>
        <v>1020000</v>
      </c>
      <c r="CK129" s="96">
        <f t="shared" si="83"/>
        <v>1018200</v>
      </c>
      <c r="CL129" s="96">
        <f t="shared" ref="CL129:CS129" si="84">+CL103+CL106</f>
        <v>596002</v>
      </c>
      <c r="CM129" s="96">
        <f t="shared" si="84"/>
        <v>31804766</v>
      </c>
      <c r="CN129" s="96">
        <f t="shared" si="84"/>
        <v>34569700</v>
      </c>
      <c r="CO129" s="96">
        <f t="shared" si="84"/>
        <v>134778233.11000001</v>
      </c>
      <c r="CP129" s="96">
        <f t="shared" si="84"/>
        <v>93573699</v>
      </c>
      <c r="CQ129" s="96">
        <f t="shared" si="84"/>
        <v>36721613.579999998</v>
      </c>
      <c r="CR129" s="96">
        <f t="shared" si="84"/>
        <v>90575931</v>
      </c>
      <c r="CS129" s="96">
        <f t="shared" si="84"/>
        <v>422619944.69</v>
      </c>
    </row>
    <row r="130" spans="1:97" ht="24.6" x14ac:dyDescent="0.6">
      <c r="A130" s="23" t="s">
        <v>300</v>
      </c>
      <c r="B130" s="96">
        <f>IF(B126=0,0,(B129/B126)*100)</f>
        <v>1.0308993285773795</v>
      </c>
      <c r="C130" s="96">
        <f t="shared" ref="C130" si="85">IF(C126=0,0,(C129/C126)*100)</f>
        <v>0</v>
      </c>
      <c r="D130" s="96">
        <f t="shared" ref="D130:BO130" si="86">IF(D126=0,0,(D129/D126)*100)</f>
        <v>0</v>
      </c>
      <c r="E130" s="96">
        <f t="shared" si="86"/>
        <v>0</v>
      </c>
      <c r="F130" s="96">
        <f t="shared" si="86"/>
        <v>0</v>
      </c>
      <c r="G130" s="96">
        <f t="shared" si="86"/>
        <v>4.2821581674640382E-4</v>
      </c>
      <c r="H130" s="96">
        <f t="shared" si="86"/>
        <v>0</v>
      </c>
      <c r="I130" s="96">
        <f t="shared" si="86"/>
        <v>0</v>
      </c>
      <c r="J130" s="96">
        <f t="shared" si="86"/>
        <v>0</v>
      </c>
      <c r="K130" s="96">
        <f t="shared" si="86"/>
        <v>0</v>
      </c>
      <c r="L130" s="96">
        <f t="shared" si="86"/>
        <v>0</v>
      </c>
      <c r="M130" s="96">
        <f t="shared" si="86"/>
        <v>0</v>
      </c>
      <c r="N130" s="96">
        <f t="shared" si="86"/>
        <v>19.810056715613467</v>
      </c>
      <c r="O130" s="96">
        <f t="shared" si="86"/>
        <v>22.482299790065451</v>
      </c>
      <c r="P130" s="96">
        <f t="shared" si="86"/>
        <v>19.831281601969962</v>
      </c>
      <c r="Q130" s="96">
        <f t="shared" si="86"/>
        <v>19.997902034344818</v>
      </c>
      <c r="R130" s="96">
        <f t="shared" si="86"/>
        <v>15.26208794976665</v>
      </c>
      <c r="S130" s="96">
        <f t="shared" si="86"/>
        <v>27.849703282384862</v>
      </c>
      <c r="T130" s="96">
        <f t="shared" si="86"/>
        <v>19.98980867009368</v>
      </c>
      <c r="U130" s="96">
        <f t="shared" si="86"/>
        <v>17.74927836101325</v>
      </c>
      <c r="V130" s="96">
        <f t="shared" si="86"/>
        <v>15.422444897182363</v>
      </c>
      <c r="W130" s="96">
        <f t="shared" si="86"/>
        <v>3.6783580892988992</v>
      </c>
      <c r="X130" s="96">
        <f t="shared" si="86"/>
        <v>3.8540363558117332</v>
      </c>
      <c r="Y130" s="96">
        <f t="shared" si="86"/>
        <v>10.882836524008578</v>
      </c>
      <c r="Z130" s="96">
        <f t="shared" si="86"/>
        <v>0</v>
      </c>
      <c r="AA130" s="96">
        <f t="shared" si="86"/>
        <v>7.9682653580263008</v>
      </c>
      <c r="AB130" s="96">
        <f t="shared" si="86"/>
        <v>17.591605023223806</v>
      </c>
      <c r="AC130" s="96">
        <f t="shared" si="86"/>
        <v>14.906832298136646</v>
      </c>
      <c r="AD130" s="96">
        <f t="shared" si="86"/>
        <v>6.760093456669618</v>
      </c>
      <c r="AE130" s="96">
        <f t="shared" si="86"/>
        <v>1.6282962706427668</v>
      </c>
      <c r="AF130" s="96">
        <f t="shared" si="86"/>
        <v>8.7693913165487185</v>
      </c>
      <c r="AG130" s="96">
        <f t="shared" si="86"/>
        <v>6.3760224577377791</v>
      </c>
      <c r="AH130" s="96">
        <f t="shared" si="86"/>
        <v>12.724127515181975</v>
      </c>
      <c r="AI130" s="96">
        <f t="shared" si="86"/>
        <v>14.443690648996427</v>
      </c>
      <c r="AJ130" s="96">
        <f t="shared" si="86"/>
        <v>18.171291821562317</v>
      </c>
      <c r="AK130" s="96">
        <f t="shared" si="86"/>
        <v>711.76041536944535</v>
      </c>
      <c r="AL130" s="96">
        <f t="shared" si="86"/>
        <v>19.910198620408863</v>
      </c>
      <c r="AM130" s="96">
        <f t="shared" si="86"/>
        <v>10.455217408590507</v>
      </c>
      <c r="AN130" s="96">
        <f t="shared" si="86"/>
        <v>18.719498244815284</v>
      </c>
      <c r="AO130" s="96">
        <f t="shared" si="86"/>
        <v>19.630650296209279</v>
      </c>
      <c r="AP130" s="96">
        <f t="shared" si="86"/>
        <v>0</v>
      </c>
      <c r="AQ130" s="96">
        <f t="shared" si="86"/>
        <v>19.984080148955329</v>
      </c>
      <c r="AR130" s="96">
        <f t="shared" si="86"/>
        <v>19.915874775688369</v>
      </c>
      <c r="AS130" s="96">
        <f t="shared" si="86"/>
        <v>19.851460465791199</v>
      </c>
      <c r="AT130" s="96">
        <f t="shared" si="86"/>
        <v>19.997272025476356</v>
      </c>
      <c r="AU130" s="96">
        <f t="shared" si="86"/>
        <v>19.90662161632596</v>
      </c>
      <c r="AV130" s="96">
        <f t="shared" si="86"/>
        <v>19.691590991102959</v>
      </c>
      <c r="AW130" s="96">
        <f t="shared" si="86"/>
        <v>19.777927677013906</v>
      </c>
      <c r="AX130" s="96">
        <f t="shared" si="86"/>
        <v>19.696478619222564</v>
      </c>
      <c r="AY130" s="96">
        <f t="shared" si="86"/>
        <v>0</v>
      </c>
      <c r="AZ130" s="96">
        <f t="shared" si="86"/>
        <v>11163.444600426596</v>
      </c>
      <c r="BA130" s="96">
        <f t="shared" si="86"/>
        <v>101.05653646087029</v>
      </c>
      <c r="BB130" s="96">
        <f t="shared" si="86"/>
        <v>42.700429711479437</v>
      </c>
      <c r="BC130" s="96">
        <f t="shared" si="86"/>
        <v>9.5194577716853246</v>
      </c>
      <c r="BD130" s="96">
        <f t="shared" si="86"/>
        <v>0</v>
      </c>
      <c r="BE130" s="96">
        <f t="shared" si="86"/>
        <v>13.748308807598148</v>
      </c>
      <c r="BF130" s="96">
        <f t="shared" si="86"/>
        <v>19.732685855046412</v>
      </c>
      <c r="BG130" s="96">
        <f t="shared" si="86"/>
        <v>65.338158911608019</v>
      </c>
      <c r="BH130" s="96">
        <f t="shared" si="86"/>
        <v>19.978927683720642</v>
      </c>
      <c r="BI130" s="96">
        <f t="shared" si="86"/>
        <v>2.2313124851588467E-5</v>
      </c>
      <c r="BJ130" s="96">
        <f t="shared" si="86"/>
        <v>19.571588409156416</v>
      </c>
      <c r="BK130" s="96">
        <f t="shared" si="86"/>
        <v>16.809552969993877</v>
      </c>
      <c r="BL130" s="96">
        <f t="shared" si="86"/>
        <v>19.943361451777818</v>
      </c>
      <c r="BM130" s="96">
        <f t="shared" si="86"/>
        <v>19.10426642317567</v>
      </c>
      <c r="BN130" s="96">
        <f t="shared" si="86"/>
        <v>19.85328895796901</v>
      </c>
      <c r="BO130" s="96">
        <f t="shared" si="86"/>
        <v>7.3955554983369804</v>
      </c>
      <c r="BP130" s="96">
        <f t="shared" ref="BP130:CK130" si="87">IF(BP126=0,0,(BP129/BP126)*100)</f>
        <v>17.378273632993718</v>
      </c>
      <c r="BQ130" s="96">
        <f t="shared" si="87"/>
        <v>13.632560760892446</v>
      </c>
      <c r="BR130" s="96">
        <f t="shared" si="87"/>
        <v>8.6895986500703568</v>
      </c>
      <c r="BS130" s="96">
        <f t="shared" si="87"/>
        <v>7.5078506403309611</v>
      </c>
      <c r="BT130" s="96">
        <f t="shared" si="87"/>
        <v>15.231130142713139</v>
      </c>
      <c r="BU130" s="96">
        <f t="shared" si="87"/>
        <v>18.57142532826029</v>
      </c>
      <c r="BV130" s="96">
        <f t="shared" si="87"/>
        <v>4.064071397214378</v>
      </c>
      <c r="BW130" s="96">
        <f t="shared" si="87"/>
        <v>15.397176195375781</v>
      </c>
      <c r="BX130" s="96">
        <f t="shared" si="87"/>
        <v>18.792320139695519</v>
      </c>
      <c r="BY130" s="96">
        <f t="shared" si="87"/>
        <v>18.469012014675116</v>
      </c>
      <c r="BZ130" s="96">
        <f t="shared" si="87"/>
        <v>18.490162100897813</v>
      </c>
      <c r="CA130" s="96">
        <f t="shared" si="87"/>
        <v>6.9913615291649673</v>
      </c>
      <c r="CB130" s="96">
        <f t="shared" si="87"/>
        <v>19.890339448034442</v>
      </c>
      <c r="CC130" s="96">
        <f t="shared" si="87"/>
        <v>18.321214878615137</v>
      </c>
      <c r="CD130" s="96">
        <f t="shared" si="87"/>
        <v>8.2791993494487315</v>
      </c>
      <c r="CE130" s="96">
        <f t="shared" si="87"/>
        <v>0</v>
      </c>
      <c r="CF130" s="96">
        <f t="shared" si="87"/>
        <v>0</v>
      </c>
      <c r="CG130" s="96">
        <f t="shared" si="87"/>
        <v>2.7870167031311301</v>
      </c>
      <c r="CH130" s="96">
        <f t="shared" si="87"/>
        <v>7.3077654387395201</v>
      </c>
      <c r="CI130" s="96">
        <f t="shared" si="87"/>
        <v>15.827113566609254</v>
      </c>
      <c r="CJ130" s="96">
        <f t="shared" si="87"/>
        <v>19.199184545129267</v>
      </c>
      <c r="CK130" s="96">
        <f t="shared" si="87"/>
        <v>19.965774286168728</v>
      </c>
      <c r="CL130" s="96">
        <f t="shared" ref="CL130:CS130" si="88">IF(CL126=0,0,(CL129/CL126)*100)</f>
        <v>0.79423316398897004</v>
      </c>
      <c r="CM130" s="96">
        <f t="shared" si="88"/>
        <v>20.845892311185253</v>
      </c>
      <c r="CN130" s="96">
        <f t="shared" si="88"/>
        <v>10.94539528205641</v>
      </c>
      <c r="CO130" s="96">
        <f t="shared" si="88"/>
        <v>33.904419346346621</v>
      </c>
      <c r="CP130" s="96">
        <f t="shared" si="88"/>
        <v>25.093614071330862</v>
      </c>
      <c r="CQ130" s="96">
        <f t="shared" si="88"/>
        <v>16.716323713430938</v>
      </c>
      <c r="CR130" s="96">
        <f t="shared" si="88"/>
        <v>13.468294424978952</v>
      </c>
      <c r="CS130" s="96">
        <f t="shared" si="88"/>
        <v>19.15722885852685</v>
      </c>
    </row>
    <row r="131" spans="1:97" ht="24.6" x14ac:dyDescent="0.6">
      <c r="A131" s="23" t="s">
        <v>299</v>
      </c>
      <c r="B131" s="96">
        <f>B128-B129</f>
        <v>10966719.73</v>
      </c>
      <c r="C131" s="96">
        <f t="shared" ref="C131" si="89">C128-C129</f>
        <v>363.57</v>
      </c>
      <c r="D131" s="96">
        <f t="shared" ref="D131:BO131" si="90">D128-D129</f>
        <v>13240</v>
      </c>
      <c r="E131" s="96">
        <f t="shared" si="90"/>
        <v>19668.66</v>
      </c>
      <c r="F131" s="96">
        <f t="shared" si="90"/>
        <v>40000</v>
      </c>
      <c r="G131" s="96">
        <f t="shared" si="90"/>
        <v>93408.849999999991</v>
      </c>
      <c r="H131" s="96">
        <f t="shared" si="90"/>
        <v>194139.40000000002</v>
      </c>
      <c r="I131" s="96">
        <f t="shared" si="90"/>
        <v>1669294.61</v>
      </c>
      <c r="J131" s="96">
        <f t="shared" si="90"/>
        <v>984160</v>
      </c>
      <c r="K131" s="96">
        <f t="shared" si="90"/>
        <v>3987.4100000000003</v>
      </c>
      <c r="L131" s="96">
        <f t="shared" si="90"/>
        <v>407253.36</v>
      </c>
      <c r="M131" s="96">
        <f t="shared" si="90"/>
        <v>20000.009999999998</v>
      </c>
      <c r="N131" s="96">
        <f t="shared" si="90"/>
        <v>83105.330000000075</v>
      </c>
      <c r="O131" s="96">
        <f t="shared" si="90"/>
        <v>-154025.95999999996</v>
      </c>
      <c r="P131" s="96">
        <f t="shared" si="90"/>
        <v>61482.529999999329</v>
      </c>
      <c r="Q131" s="96">
        <f t="shared" si="90"/>
        <v>578.5699999993667</v>
      </c>
      <c r="R131" s="96">
        <f t="shared" si="90"/>
        <v>393975.20999999996</v>
      </c>
      <c r="S131" s="96">
        <f t="shared" si="90"/>
        <v>-1755718.29</v>
      </c>
      <c r="T131" s="96">
        <f t="shared" si="90"/>
        <v>446.09999999997672</v>
      </c>
      <c r="U131" s="96">
        <f t="shared" si="90"/>
        <v>79571</v>
      </c>
      <c r="V131" s="96">
        <f t="shared" si="90"/>
        <v>5700260</v>
      </c>
      <c r="W131" s="96">
        <f t="shared" si="90"/>
        <v>5302464.2</v>
      </c>
      <c r="X131" s="96">
        <f t="shared" si="90"/>
        <v>3220783.5399999996</v>
      </c>
      <c r="Y131" s="96">
        <f t="shared" si="90"/>
        <v>1357165</v>
      </c>
      <c r="Z131" s="96">
        <f t="shared" si="90"/>
        <v>817825.6</v>
      </c>
      <c r="AA131" s="96">
        <f t="shared" si="90"/>
        <v>1981063.0299999998</v>
      </c>
      <c r="AB131" s="96">
        <f t="shared" si="90"/>
        <v>210000</v>
      </c>
      <c r="AC131" s="96">
        <f t="shared" si="90"/>
        <v>820000</v>
      </c>
      <c r="AD131" s="96">
        <f t="shared" si="90"/>
        <v>1175123.3899999999</v>
      </c>
      <c r="AE131" s="96">
        <f t="shared" si="90"/>
        <v>3102763.6799999997</v>
      </c>
      <c r="AF131" s="96">
        <f t="shared" si="90"/>
        <v>1280660</v>
      </c>
      <c r="AG131" s="96">
        <f t="shared" si="90"/>
        <v>2004273.2000000002</v>
      </c>
      <c r="AH131" s="96">
        <f t="shared" si="90"/>
        <v>591830.60000000009</v>
      </c>
      <c r="AI131" s="96">
        <f t="shared" si="90"/>
        <v>1033655.71</v>
      </c>
      <c r="AJ131" s="96">
        <f t="shared" si="90"/>
        <v>4321965.7800000012</v>
      </c>
      <c r="AK131" s="96">
        <f t="shared" si="90"/>
        <v>-13824354.789999999</v>
      </c>
      <c r="AL131" s="96">
        <f t="shared" si="90"/>
        <v>5535.2999999998137</v>
      </c>
      <c r="AM131" s="96">
        <f t="shared" si="90"/>
        <v>2592694.2999999998</v>
      </c>
      <c r="AN131" s="96">
        <f t="shared" si="90"/>
        <v>54723.770000000019</v>
      </c>
      <c r="AO131" s="96">
        <f t="shared" si="90"/>
        <v>15051.969999999972</v>
      </c>
      <c r="AP131" s="96">
        <f t="shared" si="90"/>
        <v>438701.48</v>
      </c>
      <c r="AQ131" s="96">
        <f t="shared" si="90"/>
        <v>5940.6899999994785</v>
      </c>
      <c r="AR131" s="96">
        <f t="shared" si="90"/>
        <v>7495.4199999999255</v>
      </c>
      <c r="AS131" s="96">
        <f t="shared" si="90"/>
        <v>18982.330000000075</v>
      </c>
      <c r="AT131" s="96">
        <f t="shared" si="90"/>
        <v>409.25999999977648</v>
      </c>
      <c r="AU131" s="96">
        <f t="shared" si="90"/>
        <v>13170.419999999925</v>
      </c>
      <c r="AV131" s="96">
        <f t="shared" si="90"/>
        <v>6264.7900000000373</v>
      </c>
      <c r="AW131" s="96">
        <f t="shared" si="90"/>
        <v>15831.889999999898</v>
      </c>
      <c r="AX131" s="96">
        <f t="shared" si="90"/>
        <v>31343.649999999907</v>
      </c>
      <c r="AY131" s="96">
        <f t="shared" si="90"/>
        <v>63425.93</v>
      </c>
      <c r="AZ131" s="96">
        <f t="shared" si="90"/>
        <v>-43357783.439999998</v>
      </c>
      <c r="BA131" s="96">
        <f t="shared" si="90"/>
        <v>-5682814.5999999996</v>
      </c>
      <c r="BB131" s="96">
        <f t="shared" si="90"/>
        <v>-25885300</v>
      </c>
      <c r="BC131" s="96">
        <f t="shared" si="90"/>
        <v>8257200</v>
      </c>
      <c r="BD131" s="96">
        <f t="shared" si="90"/>
        <v>236543.07</v>
      </c>
      <c r="BE131" s="96">
        <f t="shared" si="90"/>
        <v>1136720.0099999998</v>
      </c>
      <c r="BF131" s="96">
        <f t="shared" si="90"/>
        <v>316439</v>
      </c>
      <c r="BG131" s="96">
        <f t="shared" si="90"/>
        <v>-4908125.83</v>
      </c>
      <c r="BH131" s="96">
        <f t="shared" si="90"/>
        <v>1901.6799999999348</v>
      </c>
      <c r="BI131" s="96">
        <f t="shared" si="90"/>
        <v>1792664.89</v>
      </c>
      <c r="BJ131" s="96">
        <f t="shared" si="90"/>
        <v>57949.079999999609</v>
      </c>
      <c r="BK131" s="96">
        <f t="shared" si="90"/>
        <v>5210000</v>
      </c>
      <c r="BL131" s="96">
        <f t="shared" si="90"/>
        <v>6815.929999999702</v>
      </c>
      <c r="BM131" s="96">
        <f t="shared" si="90"/>
        <v>129088.11999999965</v>
      </c>
      <c r="BN131" s="96">
        <f t="shared" si="90"/>
        <v>15825.889999999665</v>
      </c>
      <c r="BO131" s="96">
        <f t="shared" si="90"/>
        <v>1704326.9499999997</v>
      </c>
      <c r="BP131" s="96">
        <f t="shared" ref="BP131:CK131" si="91">BP128-BP129</f>
        <v>147364.80000000016</v>
      </c>
      <c r="BQ131" s="96">
        <f t="shared" si="91"/>
        <v>26341874.799999997</v>
      </c>
      <c r="BR131" s="96">
        <f t="shared" si="91"/>
        <v>984011.32000000007</v>
      </c>
      <c r="BS131" s="96">
        <f t="shared" si="91"/>
        <v>998326.95</v>
      </c>
      <c r="BT131" s="96">
        <f t="shared" si="91"/>
        <v>2659668.7699999996</v>
      </c>
      <c r="BU131" s="96">
        <f t="shared" si="91"/>
        <v>142340.35000000009</v>
      </c>
      <c r="BV131" s="96">
        <f t="shared" si="91"/>
        <v>1431228.29</v>
      </c>
      <c r="BW131" s="96">
        <f t="shared" si="91"/>
        <v>1295321.5</v>
      </c>
      <c r="BX131" s="96">
        <f t="shared" si="91"/>
        <v>12788.650000000023</v>
      </c>
      <c r="BY131" s="96">
        <f t="shared" si="91"/>
        <v>61988.859999999986</v>
      </c>
      <c r="BZ131" s="96">
        <f t="shared" si="91"/>
        <v>96558.560000000056</v>
      </c>
      <c r="CA131" s="96">
        <f t="shared" si="91"/>
        <v>1740101.5099999998</v>
      </c>
      <c r="CB131" s="96">
        <f t="shared" si="91"/>
        <v>21554.079999999609</v>
      </c>
      <c r="CC131" s="96">
        <f t="shared" si="91"/>
        <v>240768.73999999976</v>
      </c>
      <c r="CD131" s="96">
        <f t="shared" si="91"/>
        <v>2416587.15</v>
      </c>
      <c r="CE131" s="96">
        <f t="shared" si="91"/>
        <v>1417045.2</v>
      </c>
      <c r="CF131" s="96">
        <f t="shared" si="91"/>
        <v>1475098.31</v>
      </c>
      <c r="CG131" s="96">
        <f t="shared" si="91"/>
        <v>1010415.21</v>
      </c>
      <c r="CH131" s="96">
        <f t="shared" si="91"/>
        <v>484571.31000000006</v>
      </c>
      <c r="CI131" s="96">
        <f t="shared" si="91"/>
        <v>1051980.6299999999</v>
      </c>
      <c r="CJ131" s="96">
        <f t="shared" si="91"/>
        <v>42545.130000000121</v>
      </c>
      <c r="CK131" s="96">
        <f t="shared" si="91"/>
        <v>1745.4200000000419</v>
      </c>
      <c r="CL131" s="96">
        <f t="shared" ref="CL131:CS131" si="92">CL128-CL129</f>
        <v>14412235.560000001</v>
      </c>
      <c r="CM131" s="96">
        <f t="shared" si="92"/>
        <v>-1290585.5299999975</v>
      </c>
      <c r="CN131" s="96">
        <f t="shared" si="92"/>
        <v>28597867.93</v>
      </c>
      <c r="CO131" s="96">
        <f t="shared" si="92"/>
        <v>-55273415.910000011</v>
      </c>
      <c r="CP131" s="96">
        <f t="shared" si="92"/>
        <v>-18994008.140000001</v>
      </c>
      <c r="CQ131" s="96">
        <f t="shared" si="92"/>
        <v>7213421.6799999997</v>
      </c>
      <c r="CR131" s="96">
        <f t="shared" si="92"/>
        <v>43926520.679999977</v>
      </c>
      <c r="CS131" s="96">
        <f t="shared" si="92"/>
        <v>18592036.24000001</v>
      </c>
    </row>
    <row r="132" spans="1:97" ht="24.6" x14ac:dyDescent="0.6">
      <c r="A132" s="23" t="s">
        <v>302</v>
      </c>
      <c r="B132" s="98" t="str">
        <f>IF(B131&gt;=0,"ไม่เกิน","เกิน")</f>
        <v>ไม่เกิน</v>
      </c>
      <c r="C132" s="98" t="str">
        <f t="shared" ref="C132" si="93">IF(C131&gt;=0,"ไม่เกิน","เกิน")</f>
        <v>ไม่เกิน</v>
      </c>
      <c r="D132" s="98" t="str">
        <f t="shared" ref="D132:BO132" si="94">IF(D131&gt;=0,"ไม่เกิน","เกิน")</f>
        <v>ไม่เกิน</v>
      </c>
      <c r="E132" s="98" t="str">
        <f t="shared" si="94"/>
        <v>ไม่เกิน</v>
      </c>
      <c r="F132" s="98" t="str">
        <f t="shared" si="94"/>
        <v>ไม่เกิน</v>
      </c>
      <c r="G132" s="98" t="str">
        <f t="shared" si="94"/>
        <v>ไม่เกิน</v>
      </c>
      <c r="H132" s="98" t="str">
        <f t="shared" si="94"/>
        <v>ไม่เกิน</v>
      </c>
      <c r="I132" s="98" t="str">
        <f t="shared" si="94"/>
        <v>ไม่เกิน</v>
      </c>
      <c r="J132" s="98" t="str">
        <f t="shared" si="94"/>
        <v>ไม่เกิน</v>
      </c>
      <c r="K132" s="98" t="str">
        <f t="shared" si="94"/>
        <v>ไม่เกิน</v>
      </c>
      <c r="L132" s="98" t="str">
        <f t="shared" si="94"/>
        <v>ไม่เกิน</v>
      </c>
      <c r="M132" s="98" t="str">
        <f t="shared" si="94"/>
        <v>ไม่เกิน</v>
      </c>
      <c r="N132" s="98" t="str">
        <f t="shared" si="94"/>
        <v>ไม่เกิน</v>
      </c>
      <c r="O132" s="98" t="str">
        <f t="shared" si="94"/>
        <v>เกิน</v>
      </c>
      <c r="P132" s="98" t="str">
        <f t="shared" si="94"/>
        <v>ไม่เกิน</v>
      </c>
      <c r="Q132" s="98" t="str">
        <f t="shared" si="94"/>
        <v>ไม่เกิน</v>
      </c>
      <c r="R132" s="98" t="str">
        <f t="shared" si="94"/>
        <v>ไม่เกิน</v>
      </c>
      <c r="S132" s="98" t="str">
        <f t="shared" si="94"/>
        <v>เกิน</v>
      </c>
      <c r="T132" s="98" t="str">
        <f t="shared" si="94"/>
        <v>ไม่เกิน</v>
      </c>
      <c r="U132" s="98" t="str">
        <f t="shared" si="94"/>
        <v>ไม่เกิน</v>
      </c>
      <c r="V132" s="98" t="str">
        <f t="shared" si="94"/>
        <v>ไม่เกิน</v>
      </c>
      <c r="W132" s="98" t="str">
        <f t="shared" si="94"/>
        <v>ไม่เกิน</v>
      </c>
      <c r="X132" s="98" t="str">
        <f t="shared" si="94"/>
        <v>ไม่เกิน</v>
      </c>
      <c r="Y132" s="98" t="str">
        <f t="shared" si="94"/>
        <v>ไม่เกิน</v>
      </c>
      <c r="Z132" s="98" t="str">
        <f t="shared" si="94"/>
        <v>ไม่เกิน</v>
      </c>
      <c r="AA132" s="98" t="str">
        <f t="shared" si="94"/>
        <v>ไม่เกิน</v>
      </c>
      <c r="AB132" s="98" t="str">
        <f t="shared" si="94"/>
        <v>ไม่เกิน</v>
      </c>
      <c r="AC132" s="98" t="str">
        <f t="shared" si="94"/>
        <v>ไม่เกิน</v>
      </c>
      <c r="AD132" s="98" t="str">
        <f t="shared" si="94"/>
        <v>ไม่เกิน</v>
      </c>
      <c r="AE132" s="98" t="str">
        <f t="shared" si="94"/>
        <v>ไม่เกิน</v>
      </c>
      <c r="AF132" s="98" t="str">
        <f t="shared" si="94"/>
        <v>ไม่เกิน</v>
      </c>
      <c r="AG132" s="98" t="str">
        <f t="shared" si="94"/>
        <v>ไม่เกิน</v>
      </c>
      <c r="AH132" s="98" t="str">
        <f t="shared" si="94"/>
        <v>ไม่เกิน</v>
      </c>
      <c r="AI132" s="98" t="str">
        <f t="shared" si="94"/>
        <v>ไม่เกิน</v>
      </c>
      <c r="AJ132" s="98" t="str">
        <f t="shared" si="94"/>
        <v>ไม่เกิน</v>
      </c>
      <c r="AK132" s="98" t="str">
        <f t="shared" si="94"/>
        <v>เกิน</v>
      </c>
      <c r="AL132" s="98" t="str">
        <f t="shared" si="94"/>
        <v>ไม่เกิน</v>
      </c>
      <c r="AM132" s="98" t="str">
        <f t="shared" si="94"/>
        <v>ไม่เกิน</v>
      </c>
      <c r="AN132" s="98" t="str">
        <f t="shared" si="94"/>
        <v>ไม่เกิน</v>
      </c>
      <c r="AO132" s="98" t="str">
        <f t="shared" si="94"/>
        <v>ไม่เกิน</v>
      </c>
      <c r="AP132" s="98" t="str">
        <f t="shared" si="94"/>
        <v>ไม่เกิน</v>
      </c>
      <c r="AQ132" s="98" t="str">
        <f t="shared" si="94"/>
        <v>ไม่เกิน</v>
      </c>
      <c r="AR132" s="98" t="str">
        <f t="shared" si="94"/>
        <v>ไม่เกิน</v>
      </c>
      <c r="AS132" s="98" t="str">
        <f t="shared" si="94"/>
        <v>ไม่เกิน</v>
      </c>
      <c r="AT132" s="98" t="str">
        <f t="shared" si="94"/>
        <v>ไม่เกิน</v>
      </c>
      <c r="AU132" s="98" t="str">
        <f t="shared" si="94"/>
        <v>ไม่เกิน</v>
      </c>
      <c r="AV132" s="98" t="str">
        <f t="shared" si="94"/>
        <v>ไม่เกิน</v>
      </c>
      <c r="AW132" s="98" t="str">
        <f t="shared" si="94"/>
        <v>ไม่เกิน</v>
      </c>
      <c r="AX132" s="98" t="str">
        <f t="shared" si="94"/>
        <v>ไม่เกิน</v>
      </c>
      <c r="AY132" s="98" t="str">
        <f t="shared" si="94"/>
        <v>ไม่เกิน</v>
      </c>
      <c r="AZ132" s="98" t="str">
        <f t="shared" si="94"/>
        <v>เกิน</v>
      </c>
      <c r="BA132" s="98" t="str">
        <f t="shared" si="94"/>
        <v>เกิน</v>
      </c>
      <c r="BB132" s="98" t="str">
        <f t="shared" si="94"/>
        <v>เกิน</v>
      </c>
      <c r="BC132" s="98" t="str">
        <f t="shared" si="94"/>
        <v>ไม่เกิน</v>
      </c>
      <c r="BD132" s="98" t="str">
        <f t="shared" si="94"/>
        <v>ไม่เกิน</v>
      </c>
      <c r="BE132" s="98" t="str">
        <f t="shared" si="94"/>
        <v>ไม่เกิน</v>
      </c>
      <c r="BF132" s="98" t="str">
        <f t="shared" si="94"/>
        <v>ไม่เกิน</v>
      </c>
      <c r="BG132" s="98" t="str">
        <f t="shared" si="94"/>
        <v>เกิน</v>
      </c>
      <c r="BH132" s="98" t="str">
        <f t="shared" si="94"/>
        <v>ไม่เกิน</v>
      </c>
      <c r="BI132" s="98" t="str">
        <f t="shared" si="94"/>
        <v>ไม่เกิน</v>
      </c>
      <c r="BJ132" s="98" t="str">
        <f t="shared" si="94"/>
        <v>ไม่เกิน</v>
      </c>
      <c r="BK132" s="98" t="str">
        <f t="shared" si="94"/>
        <v>ไม่เกิน</v>
      </c>
      <c r="BL132" s="98" t="str">
        <f t="shared" si="94"/>
        <v>ไม่เกิน</v>
      </c>
      <c r="BM132" s="98" t="str">
        <f t="shared" si="94"/>
        <v>ไม่เกิน</v>
      </c>
      <c r="BN132" s="98" t="str">
        <f t="shared" si="94"/>
        <v>ไม่เกิน</v>
      </c>
      <c r="BO132" s="98" t="str">
        <f t="shared" si="94"/>
        <v>ไม่เกิน</v>
      </c>
      <c r="BP132" s="98" t="str">
        <f t="shared" ref="BP132:CK132" si="95">IF(BP131&gt;=0,"ไม่เกิน","เกิน")</f>
        <v>ไม่เกิน</v>
      </c>
      <c r="BQ132" s="98" t="str">
        <f t="shared" si="95"/>
        <v>ไม่เกิน</v>
      </c>
      <c r="BR132" s="98" t="str">
        <f t="shared" si="95"/>
        <v>ไม่เกิน</v>
      </c>
      <c r="BS132" s="98" t="str">
        <f t="shared" si="95"/>
        <v>ไม่เกิน</v>
      </c>
      <c r="BT132" s="98" t="str">
        <f t="shared" si="95"/>
        <v>ไม่เกิน</v>
      </c>
      <c r="BU132" s="98" t="str">
        <f t="shared" si="95"/>
        <v>ไม่เกิน</v>
      </c>
      <c r="BV132" s="98" t="str">
        <f t="shared" si="95"/>
        <v>ไม่เกิน</v>
      </c>
      <c r="BW132" s="98" t="str">
        <f t="shared" si="95"/>
        <v>ไม่เกิน</v>
      </c>
      <c r="BX132" s="98" t="str">
        <f t="shared" si="95"/>
        <v>ไม่เกิน</v>
      </c>
      <c r="BY132" s="98" t="str">
        <f t="shared" si="95"/>
        <v>ไม่เกิน</v>
      </c>
      <c r="BZ132" s="98" t="str">
        <f t="shared" si="95"/>
        <v>ไม่เกิน</v>
      </c>
      <c r="CA132" s="98" t="str">
        <f t="shared" si="95"/>
        <v>ไม่เกิน</v>
      </c>
      <c r="CB132" s="98" t="str">
        <f t="shared" si="95"/>
        <v>ไม่เกิน</v>
      </c>
      <c r="CC132" s="98" t="str">
        <f t="shared" si="95"/>
        <v>ไม่เกิน</v>
      </c>
      <c r="CD132" s="98" t="str">
        <f t="shared" si="95"/>
        <v>ไม่เกิน</v>
      </c>
      <c r="CE132" s="98" t="str">
        <f t="shared" si="95"/>
        <v>ไม่เกิน</v>
      </c>
      <c r="CF132" s="98" t="str">
        <f t="shared" si="95"/>
        <v>ไม่เกิน</v>
      </c>
      <c r="CG132" s="98" t="str">
        <f t="shared" si="95"/>
        <v>ไม่เกิน</v>
      </c>
      <c r="CH132" s="98" t="str">
        <f t="shared" si="95"/>
        <v>ไม่เกิน</v>
      </c>
      <c r="CI132" s="98" t="str">
        <f t="shared" si="95"/>
        <v>ไม่เกิน</v>
      </c>
      <c r="CJ132" s="98" t="str">
        <f t="shared" si="95"/>
        <v>ไม่เกิน</v>
      </c>
      <c r="CK132" s="98" t="str">
        <f t="shared" si="95"/>
        <v>ไม่เกิน</v>
      </c>
      <c r="CL132" s="98" t="str">
        <f t="shared" ref="CL132:CS132" si="96">IF(CL131&gt;=0,"ไม่เกิน","เกิน")</f>
        <v>ไม่เกิน</v>
      </c>
      <c r="CM132" s="98" t="str">
        <f t="shared" si="96"/>
        <v>เกิน</v>
      </c>
      <c r="CN132" s="98" t="str">
        <f t="shared" si="96"/>
        <v>ไม่เกิน</v>
      </c>
      <c r="CO132" s="98" t="str">
        <f t="shared" si="96"/>
        <v>เกิน</v>
      </c>
      <c r="CP132" s="98" t="str">
        <f t="shared" si="96"/>
        <v>เกิน</v>
      </c>
      <c r="CQ132" s="98" t="str">
        <f t="shared" si="96"/>
        <v>ไม่เกิน</v>
      </c>
      <c r="CR132" s="98" t="str">
        <f t="shared" si="96"/>
        <v>ไม่เกิน</v>
      </c>
      <c r="CS132" s="98" t="str">
        <f t="shared" si="96"/>
        <v>ไม่เกิน</v>
      </c>
    </row>
    <row r="133" spans="1:97" ht="24.6" x14ac:dyDescent="0.6">
      <c r="A133" s="23" t="s">
        <v>387</v>
      </c>
      <c r="B133" s="96">
        <f>+B44</f>
        <v>177229718.78</v>
      </c>
      <c r="C133" s="96">
        <f>+C44</f>
        <v>17630485.859999999</v>
      </c>
      <c r="D133" s="96">
        <f t="shared" ref="D133:BO133" si="97">+D44</f>
        <v>26971798.920000002</v>
      </c>
      <c r="E133" s="96">
        <f t="shared" si="97"/>
        <v>12979841.710000001</v>
      </c>
      <c r="F133" s="96">
        <f t="shared" si="97"/>
        <v>14330073.75</v>
      </c>
      <c r="G133" s="96">
        <f t="shared" si="97"/>
        <v>2061133.54</v>
      </c>
      <c r="H133" s="96">
        <f t="shared" si="97"/>
        <v>9935278.5299999993</v>
      </c>
      <c r="I133" s="96">
        <f t="shared" si="97"/>
        <v>7250716.2800000003</v>
      </c>
      <c r="J133" s="96">
        <f t="shared" si="97"/>
        <v>-1978230.79</v>
      </c>
      <c r="K133" s="96">
        <f t="shared" si="97"/>
        <v>-10740814.199999999</v>
      </c>
      <c r="L133" s="96">
        <f t="shared" si="97"/>
        <v>-26835640.170000002</v>
      </c>
      <c r="M133" s="96">
        <f t="shared" si="97"/>
        <v>-5526395.2400000002</v>
      </c>
      <c r="N133" s="96">
        <f t="shared" si="97"/>
        <v>84381385.329999998</v>
      </c>
      <c r="O133" s="96">
        <f t="shared" si="97"/>
        <v>23532870.73</v>
      </c>
      <c r="P133" s="96">
        <f t="shared" si="97"/>
        <v>-2340864.9900000002</v>
      </c>
      <c r="Q133" s="96">
        <f t="shared" si="97"/>
        <v>42841576.590000004</v>
      </c>
      <c r="R133" s="96">
        <f t="shared" si="97"/>
        <v>23044236.989999998</v>
      </c>
      <c r="S133" s="96">
        <f t="shared" si="97"/>
        <v>25830354.719999999</v>
      </c>
      <c r="T133" s="96">
        <f t="shared" si="97"/>
        <v>14820313.68</v>
      </c>
      <c r="U133" s="96">
        <f t="shared" si="97"/>
        <v>-7365734.0800000001</v>
      </c>
      <c r="V133" s="96">
        <f t="shared" si="97"/>
        <v>316876459.75</v>
      </c>
      <c r="W133" s="96">
        <f t="shared" si="97"/>
        <v>43456941.859999999</v>
      </c>
      <c r="X133" s="96">
        <f t="shared" si="97"/>
        <v>4636347.7</v>
      </c>
      <c r="Y133" s="96">
        <f t="shared" si="97"/>
        <v>19308484.809999999</v>
      </c>
      <c r="Z133" s="96">
        <f t="shared" si="97"/>
        <v>3370313.26</v>
      </c>
      <c r="AA133" s="96">
        <f t="shared" si="97"/>
        <v>14331863.779999999</v>
      </c>
      <c r="AB133" s="96">
        <f t="shared" si="97"/>
        <v>7199906.0199999996</v>
      </c>
      <c r="AC133" s="96">
        <f t="shared" si="97"/>
        <v>-23236767.449999999</v>
      </c>
      <c r="AD133" s="96">
        <f t="shared" si="97"/>
        <v>8190686.7599999998</v>
      </c>
      <c r="AE133" s="96">
        <f t="shared" si="97"/>
        <v>5629622.5099999998</v>
      </c>
      <c r="AF133" s="96">
        <f t="shared" si="97"/>
        <v>-4017289.41</v>
      </c>
      <c r="AG133" s="96">
        <f t="shared" si="97"/>
        <v>5868487.5</v>
      </c>
      <c r="AH133" s="96">
        <f t="shared" si="97"/>
        <v>21034512.030000001</v>
      </c>
      <c r="AI133" s="96">
        <f t="shared" si="97"/>
        <v>-2571989.42</v>
      </c>
      <c r="AJ133" s="96">
        <f t="shared" si="97"/>
        <v>867428670.25</v>
      </c>
      <c r="AK133" s="96">
        <f t="shared" si="97"/>
        <v>52756810.259999998</v>
      </c>
      <c r="AL133" s="96">
        <f t="shared" si="97"/>
        <v>24232950.879999999</v>
      </c>
      <c r="AM133" s="96">
        <f t="shared" si="97"/>
        <v>57185798.719999999</v>
      </c>
      <c r="AN133" s="96">
        <f t="shared" si="97"/>
        <v>3585145.6</v>
      </c>
      <c r="AO133" s="96">
        <f t="shared" si="97"/>
        <v>16195926.380000001</v>
      </c>
      <c r="AP133" s="96">
        <f t="shared" si="97"/>
        <v>4196940.96</v>
      </c>
      <c r="AQ133" s="96">
        <f t="shared" si="97"/>
        <v>75033965.739999995</v>
      </c>
      <c r="AR133" s="96">
        <f t="shared" si="97"/>
        <v>21387662.739999998</v>
      </c>
      <c r="AS133" s="96">
        <f t="shared" si="97"/>
        <v>6257153.8600000003</v>
      </c>
      <c r="AT133" s="96">
        <f t="shared" si="97"/>
        <v>2175628.96</v>
      </c>
      <c r="AU133" s="96">
        <f t="shared" si="97"/>
        <v>27642478.530000001</v>
      </c>
      <c r="AV133" s="96">
        <f t="shared" si="97"/>
        <v>10356739.24</v>
      </c>
      <c r="AW133" s="96">
        <f t="shared" si="97"/>
        <v>29114401.030000001</v>
      </c>
      <c r="AX133" s="96">
        <f t="shared" si="97"/>
        <v>23872352.620000001</v>
      </c>
      <c r="AY133" s="96">
        <f t="shared" si="97"/>
        <v>9692465.5800000001</v>
      </c>
      <c r="AZ133" s="96">
        <f t="shared" si="97"/>
        <v>302751103.47000003</v>
      </c>
      <c r="BA133" s="96">
        <f t="shared" si="97"/>
        <v>37037828.789999999</v>
      </c>
      <c r="BB133" s="96">
        <f t="shared" si="97"/>
        <v>635504309.96000004</v>
      </c>
      <c r="BC133" s="96">
        <f t="shared" si="97"/>
        <v>-3500055.25</v>
      </c>
      <c r="BD133" s="96">
        <f t="shared" si="97"/>
        <v>-3695298.18</v>
      </c>
      <c r="BE133" s="96">
        <f t="shared" si="97"/>
        <v>7680113.9100000001</v>
      </c>
      <c r="BF133" s="96">
        <f t="shared" si="97"/>
        <v>65925720.079999998</v>
      </c>
      <c r="BG133" s="96">
        <f t="shared" si="97"/>
        <v>41565592.420000002</v>
      </c>
      <c r="BH133" s="96">
        <f t="shared" si="97"/>
        <v>-2194584.2400000002</v>
      </c>
      <c r="BI133" s="96">
        <f t="shared" si="97"/>
        <v>17841699.960000001</v>
      </c>
      <c r="BJ133" s="96">
        <f t="shared" si="97"/>
        <v>16450340.25</v>
      </c>
      <c r="BK133" s="96">
        <f t="shared" si="97"/>
        <v>486809661.83999997</v>
      </c>
      <c r="BL133" s="96">
        <f t="shared" si="97"/>
        <v>19748704.579999998</v>
      </c>
      <c r="BM133" s="96">
        <f t="shared" si="97"/>
        <v>17131740.989999998</v>
      </c>
      <c r="BN133" s="96">
        <f t="shared" si="97"/>
        <v>12787748.640000001</v>
      </c>
      <c r="BO133" s="96">
        <f t="shared" si="97"/>
        <v>381829.57</v>
      </c>
      <c r="BP133" s="96">
        <f t="shared" ref="BP133:CK133" si="98">+BP44</f>
        <v>3723479.49</v>
      </c>
      <c r="BQ133" s="96">
        <f t="shared" si="98"/>
        <v>1673111110.3399999</v>
      </c>
      <c r="BR133" s="96">
        <f t="shared" si="98"/>
        <v>5711834.6500000004</v>
      </c>
      <c r="BS133" s="96">
        <f t="shared" si="98"/>
        <v>237229.51</v>
      </c>
      <c r="BT133" s="96">
        <f t="shared" si="98"/>
        <v>128396575.3</v>
      </c>
      <c r="BU133" s="96">
        <f t="shared" si="98"/>
        <v>24940848.210000001</v>
      </c>
      <c r="BV133" s="96">
        <f t="shared" si="98"/>
        <v>12598980.73</v>
      </c>
      <c r="BW133" s="96">
        <f t="shared" si="98"/>
        <v>2520206.85</v>
      </c>
      <c r="BX133" s="96">
        <f t="shared" si="98"/>
        <v>2450273.64</v>
      </c>
      <c r="BY133" s="96">
        <f t="shared" si="98"/>
        <v>1598202.45</v>
      </c>
      <c r="BZ133" s="96">
        <f t="shared" si="98"/>
        <v>13514775.34</v>
      </c>
      <c r="CA133" s="96">
        <f t="shared" si="98"/>
        <v>22912327.149999999</v>
      </c>
      <c r="CB133" s="96">
        <f t="shared" si="98"/>
        <v>21606823.93</v>
      </c>
      <c r="CC133" s="96">
        <f t="shared" si="98"/>
        <v>42984293.560000002</v>
      </c>
      <c r="CD133" s="96">
        <f t="shared" si="98"/>
        <v>12777622.84</v>
      </c>
      <c r="CE133" s="96">
        <f t="shared" si="98"/>
        <v>6677985.1299999999</v>
      </c>
      <c r="CF133" s="96">
        <f t="shared" si="98"/>
        <v>8732310.6899999995</v>
      </c>
      <c r="CG133" s="96">
        <f t="shared" si="98"/>
        <v>-2732867.2</v>
      </c>
      <c r="CH133" s="96">
        <f t="shared" si="98"/>
        <v>5048503.5</v>
      </c>
      <c r="CI133" s="96">
        <f t="shared" si="98"/>
        <v>1913993.3</v>
      </c>
      <c r="CJ133" s="96">
        <f t="shared" si="98"/>
        <v>3858124.81</v>
      </c>
      <c r="CK133" s="96">
        <f t="shared" si="98"/>
        <v>17007700.68</v>
      </c>
      <c r="CL133" s="96">
        <f t="shared" ref="CL133:CS133" si="99">+CL44</f>
        <v>223307966.97000003</v>
      </c>
      <c r="CM133" s="96">
        <f t="shared" si="99"/>
        <v>204744138.97000003</v>
      </c>
      <c r="CN133" s="96">
        <f t="shared" si="99"/>
        <v>420077579.69999987</v>
      </c>
      <c r="CO133" s="96">
        <f t="shared" si="99"/>
        <v>1570904023.6099997</v>
      </c>
      <c r="CP133" s="96">
        <f t="shared" si="99"/>
        <v>775577838.91000009</v>
      </c>
      <c r="CQ133" s="96">
        <f t="shared" si="99"/>
        <v>540583165.1099999</v>
      </c>
      <c r="CR133" s="96">
        <f t="shared" si="99"/>
        <v>2005866855.4100001</v>
      </c>
      <c r="CS133" s="96">
        <f t="shared" si="99"/>
        <v>5741061568.6800013</v>
      </c>
    </row>
    <row r="134" spans="1:97" ht="24.6" x14ac:dyDescent="0.6">
      <c r="A134" s="23" t="s">
        <v>388</v>
      </c>
      <c r="B134" s="96">
        <f>+B45-B46</f>
        <v>-123378873.10999998</v>
      </c>
      <c r="C134" s="96">
        <f>+C45-C46</f>
        <v>3433450.5599999987</v>
      </c>
      <c r="D134" s="96">
        <f t="shared" ref="D134:BO134" si="100">+D45-D46</f>
        <v>6898031.5300000012</v>
      </c>
      <c r="E134" s="96">
        <f t="shared" si="100"/>
        <v>-3892857.08</v>
      </c>
      <c r="F134" s="96">
        <f t="shared" si="100"/>
        <v>4162722.370000001</v>
      </c>
      <c r="G134" s="96">
        <f t="shared" si="100"/>
        <v>-17843774.32</v>
      </c>
      <c r="H134" s="96">
        <f t="shared" si="100"/>
        <v>-17572487.650000002</v>
      </c>
      <c r="I134" s="96">
        <f t="shared" si="100"/>
        <v>-41684100.899999999</v>
      </c>
      <c r="J134" s="96">
        <f t="shared" si="100"/>
        <v>-14009437.080000002</v>
      </c>
      <c r="K134" s="96">
        <f t="shared" si="100"/>
        <v>-28571028.380000003</v>
      </c>
      <c r="L134" s="96">
        <f t="shared" si="100"/>
        <v>-86847435.769999996</v>
      </c>
      <c r="M134" s="96">
        <f t="shared" si="100"/>
        <v>-10724134.779999999</v>
      </c>
      <c r="N134" s="96">
        <f t="shared" si="100"/>
        <v>-40866357.49000001</v>
      </c>
      <c r="O134" s="96">
        <f t="shared" si="100"/>
        <v>10147791.23</v>
      </c>
      <c r="P134" s="96">
        <f t="shared" si="100"/>
        <v>-30970845.729999997</v>
      </c>
      <c r="Q134" s="96">
        <f t="shared" si="100"/>
        <v>-6887763.0799999982</v>
      </c>
      <c r="R134" s="96">
        <f t="shared" si="100"/>
        <v>2682330.2699999996</v>
      </c>
      <c r="S134" s="96">
        <f t="shared" si="100"/>
        <v>7554037.5099999998</v>
      </c>
      <c r="T134" s="96">
        <f t="shared" si="100"/>
        <v>-327805.51000000164</v>
      </c>
      <c r="U134" s="96">
        <f t="shared" si="100"/>
        <v>-12845898.51</v>
      </c>
      <c r="V134" s="96">
        <f t="shared" si="100"/>
        <v>-90374772</v>
      </c>
      <c r="W134" s="96">
        <f t="shared" si="100"/>
        <v>28468621.82</v>
      </c>
      <c r="X134" s="96">
        <f t="shared" si="100"/>
        <v>-35702081.600000001</v>
      </c>
      <c r="Y134" s="96">
        <f t="shared" si="100"/>
        <v>-5482458.1900000013</v>
      </c>
      <c r="Z134" s="96">
        <f t="shared" si="100"/>
        <v>-15798432.489999998</v>
      </c>
      <c r="AA134" s="96">
        <f t="shared" si="100"/>
        <v>-2188417.6099999994</v>
      </c>
      <c r="AB134" s="96">
        <f t="shared" si="100"/>
        <v>-8862372.4700000007</v>
      </c>
      <c r="AC134" s="96">
        <f t="shared" si="100"/>
        <v>-85089097.24000001</v>
      </c>
      <c r="AD134" s="96">
        <f t="shared" si="100"/>
        <v>-9511146.5300000012</v>
      </c>
      <c r="AE134" s="96">
        <f t="shared" si="100"/>
        <v>-11779045.540000001</v>
      </c>
      <c r="AF134" s="96">
        <f t="shared" si="100"/>
        <v>-20729505.429999996</v>
      </c>
      <c r="AG134" s="96">
        <f t="shared" si="100"/>
        <v>-32076113.829999998</v>
      </c>
      <c r="AH134" s="96">
        <f t="shared" si="100"/>
        <v>2050303.3000000007</v>
      </c>
      <c r="AI134" s="96">
        <f t="shared" si="100"/>
        <v>-27418109.969999999</v>
      </c>
      <c r="AJ134" s="96">
        <f t="shared" si="100"/>
        <v>15084361.159999967</v>
      </c>
      <c r="AK134" s="96">
        <f t="shared" si="100"/>
        <v>36539108.799999997</v>
      </c>
      <c r="AL134" s="96">
        <f t="shared" si="100"/>
        <v>14556365.809999999</v>
      </c>
      <c r="AM134" s="96">
        <f t="shared" si="100"/>
        <v>-21644446.780000001</v>
      </c>
      <c r="AN134" s="96">
        <f t="shared" si="100"/>
        <v>-31245571.100000005</v>
      </c>
      <c r="AO134" s="96">
        <f t="shared" si="100"/>
        <v>2972207.7200000007</v>
      </c>
      <c r="AP134" s="96">
        <f t="shared" si="100"/>
        <v>-1847348.7999999998</v>
      </c>
      <c r="AQ134" s="96">
        <f t="shared" si="100"/>
        <v>-57878000.360000007</v>
      </c>
      <c r="AR134" s="96">
        <f t="shared" si="100"/>
        <v>3864530.09</v>
      </c>
      <c r="AS134" s="96">
        <f t="shared" si="100"/>
        <v>-19124917.970000003</v>
      </c>
      <c r="AT134" s="96">
        <f t="shared" si="100"/>
        <v>-23076873.310000002</v>
      </c>
      <c r="AU134" s="96">
        <f t="shared" si="100"/>
        <v>13122178.300000001</v>
      </c>
      <c r="AV134" s="96">
        <f t="shared" si="100"/>
        <v>261122.48000000045</v>
      </c>
      <c r="AW134" s="96">
        <f t="shared" si="100"/>
        <v>10906913.630000003</v>
      </c>
      <c r="AX134" s="96">
        <f t="shared" si="100"/>
        <v>6063196.9899999984</v>
      </c>
      <c r="AY134" s="96">
        <f t="shared" si="100"/>
        <v>-71814.080000000075</v>
      </c>
      <c r="AZ134" s="96">
        <f t="shared" si="100"/>
        <v>159641466.56999999</v>
      </c>
      <c r="BA134" s="96">
        <f t="shared" si="100"/>
        <v>23567916.880000003</v>
      </c>
      <c r="BB134" s="96">
        <f t="shared" si="100"/>
        <v>348323039.97000003</v>
      </c>
      <c r="BC134" s="96">
        <f t="shared" si="100"/>
        <v>-72738232.980000004</v>
      </c>
      <c r="BD134" s="96">
        <f t="shared" si="100"/>
        <v>-21730072.190000001</v>
      </c>
      <c r="BE134" s="96">
        <f t="shared" si="100"/>
        <v>-13634097.940000001</v>
      </c>
      <c r="BF134" s="96">
        <f t="shared" si="100"/>
        <v>-91616362.639999986</v>
      </c>
      <c r="BG134" s="96">
        <f t="shared" si="100"/>
        <v>28771728.299999997</v>
      </c>
      <c r="BH134" s="96">
        <f t="shared" si="100"/>
        <v>-15897343.910000002</v>
      </c>
      <c r="BI134" s="96">
        <f t="shared" si="100"/>
        <v>-2679228.0300000012</v>
      </c>
      <c r="BJ134" s="96">
        <f t="shared" si="100"/>
        <v>575912.98000000045</v>
      </c>
      <c r="BK134" s="96">
        <f t="shared" si="100"/>
        <v>94299105.50999999</v>
      </c>
      <c r="BL134" s="96">
        <f t="shared" si="100"/>
        <v>-9630384.9600000009</v>
      </c>
      <c r="BM134" s="96">
        <f t="shared" si="100"/>
        <v>-4764162.57</v>
      </c>
      <c r="BN134" s="96">
        <f t="shared" si="100"/>
        <v>-33185698.799999997</v>
      </c>
      <c r="BO134" s="96">
        <f t="shared" si="100"/>
        <v>-19954719.77</v>
      </c>
      <c r="BP134" s="96">
        <f t="shared" ref="BP134:CK134" si="101">+BP45-BP46</f>
        <v>-15269287.449999999</v>
      </c>
      <c r="BQ134" s="96">
        <f t="shared" si="101"/>
        <v>327520108.11000001</v>
      </c>
      <c r="BR134" s="96">
        <f t="shared" si="101"/>
        <v>-14393646.960000001</v>
      </c>
      <c r="BS134" s="96">
        <f t="shared" si="101"/>
        <v>-25875672.730000004</v>
      </c>
      <c r="BT134" s="96">
        <f t="shared" si="101"/>
        <v>-32323559.379999995</v>
      </c>
      <c r="BU134" s="96">
        <f t="shared" si="101"/>
        <v>17956459.140000001</v>
      </c>
      <c r="BV134" s="96">
        <f t="shared" si="101"/>
        <v>-5319756.7299999967</v>
      </c>
      <c r="BW134" s="96">
        <f t="shared" si="101"/>
        <v>-78460179.719999999</v>
      </c>
      <c r="BX134" s="96">
        <f t="shared" si="101"/>
        <v>-6955962.5800000001</v>
      </c>
      <c r="BY134" s="96">
        <f t="shared" si="101"/>
        <v>-13949546.520000001</v>
      </c>
      <c r="BZ134" s="96">
        <f t="shared" si="101"/>
        <v>-4534336.6099999994</v>
      </c>
      <c r="CA134" s="96">
        <f t="shared" si="101"/>
        <v>-21165636.960000001</v>
      </c>
      <c r="CB134" s="96">
        <f t="shared" si="101"/>
        <v>-41678898.140000001</v>
      </c>
      <c r="CC134" s="96">
        <f t="shared" si="101"/>
        <v>18947880.339999996</v>
      </c>
      <c r="CD134" s="96">
        <f t="shared" si="101"/>
        <v>-19228858.899999999</v>
      </c>
      <c r="CE134" s="96">
        <f t="shared" si="101"/>
        <v>-3368244.1799999997</v>
      </c>
      <c r="CF134" s="96">
        <f t="shared" si="101"/>
        <v>-12322297.52</v>
      </c>
      <c r="CG134" s="96">
        <f t="shared" si="101"/>
        <v>-14732973.740000002</v>
      </c>
      <c r="CH134" s="96">
        <f t="shared" si="101"/>
        <v>-2036777.6999999993</v>
      </c>
      <c r="CI134" s="96">
        <f t="shared" si="101"/>
        <v>-54982216.280000001</v>
      </c>
      <c r="CJ134" s="96">
        <f t="shared" si="101"/>
        <v>-3072367.0199999996</v>
      </c>
      <c r="CK134" s="96">
        <f t="shared" si="101"/>
        <v>7955099.5699999984</v>
      </c>
      <c r="CL134" s="96">
        <f t="shared" ref="CL134:CS134" si="102">+CL45-CL46</f>
        <v>-330029924.61000007</v>
      </c>
      <c r="CM134" s="96">
        <f t="shared" si="102"/>
        <v>-71514511.310000062</v>
      </c>
      <c r="CN134" s="96">
        <f t="shared" si="102"/>
        <v>-314492627.77999991</v>
      </c>
      <c r="CO134" s="96">
        <f t="shared" si="102"/>
        <v>131690396.02999985</v>
      </c>
      <c r="CP134" s="96">
        <f t="shared" si="102"/>
        <v>159375343.56000006</v>
      </c>
      <c r="CQ134" s="96">
        <f t="shared" si="102"/>
        <v>11494851.959999979</v>
      </c>
      <c r="CR134" s="96">
        <f t="shared" si="102"/>
        <v>17978615.489999533</v>
      </c>
      <c r="CS134" s="96">
        <f t="shared" si="102"/>
        <v>-395497856.65999794</v>
      </c>
    </row>
    <row r="135" spans="1:97" ht="24.6" x14ac:dyDescent="0.6">
      <c r="A135" s="155" t="s">
        <v>389</v>
      </c>
      <c r="B135" s="96">
        <f>SUM(B125/12)</f>
        <v>84749975.07083334</v>
      </c>
      <c r="C135" s="96">
        <f>SUM(C125/12)</f>
        <v>10433653.125</v>
      </c>
      <c r="D135" s="96">
        <f t="shared" ref="D135:BO135" si="103">SUM(D125/12)</f>
        <v>9871910.416666666</v>
      </c>
      <c r="E135" s="96">
        <f t="shared" si="103"/>
        <v>9434686.2616666667</v>
      </c>
      <c r="F135" s="96">
        <f t="shared" si="103"/>
        <v>6999952.2199999997</v>
      </c>
      <c r="G135" s="96">
        <f t="shared" si="103"/>
        <v>10909545</v>
      </c>
      <c r="H135" s="96">
        <f t="shared" si="103"/>
        <v>14691754.362499999</v>
      </c>
      <c r="I135" s="96">
        <f t="shared" si="103"/>
        <v>20376430.180833336</v>
      </c>
      <c r="J135" s="96">
        <f t="shared" si="103"/>
        <v>10763975</v>
      </c>
      <c r="K135" s="96">
        <f t="shared" si="103"/>
        <v>12038696.913333334</v>
      </c>
      <c r="L135" s="96">
        <f t="shared" si="103"/>
        <v>29024991.230833337</v>
      </c>
      <c r="M135" s="96">
        <f t="shared" si="103"/>
        <v>4481708.7733333334</v>
      </c>
      <c r="N135" s="96">
        <f t="shared" si="103"/>
        <v>60644052.584166653</v>
      </c>
      <c r="O135" s="96">
        <f t="shared" si="103"/>
        <v>11398447.464999998</v>
      </c>
      <c r="P135" s="96">
        <f t="shared" si="103"/>
        <v>15722978.856666669</v>
      </c>
      <c r="Q135" s="96">
        <f t="shared" si="103"/>
        <v>21588666.503333334</v>
      </c>
      <c r="R135" s="96">
        <f t="shared" si="103"/>
        <v>10526062.500833333</v>
      </c>
      <c r="S135" s="96">
        <f t="shared" si="103"/>
        <v>10416507.920833332</v>
      </c>
      <c r="T135" s="96">
        <f t="shared" si="103"/>
        <v>9121515.0825000014</v>
      </c>
      <c r="U135" s="96">
        <f t="shared" si="103"/>
        <v>5549866.666666667</v>
      </c>
      <c r="V135" s="96">
        <f t="shared" si="103"/>
        <v>110641641.66666667</v>
      </c>
      <c r="W135" s="96">
        <f t="shared" si="103"/>
        <v>8132603.25</v>
      </c>
      <c r="X135" s="96">
        <f t="shared" si="103"/>
        <v>14814276.161666667</v>
      </c>
      <c r="Y135" s="96">
        <f t="shared" si="103"/>
        <v>11010146.833333334</v>
      </c>
      <c r="Z135" s="96">
        <f t="shared" si="103"/>
        <v>5532390.833333333</v>
      </c>
      <c r="AA135" s="96">
        <f t="shared" si="103"/>
        <v>7490840.5533333337</v>
      </c>
      <c r="AB135" s="96">
        <f t="shared" si="103"/>
        <v>8695625</v>
      </c>
      <c r="AC135" s="96">
        <f t="shared" si="103"/>
        <v>27891933.333333332</v>
      </c>
      <c r="AD135" s="96">
        <f t="shared" si="103"/>
        <v>7856373.5883333338</v>
      </c>
      <c r="AE135" s="96">
        <f t="shared" si="103"/>
        <v>8325647.6708333315</v>
      </c>
      <c r="AF135" s="96">
        <f t="shared" si="103"/>
        <v>10662141.666666666</v>
      </c>
      <c r="AG135" s="96">
        <f t="shared" si="103"/>
        <v>17869235.583333332</v>
      </c>
      <c r="AH135" s="96">
        <f t="shared" si="103"/>
        <v>8499333.583333334</v>
      </c>
      <c r="AI135" s="96">
        <f t="shared" si="103"/>
        <v>8627998.456666667</v>
      </c>
      <c r="AJ135" s="96">
        <f t="shared" si="103"/>
        <v>243852109.52416673</v>
      </c>
      <c r="AK135" s="96">
        <f t="shared" si="103"/>
        <v>11129114.303333333</v>
      </c>
      <c r="AL135" s="96">
        <f t="shared" si="103"/>
        <v>7782473.8908333331</v>
      </c>
      <c r="AM135" s="96">
        <f t="shared" si="103"/>
        <v>20624247.557500001</v>
      </c>
      <c r="AN135" s="96">
        <f t="shared" si="103"/>
        <v>20061689.877499998</v>
      </c>
      <c r="AO135" s="96">
        <f t="shared" si="103"/>
        <v>10347431.063333333</v>
      </c>
      <c r="AP135" s="96">
        <f t="shared" si="103"/>
        <v>4871764.5199999996</v>
      </c>
      <c r="AQ135" s="96">
        <f t="shared" si="103"/>
        <v>53239163.265833341</v>
      </c>
      <c r="AR135" s="96">
        <f t="shared" si="103"/>
        <v>11109153.398333332</v>
      </c>
      <c r="AS135" s="96">
        <f t="shared" si="103"/>
        <v>18967458.072500002</v>
      </c>
      <c r="AT135" s="96">
        <f t="shared" si="103"/>
        <v>18221252.109166667</v>
      </c>
      <c r="AU135" s="96">
        <f t="shared" si="103"/>
        <v>9457775.5808333326</v>
      </c>
      <c r="AV135" s="96">
        <f t="shared" si="103"/>
        <v>6474678.3241666667</v>
      </c>
      <c r="AW135" s="96">
        <f t="shared" si="103"/>
        <v>11131041.554166667</v>
      </c>
      <c r="AX135" s="96">
        <f t="shared" si="103"/>
        <v>9833120.2774999999</v>
      </c>
      <c r="AY135" s="96">
        <f t="shared" si="103"/>
        <v>8510985.3275000006</v>
      </c>
      <c r="AZ135" s="96">
        <f t="shared" si="103"/>
        <v>58906876.955000006</v>
      </c>
      <c r="BA135" s="96">
        <f t="shared" si="103"/>
        <v>7811394.583333333</v>
      </c>
      <c r="BB135" s="96">
        <f t="shared" si="103"/>
        <v>115922500</v>
      </c>
      <c r="BC135" s="96">
        <f t="shared" si="103"/>
        <v>26355166.666666668</v>
      </c>
      <c r="BD135" s="96">
        <f t="shared" si="103"/>
        <v>8133958.1983333332</v>
      </c>
      <c r="BE135" s="96">
        <f t="shared" si="103"/>
        <v>9960027.3825000003</v>
      </c>
      <c r="BF135" s="96">
        <f t="shared" si="103"/>
        <v>59746686.666666664</v>
      </c>
      <c r="BG135" s="96">
        <f t="shared" si="103"/>
        <v>7141797.7816666663</v>
      </c>
      <c r="BH135" s="96">
        <f t="shared" si="103"/>
        <v>5395141.7558333334</v>
      </c>
      <c r="BI135" s="96">
        <f t="shared" si="103"/>
        <v>7857685.2908333344</v>
      </c>
      <c r="BJ135" s="96">
        <f t="shared" si="103"/>
        <v>6976483.086666666</v>
      </c>
      <c r="BK135" s="96">
        <f t="shared" si="103"/>
        <v>74841666.666666672</v>
      </c>
      <c r="BL135" s="96">
        <f t="shared" si="103"/>
        <v>16509966.75</v>
      </c>
      <c r="BM135" s="96">
        <f t="shared" si="103"/>
        <v>12999778.185833333</v>
      </c>
      <c r="BN135" s="96">
        <f t="shared" si="103"/>
        <v>19527883.030833334</v>
      </c>
      <c r="BO135" s="96">
        <f t="shared" si="103"/>
        <v>13099201.352500001</v>
      </c>
      <c r="BP135" s="96">
        <f t="shared" ref="BP135:CK135" si="104">SUM(BP125/12)</f>
        <v>9810340.6091666669</v>
      </c>
      <c r="BQ135" s="96">
        <f t="shared" si="104"/>
        <v>367679985.08333331</v>
      </c>
      <c r="BR135" s="96">
        <f t="shared" si="104"/>
        <v>14472118.803333333</v>
      </c>
      <c r="BS135" s="96">
        <f t="shared" si="104"/>
        <v>12217762.547500001</v>
      </c>
      <c r="BT135" s="96">
        <f t="shared" si="104"/>
        <v>54524780.842500001</v>
      </c>
      <c r="BU135" s="96">
        <f t="shared" si="104"/>
        <v>4118975.5708333333</v>
      </c>
      <c r="BV135" s="96">
        <f t="shared" si="104"/>
        <v>10894383.2675</v>
      </c>
      <c r="BW135" s="96">
        <f t="shared" si="104"/>
        <v>32626895.209999997</v>
      </c>
      <c r="BX135" s="96">
        <f t="shared" si="104"/>
        <v>7856993.5333333341</v>
      </c>
      <c r="BY135" s="96">
        <f t="shared" si="104"/>
        <v>8280380.105833333</v>
      </c>
      <c r="BZ135" s="96">
        <f t="shared" si="104"/>
        <v>10736979.25</v>
      </c>
      <c r="CA135" s="96">
        <f t="shared" si="104"/>
        <v>15760151.050833335</v>
      </c>
      <c r="CB135" s="96">
        <f t="shared" si="104"/>
        <v>29012748.991666671</v>
      </c>
      <c r="CC135" s="96">
        <f t="shared" si="104"/>
        <v>13830265.495000003</v>
      </c>
      <c r="CD135" s="96">
        <f t="shared" si="104"/>
        <v>24624899.08666667</v>
      </c>
      <c r="CE135" s="96">
        <f t="shared" si="104"/>
        <v>7339289.2716666656</v>
      </c>
      <c r="CF135" s="96">
        <f t="shared" si="104"/>
        <v>7016743.163333334</v>
      </c>
      <c r="CG135" s="96">
        <f t="shared" si="104"/>
        <v>6847906.9891666668</v>
      </c>
      <c r="CH135" s="96">
        <f t="shared" si="104"/>
        <v>7454079.6049999995</v>
      </c>
      <c r="CI135" s="96">
        <f t="shared" si="104"/>
        <v>34385493.326666661</v>
      </c>
      <c r="CJ135" s="96">
        <f t="shared" si="104"/>
        <v>6254468.5575000001</v>
      </c>
      <c r="CK135" s="96">
        <f t="shared" si="104"/>
        <v>5173025.3108333331</v>
      </c>
      <c r="CL135" s="96">
        <f t="shared" ref="CL135:CS135" si="105">SUM(CL125/12)</f>
        <v>223777278.55499998</v>
      </c>
      <c r="CM135" s="96">
        <f t="shared" si="105"/>
        <v>144968097.58000001</v>
      </c>
      <c r="CN135" s="96">
        <f t="shared" si="105"/>
        <v>256050188.18083334</v>
      </c>
      <c r="CO135" s="96">
        <f t="shared" si="105"/>
        <v>532331730.18499994</v>
      </c>
      <c r="CP135" s="96">
        <f t="shared" si="105"/>
        <v>247489446.82916668</v>
      </c>
      <c r="CQ135" s="96">
        <f t="shared" si="105"/>
        <v>146788836.595</v>
      </c>
      <c r="CR135" s="96">
        <f t="shared" si="105"/>
        <v>681108325.0625</v>
      </c>
      <c r="CS135" s="96">
        <f t="shared" si="105"/>
        <v>2232513902.9874997</v>
      </c>
    </row>
    <row r="136" spans="1:97" ht="24.6" x14ac:dyDescent="0.6">
      <c r="A136" s="23" t="s">
        <v>303</v>
      </c>
      <c r="B136" s="96">
        <f>IFERROR(SUM(B133/B135),0)</f>
        <v>2.0912067364252653</v>
      </c>
      <c r="C136" s="96">
        <f>IFERROR(SUM(C133/C135),0)</f>
        <v>1.6897711327737857</v>
      </c>
      <c r="D136" s="96">
        <f t="shared" ref="D136:BO136" si="106">IFERROR(SUM(D133/D135),0)</f>
        <v>2.7321762234049181</v>
      </c>
      <c r="E136" s="96">
        <f t="shared" si="106"/>
        <v>1.3757576404779222</v>
      </c>
      <c r="F136" s="96">
        <f t="shared" si="106"/>
        <v>2.0471673662366801</v>
      </c>
      <c r="G136" s="96">
        <f t="shared" si="106"/>
        <v>0.18892937698134982</v>
      </c>
      <c r="H136" s="96">
        <f t="shared" si="106"/>
        <v>0.67624861434923822</v>
      </c>
      <c r="I136" s="96">
        <f t="shared" si="106"/>
        <v>0.35583839836774916</v>
      </c>
      <c r="J136" s="96">
        <f t="shared" si="106"/>
        <v>-0.18378255152023301</v>
      </c>
      <c r="K136" s="96">
        <f t="shared" si="106"/>
        <v>-0.89219076427649924</v>
      </c>
      <c r="L136" s="96">
        <f t="shared" si="106"/>
        <v>-0.92457013876691263</v>
      </c>
      <c r="M136" s="96">
        <f t="shared" si="106"/>
        <v>-1.2331000338269786</v>
      </c>
      <c r="N136" s="96">
        <f t="shared" si="106"/>
        <v>1.3914206213855642</v>
      </c>
      <c r="O136" s="96">
        <f t="shared" si="106"/>
        <v>2.0645680740521799</v>
      </c>
      <c r="P136" s="96">
        <f t="shared" si="106"/>
        <v>-0.14888177433422259</v>
      </c>
      <c r="Q136" s="96">
        <f t="shared" si="106"/>
        <v>1.9844475611027286</v>
      </c>
      <c r="R136" s="96">
        <f t="shared" si="106"/>
        <v>2.1892551928297612</v>
      </c>
      <c r="S136" s="96">
        <f t="shared" si="106"/>
        <v>2.4797518435461949</v>
      </c>
      <c r="T136" s="96">
        <f t="shared" si="106"/>
        <v>1.6247644767296801</v>
      </c>
      <c r="U136" s="96">
        <f t="shared" si="106"/>
        <v>-1.3271911781664423</v>
      </c>
      <c r="V136" s="96">
        <f t="shared" si="106"/>
        <v>2.8639891362482044</v>
      </c>
      <c r="W136" s="96">
        <f t="shared" si="106"/>
        <v>5.3435462820591919</v>
      </c>
      <c r="X136" s="96">
        <f t="shared" si="106"/>
        <v>0.31296484886632436</v>
      </c>
      <c r="Y136" s="96">
        <f t="shared" si="106"/>
        <v>1.7536991197559111</v>
      </c>
      <c r="Z136" s="96">
        <f t="shared" si="106"/>
        <v>0.60919652308247085</v>
      </c>
      <c r="AA136" s="96">
        <f t="shared" si="106"/>
        <v>1.9132517476456621</v>
      </c>
      <c r="AB136" s="96">
        <f t="shared" si="106"/>
        <v>0.82799177977431171</v>
      </c>
      <c r="AC136" s="96">
        <f t="shared" si="106"/>
        <v>-0.83309992076562156</v>
      </c>
      <c r="AD136" s="96">
        <f t="shared" si="106"/>
        <v>1.0425531153664993</v>
      </c>
      <c r="AE136" s="96">
        <f t="shared" si="106"/>
        <v>0.67617832660897592</v>
      </c>
      <c r="AF136" s="96">
        <f t="shared" si="106"/>
        <v>-0.37678071963340704</v>
      </c>
      <c r="AG136" s="96">
        <f t="shared" si="106"/>
        <v>0.32841290119167432</v>
      </c>
      <c r="AH136" s="96">
        <f t="shared" si="106"/>
        <v>2.4748425066227986</v>
      </c>
      <c r="AI136" s="96">
        <f t="shared" si="106"/>
        <v>-0.29809803895046821</v>
      </c>
      <c r="AJ136" s="96">
        <f t="shared" si="106"/>
        <v>3.5571915778896894</v>
      </c>
      <c r="AK136" s="96">
        <f t="shared" si="106"/>
        <v>4.7404320615341833</v>
      </c>
      <c r="AL136" s="96">
        <f t="shared" si="106"/>
        <v>3.1137850534317923</v>
      </c>
      <c r="AM136" s="96">
        <f t="shared" si="106"/>
        <v>2.77274594190974</v>
      </c>
      <c r="AN136" s="96">
        <f t="shared" si="106"/>
        <v>0.17870606224557817</v>
      </c>
      <c r="AO136" s="96">
        <f t="shared" si="106"/>
        <v>1.5652123006058112</v>
      </c>
      <c r="AP136" s="96">
        <f t="shared" si="106"/>
        <v>0.86148272207540944</v>
      </c>
      <c r="AQ136" s="96">
        <f t="shared" si="106"/>
        <v>1.4093753758927621</v>
      </c>
      <c r="AR136" s="96">
        <f t="shared" si="106"/>
        <v>1.9252288606626602</v>
      </c>
      <c r="AS136" s="96">
        <f t="shared" si="106"/>
        <v>0.32988889898072027</v>
      </c>
      <c r="AT136" s="96">
        <f t="shared" si="106"/>
        <v>0.11940062883524312</v>
      </c>
      <c r="AU136" s="96">
        <f t="shared" si="106"/>
        <v>2.9227251475514922</v>
      </c>
      <c r="AV136" s="96">
        <f t="shared" si="106"/>
        <v>1.5995758741161832</v>
      </c>
      <c r="AW136" s="96">
        <f t="shared" si="106"/>
        <v>2.6156043788284706</v>
      </c>
      <c r="AX136" s="96">
        <f t="shared" si="106"/>
        <v>2.4277494779174384</v>
      </c>
      <c r="AY136" s="96">
        <f t="shared" si="106"/>
        <v>1.1388182692176072</v>
      </c>
      <c r="AZ136" s="96">
        <f t="shared" si="106"/>
        <v>5.13948657813377</v>
      </c>
      <c r="BA136" s="96">
        <f t="shared" si="106"/>
        <v>4.7415129775962432</v>
      </c>
      <c r="BB136" s="96">
        <f t="shared" si="106"/>
        <v>5.4821480727209995</v>
      </c>
      <c r="BC136" s="96">
        <f t="shared" si="106"/>
        <v>-0.1328033813736712</v>
      </c>
      <c r="BD136" s="96">
        <f t="shared" si="106"/>
        <v>-0.45430503696923047</v>
      </c>
      <c r="BE136" s="96">
        <f t="shared" si="106"/>
        <v>0.77109365416947939</v>
      </c>
      <c r="BF136" s="96">
        <f t="shared" si="106"/>
        <v>1.1034205201671992</v>
      </c>
      <c r="BG136" s="96">
        <f t="shared" si="106"/>
        <v>5.8200461131370664</v>
      </c>
      <c r="BH136" s="96">
        <f t="shared" si="106"/>
        <v>-0.40677045003074713</v>
      </c>
      <c r="BI136" s="96">
        <f t="shared" si="106"/>
        <v>2.2706050572951653</v>
      </c>
      <c r="BJ136" s="96">
        <f t="shared" si="106"/>
        <v>2.3579703477586875</v>
      </c>
      <c r="BK136" s="96">
        <f t="shared" si="106"/>
        <v>6.5045272709943207</v>
      </c>
      <c r="BL136" s="96">
        <f t="shared" si="106"/>
        <v>1.1961686464329189</v>
      </c>
      <c r="BM136" s="96">
        <f t="shared" si="106"/>
        <v>1.3178487159626711</v>
      </c>
      <c r="BN136" s="96">
        <f t="shared" si="106"/>
        <v>0.65484561843231681</v>
      </c>
      <c r="BO136" s="96">
        <f t="shared" si="106"/>
        <v>2.91490725064034E-2</v>
      </c>
      <c r="BP136" s="96">
        <f t="shared" ref="BP136:CK136" si="107">IFERROR(SUM(BP133/BP135),0)</f>
        <v>0.37954640295779585</v>
      </c>
      <c r="BQ136" s="96">
        <f t="shared" si="107"/>
        <v>4.5504546840122275</v>
      </c>
      <c r="BR136" s="96">
        <f t="shared" si="107"/>
        <v>0.39467853516268853</v>
      </c>
      <c r="BS136" s="96">
        <f t="shared" si="107"/>
        <v>1.9416772021694097E-2</v>
      </c>
      <c r="BT136" s="96">
        <f t="shared" si="107"/>
        <v>2.3548297364254553</v>
      </c>
      <c r="BU136" s="96">
        <f t="shared" si="107"/>
        <v>6.0551095244670456</v>
      </c>
      <c r="BV136" s="96">
        <f t="shared" si="107"/>
        <v>1.1564657145471591</v>
      </c>
      <c r="BW136" s="96">
        <f t="shared" si="107"/>
        <v>7.7243232424627647E-2</v>
      </c>
      <c r="BX136" s="96">
        <f t="shared" si="107"/>
        <v>0.31185893555909167</v>
      </c>
      <c r="BY136" s="96">
        <f t="shared" si="107"/>
        <v>0.19301075911649321</v>
      </c>
      <c r="BZ136" s="96">
        <f t="shared" si="107"/>
        <v>1.2587129978853224</v>
      </c>
      <c r="CA136" s="96">
        <f t="shared" si="107"/>
        <v>1.4538139308498876</v>
      </c>
      <c r="CB136" s="96">
        <f t="shared" si="107"/>
        <v>0.74473549322079491</v>
      </c>
      <c r="CC136" s="96">
        <f t="shared" si="107"/>
        <v>3.1079875925404274</v>
      </c>
      <c r="CD136" s="96">
        <f t="shared" si="107"/>
        <v>0.51889036357182627</v>
      </c>
      <c r="CE136" s="96">
        <f t="shared" si="107"/>
        <v>0.90989534310636444</v>
      </c>
      <c r="CF136" s="96">
        <f t="shared" si="107"/>
        <v>1.244496269384852</v>
      </c>
      <c r="CG136" s="96">
        <f t="shared" si="107"/>
        <v>-0.39908065403390758</v>
      </c>
      <c r="CH136" s="96">
        <f t="shared" si="107"/>
        <v>0.67728059901769733</v>
      </c>
      <c r="CI136" s="96">
        <f t="shared" si="107"/>
        <v>5.566281343753933E-2</v>
      </c>
      <c r="CJ136" s="96">
        <f t="shared" si="107"/>
        <v>0.6168589344611155</v>
      </c>
      <c r="CK136" s="96">
        <f t="shared" si="107"/>
        <v>3.2877667627843472</v>
      </c>
      <c r="CL136" s="96">
        <f t="shared" ref="CL136" si="108">IFERROR(SUM(CL133/CL135),0)</f>
        <v>0.99790277373989689</v>
      </c>
      <c r="CM136" s="96">
        <f t="shared" ref="CM136" si="109">IFERROR(SUM(CM133/CM135),0)</f>
        <v>1.4123392828343688</v>
      </c>
      <c r="CN136" s="96">
        <f t="shared" ref="CN136" si="110">IFERROR(SUM(CN133/CN135),0)</f>
        <v>1.6406064087846854</v>
      </c>
      <c r="CO136" s="96">
        <f t="shared" ref="CO136" si="111">IFERROR(SUM(CO133/CO135),0)</f>
        <v>2.9509870153035349</v>
      </c>
      <c r="CP136" s="96">
        <f t="shared" ref="CP136" si="112">IFERROR(SUM(CP133/CP135),0)</f>
        <v>3.1337814555194119</v>
      </c>
      <c r="CQ136" s="96">
        <f t="shared" ref="CQ136" si="113">IFERROR(SUM(CQ133/CQ135),0)</f>
        <v>3.6827266817401396</v>
      </c>
      <c r="CR136" s="96">
        <f t="shared" ref="CR136" si="114">IFERROR(SUM(CR133/CR135),0)</f>
        <v>2.9450041668862839</v>
      </c>
      <c r="CS136" s="96">
        <f t="shared" ref="CS136" si="115">IFERROR(SUM(CS133/CS135),0)</f>
        <v>2.5715681147595282</v>
      </c>
    </row>
    <row r="137" spans="1:97" ht="24.6" x14ac:dyDescent="0.6">
      <c r="A137" s="23" t="s">
        <v>298</v>
      </c>
      <c r="B137" s="99">
        <f t="shared" ref="B137:C137" si="116">IF(AND(B133&gt;0,B131&gt;=0),(B133-B131), IF(AND(B133&gt;0,B131&lt;0),(B133+B131), IF(AND(B133&lt;0,B131&lt;0),(B133+B131), IF(AND(B133&lt;0,B131&gt;=0),(B133+B131),("-*-")))))</f>
        <v>166262999.05000001</v>
      </c>
      <c r="C137" s="99">
        <f t="shared" si="116"/>
        <v>17630122.289999999</v>
      </c>
      <c r="D137" s="99">
        <f t="shared" ref="D137:BO137" si="117">IF(AND(D133&gt;0,D131&gt;=0),(D133-D131), IF(AND(D133&gt;0,D131&lt;0),(D133+D131), IF(AND(D133&lt;0,D131&lt;0),(D133+D131), IF(AND(D133&lt;0,D131&gt;=0),(D133+D131),("-*-")))))</f>
        <v>26958558.920000002</v>
      </c>
      <c r="E137" s="99">
        <f t="shared" si="117"/>
        <v>12960173.050000001</v>
      </c>
      <c r="F137" s="99">
        <f t="shared" si="117"/>
        <v>14290073.75</v>
      </c>
      <c r="G137" s="99">
        <f t="shared" si="117"/>
        <v>1967724.69</v>
      </c>
      <c r="H137" s="99">
        <f t="shared" si="117"/>
        <v>9741139.129999999</v>
      </c>
      <c r="I137" s="99">
        <f t="shared" si="117"/>
        <v>5581421.6699999999</v>
      </c>
      <c r="J137" s="99">
        <f t="shared" si="117"/>
        <v>-994070.79</v>
      </c>
      <c r="K137" s="99">
        <f t="shared" si="117"/>
        <v>-10736826.789999999</v>
      </c>
      <c r="L137" s="99">
        <f t="shared" si="117"/>
        <v>-26428386.810000002</v>
      </c>
      <c r="M137" s="99">
        <f t="shared" si="117"/>
        <v>-5506395.2300000004</v>
      </c>
      <c r="N137" s="99">
        <f t="shared" si="117"/>
        <v>84298280</v>
      </c>
      <c r="O137" s="99">
        <f t="shared" si="117"/>
        <v>23378844.77</v>
      </c>
      <c r="P137" s="99">
        <f t="shared" si="117"/>
        <v>-2279382.4600000009</v>
      </c>
      <c r="Q137" s="99">
        <f t="shared" si="117"/>
        <v>42840998.020000003</v>
      </c>
      <c r="R137" s="99">
        <f t="shared" si="117"/>
        <v>22650261.779999997</v>
      </c>
      <c r="S137" s="99">
        <f t="shared" si="117"/>
        <v>24074636.43</v>
      </c>
      <c r="T137" s="99">
        <f t="shared" si="117"/>
        <v>14819867.58</v>
      </c>
      <c r="U137" s="99">
        <f t="shared" si="117"/>
        <v>-7286163.0800000001</v>
      </c>
      <c r="V137" s="99">
        <f t="shared" si="117"/>
        <v>311176199.75</v>
      </c>
      <c r="W137" s="99">
        <f t="shared" si="117"/>
        <v>38154477.659999996</v>
      </c>
      <c r="X137" s="99">
        <f t="shared" si="117"/>
        <v>1415564.1600000006</v>
      </c>
      <c r="Y137" s="99">
        <f t="shared" si="117"/>
        <v>17951319.809999999</v>
      </c>
      <c r="Z137" s="99">
        <f t="shared" si="117"/>
        <v>2552487.6599999997</v>
      </c>
      <c r="AA137" s="99">
        <f t="shared" si="117"/>
        <v>12350800.75</v>
      </c>
      <c r="AB137" s="99">
        <f t="shared" si="117"/>
        <v>6989906.0199999996</v>
      </c>
      <c r="AC137" s="99">
        <f t="shared" si="117"/>
        <v>-22416767.449999999</v>
      </c>
      <c r="AD137" s="99">
        <f t="shared" si="117"/>
        <v>7015563.3700000001</v>
      </c>
      <c r="AE137" s="99">
        <f t="shared" si="117"/>
        <v>2526858.83</v>
      </c>
      <c r="AF137" s="99">
        <f t="shared" si="117"/>
        <v>-2736629.41</v>
      </c>
      <c r="AG137" s="99">
        <f t="shared" si="117"/>
        <v>3864214.3</v>
      </c>
      <c r="AH137" s="99">
        <f t="shared" si="117"/>
        <v>20442681.43</v>
      </c>
      <c r="AI137" s="99">
        <f t="shared" si="117"/>
        <v>-1538333.71</v>
      </c>
      <c r="AJ137" s="99">
        <f t="shared" si="117"/>
        <v>863106704.47000003</v>
      </c>
      <c r="AK137" s="99">
        <f t="shared" si="117"/>
        <v>38932455.469999999</v>
      </c>
      <c r="AL137" s="99">
        <f t="shared" si="117"/>
        <v>24227415.579999998</v>
      </c>
      <c r="AM137" s="99">
        <f t="shared" si="117"/>
        <v>54593104.420000002</v>
      </c>
      <c r="AN137" s="99">
        <f t="shared" si="117"/>
        <v>3530421.83</v>
      </c>
      <c r="AO137" s="99">
        <f t="shared" si="117"/>
        <v>16180874.41</v>
      </c>
      <c r="AP137" s="99">
        <f t="shared" si="117"/>
        <v>3758239.48</v>
      </c>
      <c r="AQ137" s="99">
        <f t="shared" si="117"/>
        <v>75028025.049999997</v>
      </c>
      <c r="AR137" s="99">
        <f t="shared" si="117"/>
        <v>21380167.32</v>
      </c>
      <c r="AS137" s="99">
        <f t="shared" si="117"/>
        <v>6238171.5300000003</v>
      </c>
      <c r="AT137" s="99">
        <f t="shared" si="117"/>
        <v>2175219.7000000002</v>
      </c>
      <c r="AU137" s="99">
        <f t="shared" si="117"/>
        <v>27629308.109999999</v>
      </c>
      <c r="AV137" s="99">
        <f t="shared" si="117"/>
        <v>10350474.449999999</v>
      </c>
      <c r="AW137" s="99">
        <f t="shared" si="117"/>
        <v>29098569.140000001</v>
      </c>
      <c r="AX137" s="99">
        <f t="shared" si="117"/>
        <v>23841008.970000003</v>
      </c>
      <c r="AY137" s="99">
        <f t="shared" si="117"/>
        <v>9629039.6500000004</v>
      </c>
      <c r="AZ137" s="99">
        <f t="shared" si="117"/>
        <v>259393320.03000003</v>
      </c>
      <c r="BA137" s="99">
        <f t="shared" si="117"/>
        <v>31355014.189999998</v>
      </c>
      <c r="BB137" s="99">
        <f t="shared" si="117"/>
        <v>609619009.96000004</v>
      </c>
      <c r="BC137" s="99">
        <f t="shared" si="117"/>
        <v>4757144.75</v>
      </c>
      <c r="BD137" s="99">
        <f t="shared" si="117"/>
        <v>-3458755.1100000003</v>
      </c>
      <c r="BE137" s="99">
        <f t="shared" si="117"/>
        <v>6543393.9000000004</v>
      </c>
      <c r="BF137" s="99">
        <f t="shared" si="117"/>
        <v>65609281.079999998</v>
      </c>
      <c r="BG137" s="99">
        <f t="shared" si="117"/>
        <v>36657466.590000004</v>
      </c>
      <c r="BH137" s="99">
        <f t="shared" si="117"/>
        <v>-2192682.5600000005</v>
      </c>
      <c r="BI137" s="99">
        <f t="shared" si="117"/>
        <v>16049035.07</v>
      </c>
      <c r="BJ137" s="99">
        <f t="shared" si="117"/>
        <v>16392391.17</v>
      </c>
      <c r="BK137" s="99">
        <f t="shared" si="117"/>
        <v>481599661.83999997</v>
      </c>
      <c r="BL137" s="99">
        <f t="shared" si="117"/>
        <v>19741888.649999999</v>
      </c>
      <c r="BM137" s="99">
        <f t="shared" si="117"/>
        <v>17002652.869999997</v>
      </c>
      <c r="BN137" s="99">
        <f t="shared" si="117"/>
        <v>12771922.75</v>
      </c>
      <c r="BO137" s="99">
        <f t="shared" si="117"/>
        <v>-1322497.3799999997</v>
      </c>
      <c r="BP137" s="99">
        <f t="shared" ref="BP137:CK137" si="118">IF(AND(BP133&gt;0,BP131&gt;=0),(BP133-BP131), IF(AND(BP133&gt;0,BP131&lt;0),(BP133+BP131), IF(AND(BP133&lt;0,BP131&lt;0),(BP133+BP131), IF(AND(BP133&lt;0,BP131&gt;=0),(BP133+BP131),("-*-")))))</f>
        <v>3576114.69</v>
      </c>
      <c r="BQ137" s="99">
        <f t="shared" si="118"/>
        <v>1646769235.54</v>
      </c>
      <c r="BR137" s="99">
        <f t="shared" si="118"/>
        <v>4727823.33</v>
      </c>
      <c r="BS137" s="99">
        <f t="shared" si="118"/>
        <v>-761097.44</v>
      </c>
      <c r="BT137" s="99">
        <f t="shared" si="118"/>
        <v>125736906.53</v>
      </c>
      <c r="BU137" s="99">
        <f t="shared" si="118"/>
        <v>24798507.859999999</v>
      </c>
      <c r="BV137" s="99">
        <f t="shared" si="118"/>
        <v>11167752.440000001</v>
      </c>
      <c r="BW137" s="99">
        <f t="shared" si="118"/>
        <v>1224885.3500000001</v>
      </c>
      <c r="BX137" s="99">
        <f t="shared" si="118"/>
        <v>2437484.9900000002</v>
      </c>
      <c r="BY137" s="99">
        <f t="shared" si="118"/>
        <v>1536213.5899999999</v>
      </c>
      <c r="BZ137" s="99">
        <f t="shared" si="118"/>
        <v>13418216.779999999</v>
      </c>
      <c r="CA137" s="99">
        <f t="shared" si="118"/>
        <v>21172225.640000001</v>
      </c>
      <c r="CB137" s="99">
        <f t="shared" si="118"/>
        <v>21585269.850000001</v>
      </c>
      <c r="CC137" s="99">
        <f t="shared" si="118"/>
        <v>42743524.82</v>
      </c>
      <c r="CD137" s="99">
        <f t="shared" si="118"/>
        <v>10361035.689999999</v>
      </c>
      <c r="CE137" s="99">
        <f t="shared" si="118"/>
        <v>5260939.93</v>
      </c>
      <c r="CF137" s="99">
        <f t="shared" si="118"/>
        <v>7257212.379999999</v>
      </c>
      <c r="CG137" s="99">
        <f t="shared" si="118"/>
        <v>-1722451.9900000002</v>
      </c>
      <c r="CH137" s="99">
        <f t="shared" si="118"/>
        <v>4563932.1899999995</v>
      </c>
      <c r="CI137" s="99">
        <f t="shared" si="118"/>
        <v>862012.67000000016</v>
      </c>
      <c r="CJ137" s="99">
        <f t="shared" si="118"/>
        <v>3815579.6799999997</v>
      </c>
      <c r="CK137" s="99">
        <f t="shared" si="118"/>
        <v>17005955.259999998</v>
      </c>
      <c r="CL137" s="99">
        <f t="shared" ref="CL137:CS137" si="119">IF(AND(CL133&gt;0,CL131&gt;=0),(CL133-CL131), IF(AND(CL133&gt;0,CL131&lt;0),(CL133+CL131), IF(AND(CL133&lt;0,CL131&lt;0),(CL133+CL131), IF(AND(CL133&lt;0,CL131&gt;=0),(CL133+CL131),("-*-")))))</f>
        <v>208895731.41000003</v>
      </c>
      <c r="CM137" s="99">
        <f t="shared" si="119"/>
        <v>203453553.44000003</v>
      </c>
      <c r="CN137" s="99">
        <f t="shared" si="119"/>
        <v>391479711.76999986</v>
      </c>
      <c r="CO137" s="99">
        <f t="shared" si="119"/>
        <v>1515630607.6999996</v>
      </c>
      <c r="CP137" s="99">
        <f t="shared" si="119"/>
        <v>756583830.7700001</v>
      </c>
      <c r="CQ137" s="99">
        <f t="shared" si="119"/>
        <v>533369743.42999989</v>
      </c>
      <c r="CR137" s="99">
        <f t="shared" si="119"/>
        <v>1961940334.73</v>
      </c>
      <c r="CS137" s="99">
        <f t="shared" si="119"/>
        <v>5722469532.4400015</v>
      </c>
    </row>
    <row r="138" spans="1:97" ht="24.6" x14ac:dyDescent="0.6">
      <c r="A138" s="23" t="s">
        <v>297</v>
      </c>
      <c r="B138" s="96">
        <f>IFERROR(SUM(B137/B135),0)</f>
        <v>1.9618058755892112</v>
      </c>
      <c r="C138" s="96">
        <f>IFERROR(SUM(C137/C135),0)</f>
        <v>1.6897362868769896</v>
      </c>
      <c r="D138" s="96">
        <f t="shared" ref="D138:BO138" si="120">IFERROR(SUM(D137/D135),0)</f>
        <v>2.7308350442976148</v>
      </c>
      <c r="E138" s="96">
        <f t="shared" si="120"/>
        <v>1.373672922506969</v>
      </c>
      <c r="F138" s="96">
        <f t="shared" si="120"/>
        <v>2.0414530415180465</v>
      </c>
      <c r="G138" s="96">
        <f t="shared" si="120"/>
        <v>0.18036725546299134</v>
      </c>
      <c r="H138" s="96">
        <f t="shared" si="120"/>
        <v>0.66303444024791147</v>
      </c>
      <c r="I138" s="96">
        <f t="shared" si="120"/>
        <v>0.27391557895406271</v>
      </c>
      <c r="J138" s="96">
        <f t="shared" si="120"/>
        <v>-9.2351644257813684E-2</v>
      </c>
      <c r="K138" s="96">
        <f t="shared" si="120"/>
        <v>-0.89185954819649438</v>
      </c>
      <c r="L138" s="96">
        <f t="shared" si="120"/>
        <v>-0.91053901101355184</v>
      </c>
      <c r="M138" s="96">
        <f t="shared" si="120"/>
        <v>-1.2286374480117195</v>
      </c>
      <c r="N138" s="96">
        <f t="shared" si="120"/>
        <v>1.3900502424867487</v>
      </c>
      <c r="O138" s="96">
        <f t="shared" si="120"/>
        <v>2.0510551846457101</v>
      </c>
      <c r="P138" s="96">
        <f t="shared" si="120"/>
        <v>-0.14497141290968057</v>
      </c>
      <c r="Q138" s="96">
        <f t="shared" si="120"/>
        <v>1.9844207613928015</v>
      </c>
      <c r="R138" s="96">
        <f t="shared" si="120"/>
        <v>2.1518266472583467</v>
      </c>
      <c r="S138" s="96">
        <f t="shared" si="120"/>
        <v>2.3112003190483823</v>
      </c>
      <c r="T138" s="96">
        <f t="shared" si="120"/>
        <v>1.6247155703806839</v>
      </c>
      <c r="U138" s="96">
        <f t="shared" si="120"/>
        <v>-1.3128537166058043</v>
      </c>
      <c r="V138" s="96">
        <f t="shared" si="120"/>
        <v>2.8124691125560997</v>
      </c>
      <c r="W138" s="96">
        <f t="shared" si="120"/>
        <v>4.6915454359586519</v>
      </c>
      <c r="X138" s="96">
        <f t="shared" si="120"/>
        <v>9.5554055058248877E-2</v>
      </c>
      <c r="Y138" s="96">
        <f t="shared" si="120"/>
        <v>1.6304341878213824</v>
      </c>
      <c r="Z138" s="96">
        <f t="shared" si="120"/>
        <v>0.46137153662769964</v>
      </c>
      <c r="AA138" s="96">
        <f t="shared" si="120"/>
        <v>1.648787030249101</v>
      </c>
      <c r="AB138" s="96">
        <f t="shared" si="120"/>
        <v>0.80384170430532587</v>
      </c>
      <c r="AC138" s="96">
        <f t="shared" si="120"/>
        <v>-0.80370073964037392</v>
      </c>
      <c r="AD138" s="96">
        <f t="shared" si="120"/>
        <v>0.89297731213012432</v>
      </c>
      <c r="AE138" s="96">
        <f t="shared" si="120"/>
        <v>0.30350297417126726</v>
      </c>
      <c r="AF138" s="96">
        <f t="shared" si="120"/>
        <v>-0.25666789051918121</v>
      </c>
      <c r="AG138" s="96">
        <f t="shared" si="120"/>
        <v>0.2162495581850272</v>
      </c>
      <c r="AH138" s="96">
        <f t="shared" si="120"/>
        <v>2.4052099178795419</v>
      </c>
      <c r="AI138" s="96">
        <f t="shared" si="120"/>
        <v>-0.17829554765524591</v>
      </c>
      <c r="AJ138" s="96">
        <f t="shared" si="120"/>
        <v>3.5394678608858321</v>
      </c>
      <c r="AK138" s="96">
        <f t="shared" si="120"/>
        <v>3.498252817687312</v>
      </c>
      <c r="AL138" s="96">
        <f t="shared" si="120"/>
        <v>3.1130738014471864</v>
      </c>
      <c r="AM138" s="96">
        <f t="shared" si="120"/>
        <v>2.6470349654112466</v>
      </c>
      <c r="AN138" s="96">
        <f t="shared" si="120"/>
        <v>0.17597828754991932</v>
      </c>
      <c r="AO138" s="96">
        <f t="shared" si="120"/>
        <v>1.5637576429320492</v>
      </c>
      <c r="AP138" s="96">
        <f t="shared" si="120"/>
        <v>0.77143290989770585</v>
      </c>
      <c r="AQ138" s="96">
        <f t="shared" si="120"/>
        <v>1.4092637909309487</v>
      </c>
      <c r="AR138" s="96">
        <f t="shared" si="120"/>
        <v>1.9245541539832904</v>
      </c>
      <c r="AS138" s="96">
        <f t="shared" si="120"/>
        <v>0.3288881149047812</v>
      </c>
      <c r="AT138" s="96">
        <f t="shared" si="120"/>
        <v>0.11937816824924453</v>
      </c>
      <c r="AU138" s="96">
        <f t="shared" si="120"/>
        <v>2.9213325981208742</v>
      </c>
      <c r="AV138" s="96">
        <f t="shared" si="120"/>
        <v>1.5986082909118382</v>
      </c>
      <c r="AW138" s="96">
        <f t="shared" si="120"/>
        <v>2.6141820599984711</v>
      </c>
      <c r="AX138" s="96">
        <f t="shared" si="120"/>
        <v>2.4245619190230641</v>
      </c>
      <c r="AY138" s="96">
        <f t="shared" si="120"/>
        <v>1.131366026315124</v>
      </c>
      <c r="AZ138" s="96">
        <f t="shared" si="120"/>
        <v>4.4034471599666558</v>
      </c>
      <c r="BA138" s="96">
        <f t="shared" si="120"/>
        <v>4.0140097719426642</v>
      </c>
      <c r="BB138" s="96">
        <f t="shared" si="120"/>
        <v>5.2588497484094985</v>
      </c>
      <c r="BC138" s="96">
        <f t="shared" si="120"/>
        <v>0.1805014102231694</v>
      </c>
      <c r="BD138" s="96">
        <f t="shared" si="120"/>
        <v>-0.4252241068448947</v>
      </c>
      <c r="BE138" s="96">
        <f t="shared" si="120"/>
        <v>0.65696545287585206</v>
      </c>
      <c r="BF138" s="96">
        <f t="shared" si="120"/>
        <v>1.0981241762583656</v>
      </c>
      <c r="BG138" s="96">
        <f t="shared" si="120"/>
        <v>5.1328065720512921</v>
      </c>
      <c r="BH138" s="96">
        <f t="shared" si="120"/>
        <v>-0.40641796995032226</v>
      </c>
      <c r="BI138" s="96">
        <f t="shared" si="120"/>
        <v>2.0424634578738576</v>
      </c>
      <c r="BJ138" s="96">
        <f t="shared" si="120"/>
        <v>2.3496640020999773</v>
      </c>
      <c r="BK138" s="96">
        <f t="shared" si="120"/>
        <v>6.4349136422224689</v>
      </c>
      <c r="BL138" s="96">
        <f t="shared" si="120"/>
        <v>1.1957558091387432</v>
      </c>
      <c r="BM138" s="96">
        <f t="shared" si="120"/>
        <v>1.3079186911457339</v>
      </c>
      <c r="BN138" s="96">
        <f t="shared" si="120"/>
        <v>0.65403519315605863</v>
      </c>
      <c r="BO138" s="96">
        <f t="shared" si="120"/>
        <v>-0.1009601535552852</v>
      </c>
      <c r="BP138" s="96">
        <f t="shared" ref="BP138:CK138" si="121">IFERROR(SUM(BP137/BP135),0)</f>
        <v>0.36452502848458906</v>
      </c>
      <c r="BQ138" s="96">
        <f t="shared" si="121"/>
        <v>4.4788112009054988</v>
      </c>
      <c r="BR138" s="96">
        <f t="shared" si="121"/>
        <v>0.32668494463374986</v>
      </c>
      <c r="BS138" s="96">
        <f t="shared" si="121"/>
        <v>-6.2294338839948706E-2</v>
      </c>
      <c r="BT138" s="96">
        <f t="shared" si="121"/>
        <v>2.3060506541640757</v>
      </c>
      <c r="BU138" s="96">
        <f t="shared" si="121"/>
        <v>6.0205523032473032</v>
      </c>
      <c r="BV138" s="96">
        <f t="shared" si="121"/>
        <v>1.0250926707632466</v>
      </c>
      <c r="BW138" s="96">
        <f t="shared" si="121"/>
        <v>3.7542197690467898E-2</v>
      </c>
      <c r="BX138" s="96">
        <f t="shared" si="121"/>
        <v>0.3102312582616949</v>
      </c>
      <c r="BY138" s="96">
        <f t="shared" si="121"/>
        <v>0.18552452548860329</v>
      </c>
      <c r="BZ138" s="96">
        <f t="shared" si="121"/>
        <v>1.2497199135408592</v>
      </c>
      <c r="CA138" s="96">
        <f t="shared" si="121"/>
        <v>1.3434024567220437</v>
      </c>
      <c r="CB138" s="96">
        <f t="shared" si="121"/>
        <v>0.74399257568457011</v>
      </c>
      <c r="CC138" s="96">
        <f t="shared" si="121"/>
        <v>3.0905787626024162</v>
      </c>
      <c r="CD138" s="96">
        <f t="shared" si="121"/>
        <v>0.42075444262876421</v>
      </c>
      <c r="CE138" s="96">
        <f t="shared" si="121"/>
        <v>0.71681871844319645</v>
      </c>
      <c r="CF138" s="96">
        <f t="shared" si="121"/>
        <v>1.0342707736437127</v>
      </c>
      <c r="CG138" s="96">
        <f t="shared" si="121"/>
        <v>-0.25152969991048435</v>
      </c>
      <c r="CH138" s="96">
        <f t="shared" si="121"/>
        <v>0.61227306815165139</v>
      </c>
      <c r="CI138" s="96">
        <f t="shared" si="121"/>
        <v>2.5069079620605342E-2</v>
      </c>
      <c r="CJ138" s="96">
        <f t="shared" si="121"/>
        <v>0.6100565771370895</v>
      </c>
      <c r="CK138" s="96">
        <f t="shared" si="121"/>
        <v>3.2874293548083324</v>
      </c>
      <c r="CL138" s="96">
        <f t="shared" ref="CL138" si="122">IFERROR(SUM(CL137/CL135),0)</f>
        <v>0.93349839965391135</v>
      </c>
      <c r="CM138" s="96">
        <f t="shared" ref="CM138" si="123">IFERROR(SUM(CM137/CM135),0)</f>
        <v>1.4034367342630338</v>
      </c>
      <c r="CN138" s="96">
        <f t="shared" ref="CN138" si="124">IFERROR(SUM(CN137/CN135),0)</f>
        <v>1.528917883448383</v>
      </c>
      <c r="CO138" s="96">
        <f t="shared" ref="CO138" si="125">IFERROR(SUM(CO137/CO135),0)</f>
        <v>2.8471543621367004</v>
      </c>
      <c r="CP138" s="96">
        <f t="shared" ref="CP138" si="126">IFERROR(SUM(CP137/CP135),0)</f>
        <v>3.0570347158771725</v>
      </c>
      <c r="CQ138" s="96">
        <f t="shared" ref="CQ138" si="127">IFERROR(SUM(CQ137/CQ135),0)</f>
        <v>3.6335851949123481</v>
      </c>
      <c r="CR138" s="96">
        <f t="shared" ref="CR138" si="128">IFERROR(SUM(CR137/CR135),0)</f>
        <v>2.8805114583645239</v>
      </c>
      <c r="CS138" s="96">
        <f t="shared" ref="CS138" si="129">IFERROR(SUM(CS137/CS135),0)</f>
        <v>2.5632402668499945</v>
      </c>
    </row>
    <row r="139" spans="1:97" ht="24.6" x14ac:dyDescent="0.6">
      <c r="A139" s="23" t="s">
        <v>296</v>
      </c>
      <c r="B139" s="100" t="str">
        <f t="shared" ref="B139:C139" si="130">IF(B126&gt;=0, "Normal", "Risk")</f>
        <v>Normal</v>
      </c>
      <c r="C139" s="100" t="str">
        <f t="shared" si="130"/>
        <v>Normal</v>
      </c>
      <c r="D139" s="100" t="str">
        <f t="shared" ref="D139:BO139" si="131">IF(D126&gt;=0, "Normal", "Risk")</f>
        <v>Normal</v>
      </c>
      <c r="E139" s="100" t="str">
        <f t="shared" si="131"/>
        <v>Normal</v>
      </c>
      <c r="F139" s="100" t="str">
        <f t="shared" si="131"/>
        <v>Normal</v>
      </c>
      <c r="G139" s="100" t="str">
        <f t="shared" si="131"/>
        <v>Normal</v>
      </c>
      <c r="H139" s="100" t="str">
        <f t="shared" si="131"/>
        <v>Normal</v>
      </c>
      <c r="I139" s="100" t="str">
        <f t="shared" si="131"/>
        <v>Normal</v>
      </c>
      <c r="J139" s="100" t="str">
        <f t="shared" si="131"/>
        <v>Normal</v>
      </c>
      <c r="K139" s="100" t="str">
        <f t="shared" si="131"/>
        <v>Normal</v>
      </c>
      <c r="L139" s="100" t="str">
        <f t="shared" si="131"/>
        <v>Normal</v>
      </c>
      <c r="M139" s="100" t="str">
        <f t="shared" si="131"/>
        <v>Normal</v>
      </c>
      <c r="N139" s="100" t="str">
        <f t="shared" si="131"/>
        <v>Normal</v>
      </c>
      <c r="O139" s="100" t="str">
        <f t="shared" si="131"/>
        <v>Normal</v>
      </c>
      <c r="P139" s="100" t="str">
        <f t="shared" si="131"/>
        <v>Normal</v>
      </c>
      <c r="Q139" s="100" t="str">
        <f t="shared" si="131"/>
        <v>Normal</v>
      </c>
      <c r="R139" s="100" t="str">
        <f t="shared" si="131"/>
        <v>Normal</v>
      </c>
      <c r="S139" s="100" t="str">
        <f t="shared" si="131"/>
        <v>Normal</v>
      </c>
      <c r="T139" s="100" t="str">
        <f t="shared" si="131"/>
        <v>Normal</v>
      </c>
      <c r="U139" s="100" t="str">
        <f t="shared" si="131"/>
        <v>Normal</v>
      </c>
      <c r="V139" s="100" t="str">
        <f t="shared" si="131"/>
        <v>Normal</v>
      </c>
      <c r="W139" s="100" t="str">
        <f t="shared" si="131"/>
        <v>Normal</v>
      </c>
      <c r="X139" s="100" t="str">
        <f t="shared" si="131"/>
        <v>Normal</v>
      </c>
      <c r="Y139" s="100" t="str">
        <f t="shared" si="131"/>
        <v>Normal</v>
      </c>
      <c r="Z139" s="100" t="str">
        <f t="shared" si="131"/>
        <v>Normal</v>
      </c>
      <c r="AA139" s="100" t="str">
        <f t="shared" si="131"/>
        <v>Normal</v>
      </c>
      <c r="AB139" s="100" t="str">
        <f t="shared" si="131"/>
        <v>Normal</v>
      </c>
      <c r="AC139" s="100" t="str">
        <f t="shared" si="131"/>
        <v>Normal</v>
      </c>
      <c r="AD139" s="100" t="str">
        <f t="shared" si="131"/>
        <v>Normal</v>
      </c>
      <c r="AE139" s="100" t="str">
        <f t="shared" si="131"/>
        <v>Normal</v>
      </c>
      <c r="AF139" s="100" t="str">
        <f t="shared" si="131"/>
        <v>Normal</v>
      </c>
      <c r="AG139" s="100" t="str">
        <f t="shared" si="131"/>
        <v>Normal</v>
      </c>
      <c r="AH139" s="100" t="str">
        <f t="shared" si="131"/>
        <v>Normal</v>
      </c>
      <c r="AI139" s="100" t="str">
        <f t="shared" si="131"/>
        <v>Normal</v>
      </c>
      <c r="AJ139" s="100" t="str">
        <f t="shared" si="131"/>
        <v>Normal</v>
      </c>
      <c r="AK139" s="100" t="str">
        <f t="shared" si="131"/>
        <v>Normal</v>
      </c>
      <c r="AL139" s="100" t="str">
        <f t="shared" si="131"/>
        <v>Normal</v>
      </c>
      <c r="AM139" s="100" t="str">
        <f t="shared" si="131"/>
        <v>Normal</v>
      </c>
      <c r="AN139" s="100" t="str">
        <f t="shared" si="131"/>
        <v>Normal</v>
      </c>
      <c r="AO139" s="100" t="str">
        <f t="shared" si="131"/>
        <v>Normal</v>
      </c>
      <c r="AP139" s="100" t="str">
        <f t="shared" si="131"/>
        <v>Normal</v>
      </c>
      <c r="AQ139" s="100" t="str">
        <f t="shared" si="131"/>
        <v>Normal</v>
      </c>
      <c r="AR139" s="100" t="str">
        <f t="shared" si="131"/>
        <v>Normal</v>
      </c>
      <c r="AS139" s="100" t="str">
        <f t="shared" si="131"/>
        <v>Normal</v>
      </c>
      <c r="AT139" s="100" t="str">
        <f t="shared" si="131"/>
        <v>Normal</v>
      </c>
      <c r="AU139" s="100" t="str">
        <f t="shared" si="131"/>
        <v>Normal</v>
      </c>
      <c r="AV139" s="100" t="str">
        <f t="shared" si="131"/>
        <v>Normal</v>
      </c>
      <c r="AW139" s="100" t="str">
        <f t="shared" si="131"/>
        <v>Normal</v>
      </c>
      <c r="AX139" s="100" t="str">
        <f t="shared" si="131"/>
        <v>Normal</v>
      </c>
      <c r="AY139" s="100" t="str">
        <f t="shared" si="131"/>
        <v>Normal</v>
      </c>
      <c r="AZ139" s="100" t="str">
        <f t="shared" si="131"/>
        <v>Normal</v>
      </c>
      <c r="BA139" s="100" t="str">
        <f t="shared" si="131"/>
        <v>Normal</v>
      </c>
      <c r="BB139" s="100" t="str">
        <f t="shared" si="131"/>
        <v>Normal</v>
      </c>
      <c r="BC139" s="100" t="str">
        <f t="shared" si="131"/>
        <v>Normal</v>
      </c>
      <c r="BD139" s="100" t="str">
        <f t="shared" si="131"/>
        <v>Normal</v>
      </c>
      <c r="BE139" s="100" t="str">
        <f t="shared" si="131"/>
        <v>Normal</v>
      </c>
      <c r="BF139" s="100" t="str">
        <f t="shared" si="131"/>
        <v>Normal</v>
      </c>
      <c r="BG139" s="100" t="str">
        <f t="shared" si="131"/>
        <v>Normal</v>
      </c>
      <c r="BH139" s="100" t="str">
        <f t="shared" si="131"/>
        <v>Normal</v>
      </c>
      <c r="BI139" s="100" t="str">
        <f t="shared" si="131"/>
        <v>Normal</v>
      </c>
      <c r="BJ139" s="100" t="str">
        <f t="shared" si="131"/>
        <v>Normal</v>
      </c>
      <c r="BK139" s="100" t="str">
        <f t="shared" si="131"/>
        <v>Normal</v>
      </c>
      <c r="BL139" s="100" t="str">
        <f t="shared" si="131"/>
        <v>Normal</v>
      </c>
      <c r="BM139" s="100" t="str">
        <f t="shared" si="131"/>
        <v>Normal</v>
      </c>
      <c r="BN139" s="100" t="str">
        <f t="shared" si="131"/>
        <v>Normal</v>
      </c>
      <c r="BO139" s="100" t="str">
        <f t="shared" si="131"/>
        <v>Normal</v>
      </c>
      <c r="BP139" s="100" t="str">
        <f t="shared" ref="BP139:CK139" si="132">IF(BP126&gt;=0, "Normal", "Risk")</f>
        <v>Normal</v>
      </c>
      <c r="BQ139" s="100" t="str">
        <f t="shared" si="132"/>
        <v>Normal</v>
      </c>
      <c r="BR139" s="100" t="str">
        <f t="shared" si="132"/>
        <v>Normal</v>
      </c>
      <c r="BS139" s="100" t="str">
        <f t="shared" si="132"/>
        <v>Normal</v>
      </c>
      <c r="BT139" s="100" t="str">
        <f t="shared" si="132"/>
        <v>Normal</v>
      </c>
      <c r="BU139" s="100" t="str">
        <f t="shared" si="132"/>
        <v>Normal</v>
      </c>
      <c r="BV139" s="100" t="str">
        <f t="shared" si="132"/>
        <v>Normal</v>
      </c>
      <c r="BW139" s="100" t="str">
        <f t="shared" si="132"/>
        <v>Normal</v>
      </c>
      <c r="BX139" s="100" t="str">
        <f t="shared" si="132"/>
        <v>Normal</v>
      </c>
      <c r="BY139" s="100" t="str">
        <f t="shared" si="132"/>
        <v>Normal</v>
      </c>
      <c r="BZ139" s="100" t="str">
        <f t="shared" si="132"/>
        <v>Normal</v>
      </c>
      <c r="CA139" s="100" t="str">
        <f t="shared" si="132"/>
        <v>Normal</v>
      </c>
      <c r="CB139" s="100" t="str">
        <f t="shared" si="132"/>
        <v>Normal</v>
      </c>
      <c r="CC139" s="100" t="str">
        <f t="shared" si="132"/>
        <v>Normal</v>
      </c>
      <c r="CD139" s="100" t="str">
        <f t="shared" si="132"/>
        <v>Normal</v>
      </c>
      <c r="CE139" s="100" t="str">
        <f t="shared" si="132"/>
        <v>Normal</v>
      </c>
      <c r="CF139" s="100" t="str">
        <f t="shared" si="132"/>
        <v>Normal</v>
      </c>
      <c r="CG139" s="100" t="str">
        <f t="shared" si="132"/>
        <v>Normal</v>
      </c>
      <c r="CH139" s="100" t="str">
        <f t="shared" si="132"/>
        <v>Normal</v>
      </c>
      <c r="CI139" s="100" t="str">
        <f t="shared" si="132"/>
        <v>Normal</v>
      </c>
      <c r="CJ139" s="100" t="str">
        <f t="shared" si="132"/>
        <v>Normal</v>
      </c>
      <c r="CK139" s="100" t="str">
        <f t="shared" si="132"/>
        <v>Normal</v>
      </c>
      <c r="CL139" s="100" t="str">
        <f t="shared" ref="CL139:CS139" si="133">IF(CL126&gt;=0, "Normal", "Risk")</f>
        <v>Normal</v>
      </c>
      <c r="CM139" s="100" t="str">
        <f t="shared" si="133"/>
        <v>Normal</v>
      </c>
      <c r="CN139" s="100" t="str">
        <f t="shared" si="133"/>
        <v>Normal</v>
      </c>
      <c r="CO139" s="100" t="str">
        <f t="shared" si="133"/>
        <v>Normal</v>
      </c>
      <c r="CP139" s="100" t="str">
        <f t="shared" si="133"/>
        <v>Normal</v>
      </c>
      <c r="CQ139" s="100" t="str">
        <f t="shared" si="133"/>
        <v>Normal</v>
      </c>
      <c r="CR139" s="100" t="str">
        <f t="shared" si="133"/>
        <v>Normal</v>
      </c>
      <c r="CS139" s="100" t="str">
        <f t="shared" si="133"/>
        <v>Normal</v>
      </c>
    </row>
    <row r="140" spans="1:97" ht="24.6" x14ac:dyDescent="0.6">
      <c r="A140" s="23" t="s">
        <v>295</v>
      </c>
      <c r="B140" s="100" t="str">
        <f t="shared" ref="B140:C140" si="134">IF(B131&gt;=0, "Normal", "Risk")</f>
        <v>Normal</v>
      </c>
      <c r="C140" s="100" t="str">
        <f t="shared" si="134"/>
        <v>Normal</v>
      </c>
      <c r="D140" s="100" t="str">
        <f t="shared" ref="D140:BO140" si="135">IF(D131&gt;=0, "Normal", "Risk")</f>
        <v>Normal</v>
      </c>
      <c r="E140" s="100" t="str">
        <f t="shared" si="135"/>
        <v>Normal</v>
      </c>
      <c r="F140" s="100" t="str">
        <f t="shared" si="135"/>
        <v>Normal</v>
      </c>
      <c r="G140" s="100" t="str">
        <f t="shared" si="135"/>
        <v>Normal</v>
      </c>
      <c r="H140" s="100" t="str">
        <f t="shared" si="135"/>
        <v>Normal</v>
      </c>
      <c r="I140" s="100" t="str">
        <f t="shared" si="135"/>
        <v>Normal</v>
      </c>
      <c r="J140" s="100" t="str">
        <f t="shared" si="135"/>
        <v>Normal</v>
      </c>
      <c r="K140" s="100" t="str">
        <f t="shared" si="135"/>
        <v>Normal</v>
      </c>
      <c r="L140" s="100" t="str">
        <f t="shared" si="135"/>
        <v>Normal</v>
      </c>
      <c r="M140" s="100" t="str">
        <f t="shared" si="135"/>
        <v>Normal</v>
      </c>
      <c r="N140" s="100" t="str">
        <f t="shared" si="135"/>
        <v>Normal</v>
      </c>
      <c r="O140" s="100" t="str">
        <f t="shared" si="135"/>
        <v>Risk</v>
      </c>
      <c r="P140" s="100" t="str">
        <f t="shared" si="135"/>
        <v>Normal</v>
      </c>
      <c r="Q140" s="100" t="str">
        <f t="shared" si="135"/>
        <v>Normal</v>
      </c>
      <c r="R140" s="100" t="str">
        <f t="shared" si="135"/>
        <v>Normal</v>
      </c>
      <c r="S140" s="100" t="str">
        <f t="shared" si="135"/>
        <v>Risk</v>
      </c>
      <c r="T140" s="100" t="str">
        <f t="shared" si="135"/>
        <v>Normal</v>
      </c>
      <c r="U140" s="100" t="str">
        <f t="shared" si="135"/>
        <v>Normal</v>
      </c>
      <c r="V140" s="100" t="str">
        <f t="shared" si="135"/>
        <v>Normal</v>
      </c>
      <c r="W140" s="100" t="str">
        <f t="shared" si="135"/>
        <v>Normal</v>
      </c>
      <c r="X140" s="100" t="str">
        <f t="shared" si="135"/>
        <v>Normal</v>
      </c>
      <c r="Y140" s="100" t="str">
        <f t="shared" si="135"/>
        <v>Normal</v>
      </c>
      <c r="Z140" s="100" t="str">
        <f t="shared" si="135"/>
        <v>Normal</v>
      </c>
      <c r="AA140" s="100" t="str">
        <f t="shared" si="135"/>
        <v>Normal</v>
      </c>
      <c r="AB140" s="100" t="str">
        <f t="shared" si="135"/>
        <v>Normal</v>
      </c>
      <c r="AC140" s="100" t="str">
        <f t="shared" si="135"/>
        <v>Normal</v>
      </c>
      <c r="AD140" s="100" t="str">
        <f t="shared" si="135"/>
        <v>Normal</v>
      </c>
      <c r="AE140" s="100" t="str">
        <f t="shared" si="135"/>
        <v>Normal</v>
      </c>
      <c r="AF140" s="100" t="str">
        <f t="shared" si="135"/>
        <v>Normal</v>
      </c>
      <c r="AG140" s="100" t="str">
        <f t="shared" si="135"/>
        <v>Normal</v>
      </c>
      <c r="AH140" s="100" t="str">
        <f t="shared" si="135"/>
        <v>Normal</v>
      </c>
      <c r="AI140" s="100" t="str">
        <f t="shared" si="135"/>
        <v>Normal</v>
      </c>
      <c r="AJ140" s="100" t="str">
        <f t="shared" si="135"/>
        <v>Normal</v>
      </c>
      <c r="AK140" s="100" t="str">
        <f t="shared" si="135"/>
        <v>Risk</v>
      </c>
      <c r="AL140" s="100" t="str">
        <f t="shared" si="135"/>
        <v>Normal</v>
      </c>
      <c r="AM140" s="100" t="str">
        <f t="shared" si="135"/>
        <v>Normal</v>
      </c>
      <c r="AN140" s="100" t="str">
        <f t="shared" si="135"/>
        <v>Normal</v>
      </c>
      <c r="AO140" s="100" t="str">
        <f t="shared" si="135"/>
        <v>Normal</v>
      </c>
      <c r="AP140" s="100" t="str">
        <f t="shared" si="135"/>
        <v>Normal</v>
      </c>
      <c r="AQ140" s="100" t="str">
        <f t="shared" si="135"/>
        <v>Normal</v>
      </c>
      <c r="AR140" s="100" t="str">
        <f t="shared" si="135"/>
        <v>Normal</v>
      </c>
      <c r="AS140" s="100" t="str">
        <f t="shared" si="135"/>
        <v>Normal</v>
      </c>
      <c r="AT140" s="100" t="str">
        <f t="shared" si="135"/>
        <v>Normal</v>
      </c>
      <c r="AU140" s="100" t="str">
        <f t="shared" si="135"/>
        <v>Normal</v>
      </c>
      <c r="AV140" s="100" t="str">
        <f t="shared" si="135"/>
        <v>Normal</v>
      </c>
      <c r="AW140" s="100" t="str">
        <f t="shared" si="135"/>
        <v>Normal</v>
      </c>
      <c r="AX140" s="100" t="str">
        <f t="shared" si="135"/>
        <v>Normal</v>
      </c>
      <c r="AY140" s="100" t="str">
        <f t="shared" si="135"/>
        <v>Normal</v>
      </c>
      <c r="AZ140" s="100" t="str">
        <f t="shared" si="135"/>
        <v>Risk</v>
      </c>
      <c r="BA140" s="100" t="str">
        <f t="shared" si="135"/>
        <v>Risk</v>
      </c>
      <c r="BB140" s="100" t="str">
        <f t="shared" si="135"/>
        <v>Risk</v>
      </c>
      <c r="BC140" s="100" t="str">
        <f t="shared" si="135"/>
        <v>Normal</v>
      </c>
      <c r="BD140" s="100" t="str">
        <f t="shared" si="135"/>
        <v>Normal</v>
      </c>
      <c r="BE140" s="100" t="str">
        <f t="shared" si="135"/>
        <v>Normal</v>
      </c>
      <c r="BF140" s="100" t="str">
        <f t="shared" si="135"/>
        <v>Normal</v>
      </c>
      <c r="BG140" s="100" t="str">
        <f t="shared" si="135"/>
        <v>Risk</v>
      </c>
      <c r="BH140" s="100" t="str">
        <f t="shared" si="135"/>
        <v>Normal</v>
      </c>
      <c r="BI140" s="100" t="str">
        <f t="shared" si="135"/>
        <v>Normal</v>
      </c>
      <c r="BJ140" s="100" t="str">
        <f t="shared" si="135"/>
        <v>Normal</v>
      </c>
      <c r="BK140" s="100" t="str">
        <f t="shared" si="135"/>
        <v>Normal</v>
      </c>
      <c r="BL140" s="100" t="str">
        <f t="shared" si="135"/>
        <v>Normal</v>
      </c>
      <c r="BM140" s="100" t="str">
        <f t="shared" si="135"/>
        <v>Normal</v>
      </c>
      <c r="BN140" s="100" t="str">
        <f t="shared" si="135"/>
        <v>Normal</v>
      </c>
      <c r="BO140" s="100" t="str">
        <f t="shared" si="135"/>
        <v>Normal</v>
      </c>
      <c r="BP140" s="100" t="str">
        <f t="shared" ref="BP140:CK140" si="136">IF(BP131&gt;=0, "Normal", "Risk")</f>
        <v>Normal</v>
      </c>
      <c r="BQ140" s="100" t="str">
        <f t="shared" si="136"/>
        <v>Normal</v>
      </c>
      <c r="BR140" s="100" t="str">
        <f t="shared" si="136"/>
        <v>Normal</v>
      </c>
      <c r="BS140" s="100" t="str">
        <f t="shared" si="136"/>
        <v>Normal</v>
      </c>
      <c r="BT140" s="100" t="str">
        <f t="shared" si="136"/>
        <v>Normal</v>
      </c>
      <c r="BU140" s="100" t="str">
        <f t="shared" si="136"/>
        <v>Normal</v>
      </c>
      <c r="BV140" s="100" t="str">
        <f t="shared" si="136"/>
        <v>Normal</v>
      </c>
      <c r="BW140" s="100" t="str">
        <f t="shared" si="136"/>
        <v>Normal</v>
      </c>
      <c r="BX140" s="100" t="str">
        <f t="shared" si="136"/>
        <v>Normal</v>
      </c>
      <c r="BY140" s="100" t="str">
        <f t="shared" si="136"/>
        <v>Normal</v>
      </c>
      <c r="BZ140" s="100" t="str">
        <f t="shared" si="136"/>
        <v>Normal</v>
      </c>
      <c r="CA140" s="100" t="str">
        <f t="shared" si="136"/>
        <v>Normal</v>
      </c>
      <c r="CB140" s="100" t="str">
        <f t="shared" si="136"/>
        <v>Normal</v>
      </c>
      <c r="CC140" s="100" t="str">
        <f t="shared" si="136"/>
        <v>Normal</v>
      </c>
      <c r="CD140" s="100" t="str">
        <f t="shared" si="136"/>
        <v>Normal</v>
      </c>
      <c r="CE140" s="100" t="str">
        <f t="shared" si="136"/>
        <v>Normal</v>
      </c>
      <c r="CF140" s="100" t="str">
        <f t="shared" si="136"/>
        <v>Normal</v>
      </c>
      <c r="CG140" s="100" t="str">
        <f t="shared" si="136"/>
        <v>Normal</v>
      </c>
      <c r="CH140" s="100" t="str">
        <f t="shared" si="136"/>
        <v>Normal</v>
      </c>
      <c r="CI140" s="100" t="str">
        <f t="shared" si="136"/>
        <v>Normal</v>
      </c>
      <c r="CJ140" s="100" t="str">
        <f t="shared" si="136"/>
        <v>Normal</v>
      </c>
      <c r="CK140" s="100" t="str">
        <f t="shared" si="136"/>
        <v>Normal</v>
      </c>
      <c r="CL140" s="100" t="str">
        <f t="shared" ref="CL140:CS140" si="137">IF(CL131&gt;=0, "Normal", "Risk")</f>
        <v>Normal</v>
      </c>
      <c r="CM140" s="100" t="str">
        <f t="shared" si="137"/>
        <v>Risk</v>
      </c>
      <c r="CN140" s="100" t="str">
        <f t="shared" si="137"/>
        <v>Normal</v>
      </c>
      <c r="CO140" s="100" t="str">
        <f t="shared" si="137"/>
        <v>Risk</v>
      </c>
      <c r="CP140" s="100" t="str">
        <f t="shared" si="137"/>
        <v>Risk</v>
      </c>
      <c r="CQ140" s="100" t="str">
        <f t="shared" si="137"/>
        <v>Normal</v>
      </c>
      <c r="CR140" s="100" t="str">
        <f t="shared" si="137"/>
        <v>Normal</v>
      </c>
      <c r="CS140" s="100" t="str">
        <f t="shared" si="137"/>
        <v>Normal</v>
      </c>
    </row>
    <row r="141" spans="1:97" ht="24.6" x14ac:dyDescent="0.6">
      <c r="A141" s="23" t="s">
        <v>294</v>
      </c>
      <c r="B141" s="100" t="str">
        <f t="shared" ref="B141:C141" si="138">IF(B138&gt;1, "Normal", "Risk")</f>
        <v>Normal</v>
      </c>
      <c r="C141" s="100" t="str">
        <f t="shared" si="138"/>
        <v>Normal</v>
      </c>
      <c r="D141" s="100" t="str">
        <f t="shared" ref="D141:BO141" si="139">IF(D138&gt;1, "Normal", "Risk")</f>
        <v>Normal</v>
      </c>
      <c r="E141" s="100" t="str">
        <f t="shared" si="139"/>
        <v>Normal</v>
      </c>
      <c r="F141" s="100" t="str">
        <f t="shared" si="139"/>
        <v>Normal</v>
      </c>
      <c r="G141" s="100" t="str">
        <f t="shared" si="139"/>
        <v>Risk</v>
      </c>
      <c r="H141" s="100" t="str">
        <f t="shared" si="139"/>
        <v>Risk</v>
      </c>
      <c r="I141" s="100" t="str">
        <f t="shared" si="139"/>
        <v>Risk</v>
      </c>
      <c r="J141" s="100" t="str">
        <f t="shared" si="139"/>
        <v>Risk</v>
      </c>
      <c r="K141" s="100" t="str">
        <f t="shared" si="139"/>
        <v>Risk</v>
      </c>
      <c r="L141" s="100" t="str">
        <f t="shared" si="139"/>
        <v>Risk</v>
      </c>
      <c r="M141" s="100" t="str">
        <f t="shared" si="139"/>
        <v>Risk</v>
      </c>
      <c r="N141" s="100" t="str">
        <f t="shared" si="139"/>
        <v>Normal</v>
      </c>
      <c r="O141" s="100" t="str">
        <f t="shared" si="139"/>
        <v>Normal</v>
      </c>
      <c r="P141" s="100" t="str">
        <f t="shared" si="139"/>
        <v>Risk</v>
      </c>
      <c r="Q141" s="100" t="str">
        <f t="shared" si="139"/>
        <v>Normal</v>
      </c>
      <c r="R141" s="100" t="str">
        <f t="shared" si="139"/>
        <v>Normal</v>
      </c>
      <c r="S141" s="100" t="str">
        <f t="shared" si="139"/>
        <v>Normal</v>
      </c>
      <c r="T141" s="100" t="str">
        <f t="shared" si="139"/>
        <v>Normal</v>
      </c>
      <c r="U141" s="100" t="str">
        <f t="shared" si="139"/>
        <v>Risk</v>
      </c>
      <c r="V141" s="100" t="str">
        <f t="shared" si="139"/>
        <v>Normal</v>
      </c>
      <c r="W141" s="100" t="str">
        <f t="shared" si="139"/>
        <v>Normal</v>
      </c>
      <c r="X141" s="100" t="str">
        <f t="shared" si="139"/>
        <v>Risk</v>
      </c>
      <c r="Y141" s="100" t="str">
        <f t="shared" si="139"/>
        <v>Normal</v>
      </c>
      <c r="Z141" s="100" t="str">
        <f t="shared" si="139"/>
        <v>Risk</v>
      </c>
      <c r="AA141" s="100" t="str">
        <f t="shared" si="139"/>
        <v>Normal</v>
      </c>
      <c r="AB141" s="100" t="str">
        <f t="shared" si="139"/>
        <v>Risk</v>
      </c>
      <c r="AC141" s="100" t="str">
        <f t="shared" si="139"/>
        <v>Risk</v>
      </c>
      <c r="AD141" s="100" t="str">
        <f t="shared" si="139"/>
        <v>Risk</v>
      </c>
      <c r="AE141" s="100" t="str">
        <f t="shared" si="139"/>
        <v>Risk</v>
      </c>
      <c r="AF141" s="100" t="str">
        <f t="shared" si="139"/>
        <v>Risk</v>
      </c>
      <c r="AG141" s="100" t="str">
        <f t="shared" si="139"/>
        <v>Risk</v>
      </c>
      <c r="AH141" s="100" t="str">
        <f t="shared" si="139"/>
        <v>Normal</v>
      </c>
      <c r="AI141" s="100" t="str">
        <f t="shared" si="139"/>
        <v>Risk</v>
      </c>
      <c r="AJ141" s="100" t="str">
        <f t="shared" si="139"/>
        <v>Normal</v>
      </c>
      <c r="AK141" s="100" t="str">
        <f t="shared" si="139"/>
        <v>Normal</v>
      </c>
      <c r="AL141" s="100" t="str">
        <f t="shared" si="139"/>
        <v>Normal</v>
      </c>
      <c r="AM141" s="100" t="str">
        <f t="shared" si="139"/>
        <v>Normal</v>
      </c>
      <c r="AN141" s="100" t="str">
        <f t="shared" si="139"/>
        <v>Risk</v>
      </c>
      <c r="AO141" s="100" t="str">
        <f t="shared" si="139"/>
        <v>Normal</v>
      </c>
      <c r="AP141" s="100" t="str">
        <f t="shared" si="139"/>
        <v>Risk</v>
      </c>
      <c r="AQ141" s="100" t="str">
        <f t="shared" si="139"/>
        <v>Normal</v>
      </c>
      <c r="AR141" s="100" t="str">
        <f t="shared" si="139"/>
        <v>Normal</v>
      </c>
      <c r="AS141" s="100" t="str">
        <f t="shared" si="139"/>
        <v>Risk</v>
      </c>
      <c r="AT141" s="100" t="str">
        <f t="shared" si="139"/>
        <v>Risk</v>
      </c>
      <c r="AU141" s="100" t="str">
        <f t="shared" si="139"/>
        <v>Normal</v>
      </c>
      <c r="AV141" s="100" t="str">
        <f t="shared" si="139"/>
        <v>Normal</v>
      </c>
      <c r="AW141" s="100" t="str">
        <f t="shared" si="139"/>
        <v>Normal</v>
      </c>
      <c r="AX141" s="100" t="str">
        <f t="shared" si="139"/>
        <v>Normal</v>
      </c>
      <c r="AY141" s="100" t="str">
        <f t="shared" si="139"/>
        <v>Normal</v>
      </c>
      <c r="AZ141" s="100" t="str">
        <f t="shared" si="139"/>
        <v>Normal</v>
      </c>
      <c r="BA141" s="100" t="str">
        <f t="shared" si="139"/>
        <v>Normal</v>
      </c>
      <c r="BB141" s="100" t="str">
        <f t="shared" si="139"/>
        <v>Normal</v>
      </c>
      <c r="BC141" s="100" t="str">
        <f t="shared" si="139"/>
        <v>Risk</v>
      </c>
      <c r="BD141" s="100" t="str">
        <f t="shared" si="139"/>
        <v>Risk</v>
      </c>
      <c r="BE141" s="100" t="str">
        <f t="shared" si="139"/>
        <v>Risk</v>
      </c>
      <c r="BF141" s="100" t="str">
        <f t="shared" si="139"/>
        <v>Normal</v>
      </c>
      <c r="BG141" s="100" t="str">
        <f t="shared" si="139"/>
        <v>Normal</v>
      </c>
      <c r="BH141" s="100" t="str">
        <f t="shared" si="139"/>
        <v>Risk</v>
      </c>
      <c r="BI141" s="100" t="str">
        <f t="shared" si="139"/>
        <v>Normal</v>
      </c>
      <c r="BJ141" s="100" t="str">
        <f t="shared" si="139"/>
        <v>Normal</v>
      </c>
      <c r="BK141" s="100" t="str">
        <f t="shared" si="139"/>
        <v>Normal</v>
      </c>
      <c r="BL141" s="100" t="str">
        <f t="shared" si="139"/>
        <v>Normal</v>
      </c>
      <c r="BM141" s="100" t="str">
        <f t="shared" si="139"/>
        <v>Normal</v>
      </c>
      <c r="BN141" s="100" t="str">
        <f t="shared" si="139"/>
        <v>Risk</v>
      </c>
      <c r="BO141" s="100" t="str">
        <f t="shared" si="139"/>
        <v>Risk</v>
      </c>
      <c r="BP141" s="100" t="str">
        <f t="shared" ref="BP141:CK141" si="140">IF(BP138&gt;1, "Normal", "Risk")</f>
        <v>Risk</v>
      </c>
      <c r="BQ141" s="100" t="str">
        <f t="shared" si="140"/>
        <v>Normal</v>
      </c>
      <c r="BR141" s="100" t="str">
        <f t="shared" si="140"/>
        <v>Risk</v>
      </c>
      <c r="BS141" s="100" t="str">
        <f t="shared" si="140"/>
        <v>Risk</v>
      </c>
      <c r="BT141" s="100" t="str">
        <f t="shared" si="140"/>
        <v>Normal</v>
      </c>
      <c r="BU141" s="100" t="str">
        <f t="shared" si="140"/>
        <v>Normal</v>
      </c>
      <c r="BV141" s="100" t="str">
        <f t="shared" si="140"/>
        <v>Normal</v>
      </c>
      <c r="BW141" s="100" t="str">
        <f t="shared" si="140"/>
        <v>Risk</v>
      </c>
      <c r="BX141" s="100" t="str">
        <f t="shared" si="140"/>
        <v>Risk</v>
      </c>
      <c r="BY141" s="100" t="str">
        <f t="shared" si="140"/>
        <v>Risk</v>
      </c>
      <c r="BZ141" s="100" t="str">
        <f t="shared" si="140"/>
        <v>Normal</v>
      </c>
      <c r="CA141" s="100" t="str">
        <f t="shared" si="140"/>
        <v>Normal</v>
      </c>
      <c r="CB141" s="100" t="str">
        <f t="shared" si="140"/>
        <v>Risk</v>
      </c>
      <c r="CC141" s="100" t="str">
        <f t="shared" si="140"/>
        <v>Normal</v>
      </c>
      <c r="CD141" s="100" t="str">
        <f t="shared" si="140"/>
        <v>Risk</v>
      </c>
      <c r="CE141" s="100" t="str">
        <f t="shared" si="140"/>
        <v>Risk</v>
      </c>
      <c r="CF141" s="100" t="str">
        <f t="shared" si="140"/>
        <v>Normal</v>
      </c>
      <c r="CG141" s="100" t="str">
        <f t="shared" si="140"/>
        <v>Risk</v>
      </c>
      <c r="CH141" s="100" t="str">
        <f t="shared" si="140"/>
        <v>Risk</v>
      </c>
      <c r="CI141" s="100" t="str">
        <f t="shared" si="140"/>
        <v>Risk</v>
      </c>
      <c r="CJ141" s="100" t="str">
        <f t="shared" si="140"/>
        <v>Risk</v>
      </c>
      <c r="CK141" s="100" t="str">
        <f t="shared" si="140"/>
        <v>Normal</v>
      </c>
      <c r="CL141" s="100" t="str">
        <f t="shared" ref="CL141:CS141" si="141">IF(CL138&gt;1, "Normal", "Risk")</f>
        <v>Risk</v>
      </c>
      <c r="CM141" s="100" t="str">
        <f t="shared" si="141"/>
        <v>Normal</v>
      </c>
      <c r="CN141" s="100" t="str">
        <f t="shared" si="141"/>
        <v>Normal</v>
      </c>
      <c r="CO141" s="100" t="str">
        <f t="shared" si="141"/>
        <v>Normal</v>
      </c>
      <c r="CP141" s="100" t="str">
        <f t="shared" si="141"/>
        <v>Normal</v>
      </c>
      <c r="CQ141" s="100" t="str">
        <f t="shared" si="141"/>
        <v>Normal</v>
      </c>
      <c r="CR141" s="100" t="str">
        <f t="shared" si="141"/>
        <v>Normal</v>
      </c>
      <c r="CS141" s="100" t="str">
        <f t="shared" si="141"/>
        <v>Normal</v>
      </c>
    </row>
    <row r="142" spans="1:97" ht="24.6" x14ac:dyDescent="0.6">
      <c r="A142" s="101" t="s">
        <v>287</v>
      </c>
      <c r="B142" s="102">
        <f>IF(AND(B139="Normal",B140="Normal",B141="Normal"),1,IF(AND(B139="Normal",B140="Normal",B141="Risk"),2,IF(AND(B139="Normal",B140="Risk",B141="Normal"),3,IF(AND(B139="Normal",B140="Risk",B141="Risk"),4,IF(AND(B139="Risk",B140="Normal",B141="Normal"),5,IF(AND(B139="Risk",B140="Normal",B141="Risk"),6,IF(AND(B139="Risk",B140="Risk",B141="Normal"),7,IF(AND(B139="Risk",B140="Risk",B141="Risk"),8,"Unknows"))))))))</f>
        <v>1</v>
      </c>
      <c r="C142" s="102">
        <f t="shared" ref="C142" si="142">IF(AND(C139="Normal",C140="Normal",C141="Normal"),1,IF(AND(C139="Normal",C140="Normal",C141="Risk"),2,IF(AND(C139="Normal",C140="Risk",C141="Normal"),3,IF(AND(C139="Normal",C140="Risk",C141="Risk"),4,IF(AND(C139="Risk",C140="Normal",C141="Normal"),5,IF(AND(C139="Risk",C140="Normal",C141="Risk"),6,IF(AND(C139="Risk",C140="Risk",C141="Normal"),7,IF(AND(C139="Risk",C140="Risk",C141="Risk"),8,"Unknows"))))))))</f>
        <v>1</v>
      </c>
      <c r="D142" s="102">
        <f t="shared" ref="D142:BO142" si="143">IF(AND(D139="Normal",D140="Normal",D141="Normal"),1,IF(AND(D139="Normal",D140="Normal",D141="Risk"),2,IF(AND(D139="Normal",D140="Risk",D141="Normal"),3,IF(AND(D139="Normal",D140="Risk",D141="Risk"),4,IF(AND(D139="Risk",D140="Normal",D141="Normal"),5,IF(AND(D139="Risk",D140="Normal",D141="Risk"),6,IF(AND(D139="Risk",D140="Risk",D141="Normal"),7,IF(AND(D139="Risk",D140="Risk",D141="Risk"),8,"Unknows"))))))))</f>
        <v>1</v>
      </c>
      <c r="E142" s="102">
        <f t="shared" si="143"/>
        <v>1</v>
      </c>
      <c r="F142" s="102">
        <f t="shared" si="143"/>
        <v>1</v>
      </c>
      <c r="G142" s="102">
        <f t="shared" si="143"/>
        <v>2</v>
      </c>
      <c r="H142" s="102">
        <f t="shared" si="143"/>
        <v>2</v>
      </c>
      <c r="I142" s="102">
        <f t="shared" si="143"/>
        <v>2</v>
      </c>
      <c r="J142" s="102">
        <f t="shared" si="143"/>
        <v>2</v>
      </c>
      <c r="K142" s="102">
        <f t="shared" si="143"/>
        <v>2</v>
      </c>
      <c r="L142" s="102">
        <f t="shared" si="143"/>
        <v>2</v>
      </c>
      <c r="M142" s="102">
        <f t="shared" si="143"/>
        <v>2</v>
      </c>
      <c r="N142" s="102">
        <f t="shared" si="143"/>
        <v>1</v>
      </c>
      <c r="O142" s="102">
        <f t="shared" si="143"/>
        <v>3</v>
      </c>
      <c r="P142" s="102">
        <f t="shared" si="143"/>
        <v>2</v>
      </c>
      <c r="Q142" s="102">
        <f t="shared" si="143"/>
        <v>1</v>
      </c>
      <c r="R142" s="102">
        <f t="shared" si="143"/>
        <v>1</v>
      </c>
      <c r="S142" s="102">
        <f t="shared" si="143"/>
        <v>3</v>
      </c>
      <c r="T142" s="102">
        <f t="shared" si="143"/>
        <v>1</v>
      </c>
      <c r="U142" s="102">
        <f t="shared" si="143"/>
        <v>2</v>
      </c>
      <c r="V142" s="102">
        <f t="shared" si="143"/>
        <v>1</v>
      </c>
      <c r="W142" s="102">
        <f t="shared" si="143"/>
        <v>1</v>
      </c>
      <c r="X142" s="102">
        <f t="shared" si="143"/>
        <v>2</v>
      </c>
      <c r="Y142" s="102">
        <f t="shared" si="143"/>
        <v>1</v>
      </c>
      <c r="Z142" s="102">
        <f t="shared" si="143"/>
        <v>2</v>
      </c>
      <c r="AA142" s="102">
        <f t="shared" si="143"/>
        <v>1</v>
      </c>
      <c r="AB142" s="102">
        <f t="shared" si="143"/>
        <v>2</v>
      </c>
      <c r="AC142" s="102">
        <f t="shared" si="143"/>
        <v>2</v>
      </c>
      <c r="AD142" s="102">
        <f t="shared" si="143"/>
        <v>2</v>
      </c>
      <c r="AE142" s="102">
        <f t="shared" si="143"/>
        <v>2</v>
      </c>
      <c r="AF142" s="102">
        <f t="shared" si="143"/>
        <v>2</v>
      </c>
      <c r="AG142" s="102">
        <f t="shared" si="143"/>
        <v>2</v>
      </c>
      <c r="AH142" s="102">
        <f t="shared" si="143"/>
        <v>1</v>
      </c>
      <c r="AI142" s="102">
        <f t="shared" si="143"/>
        <v>2</v>
      </c>
      <c r="AJ142" s="102">
        <f t="shared" si="143"/>
        <v>1</v>
      </c>
      <c r="AK142" s="102">
        <f t="shared" si="143"/>
        <v>3</v>
      </c>
      <c r="AL142" s="102">
        <f t="shared" si="143"/>
        <v>1</v>
      </c>
      <c r="AM142" s="102">
        <f t="shared" si="143"/>
        <v>1</v>
      </c>
      <c r="AN142" s="102">
        <f t="shared" si="143"/>
        <v>2</v>
      </c>
      <c r="AO142" s="102">
        <f t="shared" si="143"/>
        <v>1</v>
      </c>
      <c r="AP142" s="102">
        <f t="shared" si="143"/>
        <v>2</v>
      </c>
      <c r="AQ142" s="102">
        <f t="shared" si="143"/>
        <v>1</v>
      </c>
      <c r="AR142" s="102">
        <f t="shared" si="143"/>
        <v>1</v>
      </c>
      <c r="AS142" s="102">
        <f t="shared" si="143"/>
        <v>2</v>
      </c>
      <c r="AT142" s="102">
        <f t="shared" si="143"/>
        <v>2</v>
      </c>
      <c r="AU142" s="102">
        <f t="shared" si="143"/>
        <v>1</v>
      </c>
      <c r="AV142" s="102">
        <f t="shared" si="143"/>
        <v>1</v>
      </c>
      <c r="AW142" s="102">
        <f t="shared" si="143"/>
        <v>1</v>
      </c>
      <c r="AX142" s="102">
        <f t="shared" si="143"/>
        <v>1</v>
      </c>
      <c r="AY142" s="102">
        <f t="shared" si="143"/>
        <v>1</v>
      </c>
      <c r="AZ142" s="102">
        <f t="shared" si="143"/>
        <v>3</v>
      </c>
      <c r="BA142" s="102">
        <f t="shared" si="143"/>
        <v>3</v>
      </c>
      <c r="BB142" s="102">
        <f t="shared" si="143"/>
        <v>3</v>
      </c>
      <c r="BC142" s="102">
        <f t="shared" si="143"/>
        <v>2</v>
      </c>
      <c r="BD142" s="102">
        <f t="shared" si="143"/>
        <v>2</v>
      </c>
      <c r="BE142" s="102">
        <f t="shared" si="143"/>
        <v>2</v>
      </c>
      <c r="BF142" s="102">
        <f t="shared" si="143"/>
        <v>1</v>
      </c>
      <c r="BG142" s="102">
        <f t="shared" si="143"/>
        <v>3</v>
      </c>
      <c r="BH142" s="102">
        <f t="shared" si="143"/>
        <v>2</v>
      </c>
      <c r="BI142" s="102">
        <f t="shared" si="143"/>
        <v>1</v>
      </c>
      <c r="BJ142" s="102">
        <f t="shared" si="143"/>
        <v>1</v>
      </c>
      <c r="BK142" s="102">
        <f t="shared" si="143"/>
        <v>1</v>
      </c>
      <c r="BL142" s="102">
        <f t="shared" si="143"/>
        <v>1</v>
      </c>
      <c r="BM142" s="102">
        <f t="shared" si="143"/>
        <v>1</v>
      </c>
      <c r="BN142" s="102">
        <f t="shared" si="143"/>
        <v>2</v>
      </c>
      <c r="BO142" s="102">
        <f t="shared" si="143"/>
        <v>2</v>
      </c>
      <c r="BP142" s="102">
        <f t="shared" ref="BP142:CK142" si="144">IF(AND(BP139="Normal",BP140="Normal",BP141="Normal"),1,IF(AND(BP139="Normal",BP140="Normal",BP141="Risk"),2,IF(AND(BP139="Normal",BP140="Risk",BP141="Normal"),3,IF(AND(BP139="Normal",BP140="Risk",BP141="Risk"),4,IF(AND(BP139="Risk",BP140="Normal",BP141="Normal"),5,IF(AND(BP139="Risk",BP140="Normal",BP141="Risk"),6,IF(AND(BP139="Risk",BP140="Risk",BP141="Normal"),7,IF(AND(BP139="Risk",BP140="Risk",BP141="Risk"),8,"Unknows"))))))))</f>
        <v>2</v>
      </c>
      <c r="BQ142" s="102">
        <f t="shared" si="144"/>
        <v>1</v>
      </c>
      <c r="BR142" s="102">
        <f t="shared" si="144"/>
        <v>2</v>
      </c>
      <c r="BS142" s="102">
        <f t="shared" si="144"/>
        <v>2</v>
      </c>
      <c r="BT142" s="102">
        <f t="shared" si="144"/>
        <v>1</v>
      </c>
      <c r="BU142" s="102">
        <f t="shared" si="144"/>
        <v>1</v>
      </c>
      <c r="BV142" s="102">
        <f t="shared" si="144"/>
        <v>1</v>
      </c>
      <c r="BW142" s="102">
        <f t="shared" si="144"/>
        <v>2</v>
      </c>
      <c r="BX142" s="102">
        <f t="shared" si="144"/>
        <v>2</v>
      </c>
      <c r="BY142" s="102">
        <f t="shared" si="144"/>
        <v>2</v>
      </c>
      <c r="BZ142" s="102">
        <f t="shared" si="144"/>
        <v>1</v>
      </c>
      <c r="CA142" s="102">
        <f t="shared" si="144"/>
        <v>1</v>
      </c>
      <c r="CB142" s="102">
        <f t="shared" si="144"/>
        <v>2</v>
      </c>
      <c r="CC142" s="102">
        <f t="shared" si="144"/>
        <v>1</v>
      </c>
      <c r="CD142" s="102">
        <f t="shared" si="144"/>
        <v>2</v>
      </c>
      <c r="CE142" s="102">
        <f t="shared" si="144"/>
        <v>2</v>
      </c>
      <c r="CF142" s="102">
        <f t="shared" si="144"/>
        <v>1</v>
      </c>
      <c r="CG142" s="102">
        <f t="shared" si="144"/>
        <v>2</v>
      </c>
      <c r="CH142" s="102">
        <f t="shared" si="144"/>
        <v>2</v>
      </c>
      <c r="CI142" s="102">
        <f t="shared" si="144"/>
        <v>2</v>
      </c>
      <c r="CJ142" s="102">
        <f t="shared" si="144"/>
        <v>2</v>
      </c>
      <c r="CK142" s="102">
        <f t="shared" si="144"/>
        <v>1</v>
      </c>
      <c r="CL142" s="102">
        <f t="shared" ref="CL142:CS142" si="145">IF(AND(CL139="Normal",CL140="Normal",CL141="Normal"),1,IF(AND(CL139="Normal",CL140="Normal",CL141="Risk"),2,IF(AND(CL139="Normal",CL140="Risk",CL141="Normal"),3,IF(AND(CL139="Normal",CL140="Risk",CL141="Risk"),4,IF(AND(CL139="Risk",CL140="Normal",CL141="Normal"),5,IF(AND(CL139="Risk",CL140="Normal",CL141="Risk"),6,IF(AND(CL139="Risk",CL140="Risk",CL141="Normal"),7,IF(AND(CL139="Risk",CL140="Risk",CL141="Risk"),8,"Unknows"))))))))</f>
        <v>2</v>
      </c>
      <c r="CM142" s="102">
        <f t="shared" si="145"/>
        <v>3</v>
      </c>
      <c r="CN142" s="102">
        <f t="shared" si="145"/>
        <v>1</v>
      </c>
      <c r="CO142" s="102">
        <f t="shared" si="145"/>
        <v>3</v>
      </c>
      <c r="CP142" s="102">
        <f t="shared" si="145"/>
        <v>3</v>
      </c>
      <c r="CQ142" s="102">
        <f t="shared" si="145"/>
        <v>1</v>
      </c>
      <c r="CR142" s="102">
        <f t="shared" si="145"/>
        <v>1</v>
      </c>
      <c r="CS142" s="102">
        <f t="shared" si="145"/>
        <v>1</v>
      </c>
    </row>
    <row r="144" spans="1:97" ht="21" customHeight="1" x14ac:dyDescent="0.6">
      <c r="A144" s="30" t="s">
        <v>412</v>
      </c>
      <c r="B144" s="31" t="s">
        <v>0</v>
      </c>
      <c r="C144" s="31"/>
      <c r="D144" s="32"/>
      <c r="E144" s="31"/>
      <c r="F144" s="31"/>
      <c r="G144" s="31"/>
      <c r="H144" s="31"/>
      <c r="I144" s="31"/>
      <c r="J144" s="31"/>
      <c r="K144" s="31"/>
      <c r="L144" s="31"/>
      <c r="M144" s="31"/>
      <c r="N144" s="33" t="s">
        <v>1</v>
      </c>
      <c r="O144" s="33"/>
      <c r="P144" s="33"/>
      <c r="Q144" s="33"/>
      <c r="R144" s="33"/>
      <c r="S144" s="33"/>
      <c r="T144" s="33"/>
      <c r="U144" s="33"/>
      <c r="V144" s="31" t="s">
        <v>2</v>
      </c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3" t="s">
        <v>3</v>
      </c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1" t="s">
        <v>4</v>
      </c>
      <c r="BC144" s="31"/>
      <c r="BD144" s="31"/>
      <c r="BE144" s="31"/>
      <c r="BF144" s="31"/>
      <c r="BG144" s="31"/>
      <c r="BH144" s="31"/>
      <c r="BI144" s="31"/>
      <c r="BJ144" s="31"/>
      <c r="BK144" s="33" t="s">
        <v>5</v>
      </c>
      <c r="BL144" s="33"/>
      <c r="BM144" s="33"/>
      <c r="BN144" s="33"/>
      <c r="BO144" s="33"/>
      <c r="BP144" s="33"/>
      <c r="BQ144" s="31" t="s">
        <v>6</v>
      </c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4"/>
      <c r="CL144" s="250" t="s">
        <v>368</v>
      </c>
      <c r="CM144" s="250" t="s">
        <v>369</v>
      </c>
      <c r="CN144" s="250" t="s">
        <v>370</v>
      </c>
      <c r="CO144" s="250" t="s">
        <v>371</v>
      </c>
      <c r="CP144" s="250" t="s">
        <v>372</v>
      </c>
      <c r="CQ144" s="250" t="s">
        <v>373</v>
      </c>
      <c r="CR144" s="250" t="s">
        <v>374</v>
      </c>
      <c r="CS144" s="250" t="s">
        <v>7</v>
      </c>
    </row>
    <row r="145" spans="1:97" ht="21" customHeight="1" x14ac:dyDescent="0.6">
      <c r="A145" s="30"/>
      <c r="B145" s="36" t="s">
        <v>8</v>
      </c>
      <c r="C145" s="36" t="s">
        <v>9</v>
      </c>
      <c r="D145" s="36" t="s">
        <v>10</v>
      </c>
      <c r="E145" s="36" t="s">
        <v>11</v>
      </c>
      <c r="F145" s="36" t="s">
        <v>12</v>
      </c>
      <c r="G145" s="36" t="s">
        <v>13</v>
      </c>
      <c r="H145" s="36" t="s">
        <v>14</v>
      </c>
      <c r="I145" s="36" t="s">
        <v>15</v>
      </c>
      <c r="J145" s="36" t="s">
        <v>16</v>
      </c>
      <c r="K145" s="36" t="s">
        <v>17</v>
      </c>
      <c r="L145" s="37">
        <v>11451</v>
      </c>
      <c r="M145" s="36" t="s">
        <v>18</v>
      </c>
      <c r="N145" s="38" t="s">
        <v>19</v>
      </c>
      <c r="O145" s="38" t="s">
        <v>20</v>
      </c>
      <c r="P145" s="38" t="s">
        <v>21</v>
      </c>
      <c r="Q145" s="38" t="s">
        <v>22</v>
      </c>
      <c r="R145" s="38" t="s">
        <v>23</v>
      </c>
      <c r="S145" s="38" t="s">
        <v>24</v>
      </c>
      <c r="T145" s="38" t="s">
        <v>25</v>
      </c>
      <c r="U145" s="38" t="s">
        <v>26</v>
      </c>
      <c r="V145" s="36" t="s">
        <v>27</v>
      </c>
      <c r="W145" s="36" t="s">
        <v>28</v>
      </c>
      <c r="X145" s="36" t="s">
        <v>29</v>
      </c>
      <c r="Y145" s="36" t="s">
        <v>30</v>
      </c>
      <c r="Z145" s="36" t="s">
        <v>31</v>
      </c>
      <c r="AA145" s="36" t="s">
        <v>32</v>
      </c>
      <c r="AB145" s="36" t="s">
        <v>33</v>
      </c>
      <c r="AC145" s="36" t="s">
        <v>34</v>
      </c>
      <c r="AD145" s="36" t="s">
        <v>35</v>
      </c>
      <c r="AE145" s="36" t="s">
        <v>36</v>
      </c>
      <c r="AF145" s="36" t="s">
        <v>37</v>
      </c>
      <c r="AG145" s="36" t="s">
        <v>38</v>
      </c>
      <c r="AH145" s="36" t="s">
        <v>39</v>
      </c>
      <c r="AI145" s="36" t="s">
        <v>40</v>
      </c>
      <c r="AJ145" s="38" t="s">
        <v>41</v>
      </c>
      <c r="AK145" s="38" t="s">
        <v>42</v>
      </c>
      <c r="AL145" s="38" t="s">
        <v>43</v>
      </c>
      <c r="AM145" s="38" t="s">
        <v>44</v>
      </c>
      <c r="AN145" s="38" t="s">
        <v>45</v>
      </c>
      <c r="AO145" s="38" t="s">
        <v>46</v>
      </c>
      <c r="AP145" s="38" t="s">
        <v>47</v>
      </c>
      <c r="AQ145" s="38" t="s">
        <v>48</v>
      </c>
      <c r="AR145" s="38" t="s">
        <v>49</v>
      </c>
      <c r="AS145" s="38" t="s">
        <v>50</v>
      </c>
      <c r="AT145" s="38" t="s">
        <v>51</v>
      </c>
      <c r="AU145" s="38" t="s">
        <v>52</v>
      </c>
      <c r="AV145" s="38" t="s">
        <v>53</v>
      </c>
      <c r="AW145" s="38" t="s">
        <v>54</v>
      </c>
      <c r="AX145" s="38" t="s">
        <v>55</v>
      </c>
      <c r="AY145" s="38" t="s">
        <v>56</v>
      </c>
      <c r="AZ145" s="38" t="s">
        <v>57</v>
      </c>
      <c r="BA145" s="38" t="s">
        <v>58</v>
      </c>
      <c r="BB145" s="36" t="s">
        <v>59</v>
      </c>
      <c r="BC145" s="36" t="s">
        <v>60</v>
      </c>
      <c r="BD145" s="36" t="s">
        <v>61</v>
      </c>
      <c r="BE145" s="36" t="s">
        <v>62</v>
      </c>
      <c r="BF145" s="36" t="s">
        <v>63</v>
      </c>
      <c r="BG145" s="36" t="s">
        <v>64</v>
      </c>
      <c r="BH145" s="39">
        <v>28778</v>
      </c>
      <c r="BI145" s="36" t="s">
        <v>65</v>
      </c>
      <c r="BJ145" s="36" t="s">
        <v>66</v>
      </c>
      <c r="BK145" s="38" t="s">
        <v>67</v>
      </c>
      <c r="BL145" s="38" t="s">
        <v>68</v>
      </c>
      <c r="BM145" s="38" t="s">
        <v>69</v>
      </c>
      <c r="BN145" s="38" t="s">
        <v>70</v>
      </c>
      <c r="BO145" s="38" t="s">
        <v>71</v>
      </c>
      <c r="BP145" s="38" t="s">
        <v>72</v>
      </c>
      <c r="BQ145" s="36" t="s">
        <v>73</v>
      </c>
      <c r="BR145" s="36" t="s">
        <v>74</v>
      </c>
      <c r="BS145" s="36" t="s">
        <v>75</v>
      </c>
      <c r="BT145" s="36" t="s">
        <v>76</v>
      </c>
      <c r="BU145" s="36" t="s">
        <v>77</v>
      </c>
      <c r="BV145" s="36" t="s">
        <v>78</v>
      </c>
      <c r="BW145" s="36" t="s">
        <v>79</v>
      </c>
      <c r="BX145" s="36" t="s">
        <v>80</v>
      </c>
      <c r="BY145" s="36" t="s">
        <v>81</v>
      </c>
      <c r="BZ145" s="36" t="s">
        <v>82</v>
      </c>
      <c r="CA145" s="36" t="s">
        <v>83</v>
      </c>
      <c r="CB145" s="36" t="s">
        <v>84</v>
      </c>
      <c r="CC145" s="36" t="s">
        <v>85</v>
      </c>
      <c r="CD145" s="36" t="s">
        <v>86</v>
      </c>
      <c r="CE145" s="36" t="s">
        <v>87</v>
      </c>
      <c r="CF145" s="36" t="s">
        <v>88</v>
      </c>
      <c r="CG145" s="36" t="s">
        <v>89</v>
      </c>
      <c r="CH145" s="36" t="s">
        <v>90</v>
      </c>
      <c r="CI145" s="36" t="s">
        <v>91</v>
      </c>
      <c r="CJ145" s="36" t="s">
        <v>92</v>
      </c>
      <c r="CK145" s="36" t="s">
        <v>93</v>
      </c>
      <c r="CL145" s="250"/>
      <c r="CM145" s="250"/>
      <c r="CN145" s="250"/>
      <c r="CO145" s="250"/>
      <c r="CP145" s="250"/>
      <c r="CQ145" s="250"/>
      <c r="CR145" s="250"/>
      <c r="CS145" s="250"/>
    </row>
    <row r="146" spans="1:97" ht="21" customHeight="1" x14ac:dyDescent="0.6">
      <c r="A146" s="30" t="s">
        <v>94</v>
      </c>
      <c r="B146" s="36" t="s">
        <v>95</v>
      </c>
      <c r="C146" s="36" t="s">
        <v>96</v>
      </c>
      <c r="D146" s="36" t="s">
        <v>97</v>
      </c>
      <c r="E146" s="36" t="s">
        <v>98</v>
      </c>
      <c r="F146" s="36" t="s">
        <v>99</v>
      </c>
      <c r="G146" s="36" t="s">
        <v>100</v>
      </c>
      <c r="H146" s="36" t="s">
        <v>101</v>
      </c>
      <c r="I146" s="36" t="s">
        <v>102</v>
      </c>
      <c r="J146" s="36" t="s">
        <v>103</v>
      </c>
      <c r="K146" s="36" t="s">
        <v>104</v>
      </c>
      <c r="L146" s="36" t="s">
        <v>105</v>
      </c>
      <c r="M146" s="36" t="s">
        <v>106</v>
      </c>
      <c r="N146" s="38" t="s">
        <v>107</v>
      </c>
      <c r="O146" s="38" t="s">
        <v>108</v>
      </c>
      <c r="P146" s="38" t="s">
        <v>109</v>
      </c>
      <c r="Q146" s="38" t="s">
        <v>110</v>
      </c>
      <c r="R146" s="38" t="s">
        <v>111</v>
      </c>
      <c r="S146" s="38" t="s">
        <v>112</v>
      </c>
      <c r="T146" s="38" t="s">
        <v>113</v>
      </c>
      <c r="U146" s="38" t="s">
        <v>114</v>
      </c>
      <c r="V146" s="36" t="s">
        <v>115</v>
      </c>
      <c r="W146" s="36" t="s">
        <v>116</v>
      </c>
      <c r="X146" s="36" t="s">
        <v>117</v>
      </c>
      <c r="Y146" s="36" t="s">
        <v>118</v>
      </c>
      <c r="Z146" s="36" t="s">
        <v>119</v>
      </c>
      <c r="AA146" s="36" t="s">
        <v>120</v>
      </c>
      <c r="AB146" s="36" t="s">
        <v>121</v>
      </c>
      <c r="AC146" s="36" t="s">
        <v>122</v>
      </c>
      <c r="AD146" s="36" t="s">
        <v>123</v>
      </c>
      <c r="AE146" s="36" t="s">
        <v>124</v>
      </c>
      <c r="AF146" s="36" t="s">
        <v>125</v>
      </c>
      <c r="AG146" s="36" t="s">
        <v>126</v>
      </c>
      <c r="AH146" s="36" t="s">
        <v>127</v>
      </c>
      <c r="AI146" s="36" t="s">
        <v>128</v>
      </c>
      <c r="AJ146" s="38" t="s">
        <v>129</v>
      </c>
      <c r="AK146" s="38" t="s">
        <v>130</v>
      </c>
      <c r="AL146" s="38" t="s">
        <v>131</v>
      </c>
      <c r="AM146" s="38" t="s">
        <v>132</v>
      </c>
      <c r="AN146" s="38" t="s">
        <v>133</v>
      </c>
      <c r="AO146" s="38" t="s">
        <v>134</v>
      </c>
      <c r="AP146" s="38" t="s">
        <v>135</v>
      </c>
      <c r="AQ146" s="38" t="s">
        <v>136</v>
      </c>
      <c r="AR146" s="38" t="s">
        <v>137</v>
      </c>
      <c r="AS146" s="38" t="s">
        <v>329</v>
      </c>
      <c r="AT146" s="38" t="s">
        <v>138</v>
      </c>
      <c r="AU146" s="38" t="s">
        <v>328</v>
      </c>
      <c r="AV146" s="38" t="s">
        <v>139</v>
      </c>
      <c r="AW146" s="38" t="s">
        <v>140</v>
      </c>
      <c r="AX146" s="38" t="s">
        <v>141</v>
      </c>
      <c r="AY146" s="38" t="s">
        <v>142</v>
      </c>
      <c r="AZ146" s="38" t="s">
        <v>143</v>
      </c>
      <c r="BA146" s="38" t="s">
        <v>144</v>
      </c>
      <c r="BB146" s="36" t="s">
        <v>145</v>
      </c>
      <c r="BC146" s="36" t="s">
        <v>146</v>
      </c>
      <c r="BD146" s="36" t="s">
        <v>147</v>
      </c>
      <c r="BE146" s="36" t="s">
        <v>148</v>
      </c>
      <c r="BF146" s="36" t="s">
        <v>149</v>
      </c>
      <c r="BG146" s="36" t="s">
        <v>150</v>
      </c>
      <c r="BH146" s="36" t="s">
        <v>151</v>
      </c>
      <c r="BI146" s="36" t="s">
        <v>152</v>
      </c>
      <c r="BJ146" s="36" t="s">
        <v>153</v>
      </c>
      <c r="BK146" s="38" t="s">
        <v>154</v>
      </c>
      <c r="BL146" s="38" t="s">
        <v>155</v>
      </c>
      <c r="BM146" s="38" t="s">
        <v>156</v>
      </c>
      <c r="BN146" s="38" t="s">
        <v>157</v>
      </c>
      <c r="BO146" s="38" t="s">
        <v>158</v>
      </c>
      <c r="BP146" s="38" t="s">
        <v>334</v>
      </c>
      <c r="BQ146" s="36" t="s">
        <v>159</v>
      </c>
      <c r="BR146" s="36" t="s">
        <v>160</v>
      </c>
      <c r="BS146" s="36" t="s">
        <v>161</v>
      </c>
      <c r="BT146" s="36" t="s">
        <v>162</v>
      </c>
      <c r="BU146" s="36" t="s">
        <v>163</v>
      </c>
      <c r="BV146" s="36" t="s">
        <v>164</v>
      </c>
      <c r="BW146" s="36" t="s">
        <v>165</v>
      </c>
      <c r="BX146" s="36" t="s">
        <v>166</v>
      </c>
      <c r="BY146" s="36" t="s">
        <v>167</v>
      </c>
      <c r="BZ146" s="36" t="s">
        <v>168</v>
      </c>
      <c r="CA146" s="36" t="s">
        <v>169</v>
      </c>
      <c r="CB146" s="36" t="s">
        <v>170</v>
      </c>
      <c r="CC146" s="36" t="s">
        <v>171</v>
      </c>
      <c r="CD146" s="36" t="s">
        <v>172</v>
      </c>
      <c r="CE146" s="36" t="s">
        <v>173</v>
      </c>
      <c r="CF146" s="36" t="s">
        <v>174</v>
      </c>
      <c r="CG146" s="36" t="s">
        <v>175</v>
      </c>
      <c r="CH146" s="36" t="s">
        <v>176</v>
      </c>
      <c r="CI146" s="36" t="s">
        <v>177</v>
      </c>
      <c r="CJ146" s="36" t="s">
        <v>178</v>
      </c>
      <c r="CK146" s="36" t="s">
        <v>179</v>
      </c>
      <c r="CL146" s="250"/>
      <c r="CM146" s="250"/>
      <c r="CN146" s="250"/>
      <c r="CO146" s="250"/>
      <c r="CP146" s="250"/>
      <c r="CQ146" s="250"/>
      <c r="CR146" s="250"/>
      <c r="CS146" s="250"/>
    </row>
    <row r="147" spans="1:97" ht="24.6" x14ac:dyDescent="0.6">
      <c r="A147" s="23" t="s">
        <v>288</v>
      </c>
      <c r="B147" s="95">
        <v>1074813299.47</v>
      </c>
      <c r="C147" s="95">
        <v>125205655.31999999</v>
      </c>
      <c r="D147" s="95">
        <v>118529125</v>
      </c>
      <c r="E147" s="95">
        <v>113314578.40000001</v>
      </c>
      <c r="F147" s="95">
        <v>84199426.640000001</v>
      </c>
      <c r="G147" s="95">
        <v>131381594.21000001</v>
      </c>
      <c r="H147" s="95">
        <v>177271749.33999997</v>
      </c>
      <c r="I147" s="95">
        <v>252863635.20000002</v>
      </c>
      <c r="J147" s="95">
        <v>134088500</v>
      </c>
      <c r="K147" s="95">
        <v>144484300</v>
      </c>
      <c r="L147" s="95">
        <v>350336161.56</v>
      </c>
      <c r="M147" s="95">
        <v>53880505.299999997</v>
      </c>
      <c r="N147" s="95">
        <v>771481337.64999998</v>
      </c>
      <c r="O147" s="95">
        <v>142986339.77000001</v>
      </c>
      <c r="P147" s="95">
        <v>225116658.89999998</v>
      </c>
      <c r="Q147" s="95">
        <v>286641665.88999999</v>
      </c>
      <c r="R147" s="95">
        <v>134628126.02000001</v>
      </c>
      <c r="S147" s="95">
        <v>147364778.58999994</v>
      </c>
      <c r="T147" s="95">
        <v>113835411.47999999</v>
      </c>
      <c r="U147" s="95">
        <v>70133755</v>
      </c>
      <c r="V147" s="95">
        <v>1452226000</v>
      </c>
      <c r="W147" s="95">
        <v>130078560</v>
      </c>
      <c r="X147" s="95">
        <v>197719231.63</v>
      </c>
      <c r="Y147" s="95">
        <v>147007587</v>
      </c>
      <c r="Z147" s="95">
        <v>70477818</v>
      </c>
      <c r="AA147" s="95">
        <v>106355401.75</v>
      </c>
      <c r="AB147" s="95">
        <v>113067000</v>
      </c>
      <c r="AC147" s="95">
        <v>350803200</v>
      </c>
      <c r="AD147" s="95">
        <v>103152100</v>
      </c>
      <c r="AE147" s="95">
        <v>116796590.44</v>
      </c>
      <c r="AF147" s="95">
        <v>139349000</v>
      </c>
      <c r="AG147" s="95">
        <v>229142193</v>
      </c>
      <c r="AH147" s="95">
        <v>110126156</v>
      </c>
      <c r="AI147" s="95">
        <v>122139260</v>
      </c>
      <c r="AJ147" s="95">
        <v>3162565143.1900005</v>
      </c>
      <c r="AK147" s="95">
        <v>135547802.67000002</v>
      </c>
      <c r="AL147" s="95">
        <v>99553618.719999999</v>
      </c>
      <c r="AM147" s="95">
        <v>274654442.18000001</v>
      </c>
      <c r="AN147" s="95">
        <v>245013897.34999999</v>
      </c>
      <c r="AO147" s="95">
        <v>128244432.56</v>
      </c>
      <c r="AP147" s="95">
        <v>60654681.630000003</v>
      </c>
      <c r="AQ147" s="95">
        <v>676186162.61000001</v>
      </c>
      <c r="AR147" s="95">
        <v>142219667.84</v>
      </c>
      <c r="AS147" s="95">
        <v>240388808.52000001</v>
      </c>
      <c r="AT147" s="95">
        <v>233657071.56999999</v>
      </c>
      <c r="AU147" s="95">
        <v>127597659.05</v>
      </c>
      <c r="AV147" s="95">
        <v>79727463.820000008</v>
      </c>
      <c r="AW147" s="95">
        <v>140701658.09999999</v>
      </c>
      <c r="AX147" s="95">
        <v>128324111.56</v>
      </c>
      <c r="AY147" s="95">
        <v>102448953.56</v>
      </c>
      <c r="AZ147" s="95">
        <v>707271611.25999987</v>
      </c>
      <c r="BA147" s="95">
        <v>100747662</v>
      </c>
      <c r="BB147" s="95">
        <v>1505100000</v>
      </c>
      <c r="BC147" s="95">
        <v>395048000</v>
      </c>
      <c r="BD147" s="95">
        <v>98790213.680000007</v>
      </c>
      <c r="BE147" s="95">
        <v>137702928.60999998</v>
      </c>
      <c r="BF147" s="95">
        <v>835337440</v>
      </c>
      <c r="BG147" s="95">
        <v>96527169.200000003</v>
      </c>
      <c r="BH147" s="95">
        <v>73766214.439999998</v>
      </c>
      <c r="BI147" s="95">
        <v>103255557.91</v>
      </c>
      <c r="BJ147" s="95">
        <v>97244292.409999996</v>
      </c>
      <c r="BK147" s="95">
        <v>1061400000</v>
      </c>
      <c r="BL147" s="95">
        <v>210153680.63999999</v>
      </c>
      <c r="BM147" s="95">
        <v>170408778.78999999</v>
      </c>
      <c r="BN147" s="95">
        <v>245121710.81</v>
      </c>
      <c r="BO147" s="95">
        <v>170712050.94999999</v>
      </c>
      <c r="BP147" s="95">
        <v>123344994.20000002</v>
      </c>
      <c r="BQ147" s="95">
        <v>4825856345</v>
      </c>
      <c r="BR147" s="95">
        <v>182365482.23000002</v>
      </c>
      <c r="BS147" s="95">
        <v>154604785.31</v>
      </c>
      <c r="BT147" s="95">
        <v>710068838.94000006</v>
      </c>
      <c r="BU147" s="95">
        <v>59391508.590000004</v>
      </c>
      <c r="BV147" s="95">
        <v>139713740.63999999</v>
      </c>
      <c r="BW147" s="95">
        <v>419664630</v>
      </c>
      <c r="BX147" s="95">
        <v>95342865.620000005</v>
      </c>
      <c r="BY147" s="95">
        <v>103413505.52000001</v>
      </c>
      <c r="BZ147" s="95">
        <v>135239043.77000001</v>
      </c>
      <c r="CA147" s="95">
        <v>202498320.11999997</v>
      </c>
      <c r="CB147" s="95">
        <v>367808258.29000002</v>
      </c>
      <c r="CC147" s="95">
        <v>180305029.63</v>
      </c>
      <c r="CD147" s="95">
        <v>316116724.76000005</v>
      </c>
      <c r="CE147" s="95">
        <v>95156697.25999999</v>
      </c>
      <c r="CF147" s="95">
        <v>91576409.510000005</v>
      </c>
      <c r="CG147" s="95">
        <v>88044959.920000002</v>
      </c>
      <c r="CH147" s="95">
        <v>93266811.789999992</v>
      </c>
      <c r="CI147" s="95">
        <v>437835823.06</v>
      </c>
      <c r="CJ147" s="95">
        <v>80366348.329999998</v>
      </c>
      <c r="CK147" s="95">
        <v>67176030.819999993</v>
      </c>
      <c r="CL147" s="95">
        <v>2760368530.4400001</v>
      </c>
      <c r="CM147" s="95">
        <v>1892188073.3</v>
      </c>
      <c r="CN147" s="95">
        <v>3388440097.8200002</v>
      </c>
      <c r="CO147" s="95">
        <v>6785504848.1899986</v>
      </c>
      <c r="CP147" s="95">
        <v>3342771816.25</v>
      </c>
      <c r="CQ147" s="95">
        <v>1981141215.3900001</v>
      </c>
      <c r="CR147" s="95">
        <v>8845812159.1100006</v>
      </c>
      <c r="CS147" s="95">
        <v>28996226740.5</v>
      </c>
    </row>
    <row r="148" spans="1:97" ht="24.6" x14ac:dyDescent="0.6">
      <c r="A148" s="23" t="s">
        <v>289</v>
      </c>
      <c r="B148" s="95">
        <v>1016999700.8500001</v>
      </c>
      <c r="C148" s="95">
        <v>125203837.5</v>
      </c>
      <c r="D148" s="95">
        <v>118462925</v>
      </c>
      <c r="E148" s="95">
        <v>113216235.14</v>
      </c>
      <c r="F148" s="95">
        <v>83999426.640000001</v>
      </c>
      <c r="G148" s="95">
        <v>130914540</v>
      </c>
      <c r="H148" s="95">
        <v>176301052.34999999</v>
      </c>
      <c r="I148" s="95">
        <v>244517162.17000002</v>
      </c>
      <c r="J148" s="95">
        <v>129167700</v>
      </c>
      <c r="K148" s="95">
        <v>144464362.96000001</v>
      </c>
      <c r="L148" s="95">
        <v>348299894.77000004</v>
      </c>
      <c r="M148" s="95">
        <v>53780505.280000001</v>
      </c>
      <c r="N148" s="95">
        <v>727728631.00999987</v>
      </c>
      <c r="O148" s="95">
        <v>136781369.57999998</v>
      </c>
      <c r="P148" s="95">
        <v>188675746.28000003</v>
      </c>
      <c r="Q148" s="95">
        <v>259063998.04000002</v>
      </c>
      <c r="R148" s="95">
        <v>126312750.00999999</v>
      </c>
      <c r="S148" s="95">
        <v>124998095.05</v>
      </c>
      <c r="T148" s="95">
        <v>109458180.99000001</v>
      </c>
      <c r="U148" s="95">
        <v>66598400</v>
      </c>
      <c r="V148" s="95">
        <v>1327699700</v>
      </c>
      <c r="W148" s="95">
        <v>97591239</v>
      </c>
      <c r="X148" s="95">
        <v>177771313.94</v>
      </c>
      <c r="Y148" s="95">
        <v>132121762</v>
      </c>
      <c r="Z148" s="95">
        <v>66388690</v>
      </c>
      <c r="AA148" s="95">
        <v>89890086.640000001</v>
      </c>
      <c r="AB148" s="95">
        <v>104347500</v>
      </c>
      <c r="AC148" s="95">
        <v>334703200</v>
      </c>
      <c r="AD148" s="95">
        <v>94276483.060000002</v>
      </c>
      <c r="AE148" s="95">
        <v>99907772.049999982</v>
      </c>
      <c r="AF148" s="95">
        <v>127945700</v>
      </c>
      <c r="AG148" s="95">
        <v>214430827</v>
      </c>
      <c r="AH148" s="95">
        <v>101992003</v>
      </c>
      <c r="AI148" s="95">
        <v>103535981.48</v>
      </c>
      <c r="AJ148" s="95">
        <v>2926225314.2900009</v>
      </c>
      <c r="AK148" s="95">
        <v>133549371.64</v>
      </c>
      <c r="AL148" s="95">
        <v>93389686.689999998</v>
      </c>
      <c r="AM148" s="95">
        <v>247490970.69</v>
      </c>
      <c r="AN148" s="95">
        <v>240740278.52999997</v>
      </c>
      <c r="AO148" s="95">
        <v>124169172.75999999</v>
      </c>
      <c r="AP148" s="95">
        <v>58461174.239999995</v>
      </c>
      <c r="AQ148" s="95">
        <v>638869959.19000006</v>
      </c>
      <c r="AR148" s="95">
        <v>133309840.77999999</v>
      </c>
      <c r="AS148" s="95">
        <v>227609496.87</v>
      </c>
      <c r="AT148" s="95">
        <v>218655025.31</v>
      </c>
      <c r="AU148" s="95">
        <v>113493306.97</v>
      </c>
      <c r="AV148" s="95">
        <v>77696139.890000001</v>
      </c>
      <c r="AW148" s="95">
        <v>133572498.65000001</v>
      </c>
      <c r="AX148" s="95">
        <v>117997443.33</v>
      </c>
      <c r="AY148" s="95">
        <v>102131823.93000001</v>
      </c>
      <c r="AZ148" s="95">
        <v>706882523.46000004</v>
      </c>
      <c r="BA148" s="95">
        <v>93736735</v>
      </c>
      <c r="BB148" s="95">
        <v>1391070000</v>
      </c>
      <c r="BC148" s="95">
        <v>316262000</v>
      </c>
      <c r="BD148" s="95">
        <v>97607498.379999995</v>
      </c>
      <c r="BE148" s="95">
        <v>119520328.59</v>
      </c>
      <c r="BF148" s="95">
        <v>716960240</v>
      </c>
      <c r="BG148" s="95">
        <v>85701573.379999995</v>
      </c>
      <c r="BH148" s="95">
        <v>64741701.07</v>
      </c>
      <c r="BI148" s="95">
        <v>94292223.49000001</v>
      </c>
      <c r="BJ148" s="95">
        <v>83717797.039999992</v>
      </c>
      <c r="BK148" s="95">
        <v>898100000</v>
      </c>
      <c r="BL148" s="95">
        <v>198119601</v>
      </c>
      <c r="BM148" s="95">
        <v>155997338.22999999</v>
      </c>
      <c r="BN148" s="95">
        <v>234334596.37</v>
      </c>
      <c r="BO148" s="95">
        <v>157190416.23000002</v>
      </c>
      <c r="BP148" s="95">
        <v>117724087.31</v>
      </c>
      <c r="BQ148" s="95">
        <v>4412159821</v>
      </c>
      <c r="BR148" s="95">
        <v>173665425.63999999</v>
      </c>
      <c r="BS148" s="95">
        <v>146613150.57000002</v>
      </c>
      <c r="BT148" s="95">
        <v>654297370.11000001</v>
      </c>
      <c r="BU148" s="95">
        <v>49427706.850000001</v>
      </c>
      <c r="BV148" s="95">
        <v>130732599.20999999</v>
      </c>
      <c r="BW148" s="95">
        <v>391522742.51999998</v>
      </c>
      <c r="BX148" s="95">
        <v>94283922.400000006</v>
      </c>
      <c r="BY148" s="95">
        <v>99364561.269999996</v>
      </c>
      <c r="BZ148" s="95">
        <v>128843751</v>
      </c>
      <c r="CA148" s="95">
        <v>189121812.61000001</v>
      </c>
      <c r="CB148" s="95">
        <v>348152987.90000004</v>
      </c>
      <c r="CC148" s="95">
        <v>165963185.94000003</v>
      </c>
      <c r="CD148" s="95">
        <v>295498789.04000002</v>
      </c>
      <c r="CE148" s="95">
        <v>88071471.25999999</v>
      </c>
      <c r="CF148" s="95">
        <v>84200917.960000008</v>
      </c>
      <c r="CG148" s="95">
        <v>82174883.870000005</v>
      </c>
      <c r="CH148" s="95">
        <v>89448955.25999999</v>
      </c>
      <c r="CI148" s="95">
        <v>412625919.91999996</v>
      </c>
      <c r="CJ148" s="95">
        <v>75053622.689999998</v>
      </c>
      <c r="CK148" s="95">
        <v>62076303.729999997</v>
      </c>
      <c r="CL148" s="95">
        <v>2685327342.6599998</v>
      </c>
      <c r="CM148" s="95">
        <v>1739617170.96</v>
      </c>
      <c r="CN148" s="95">
        <v>3072602258.1700001</v>
      </c>
      <c r="CO148" s="95">
        <v>6387980762.2199993</v>
      </c>
      <c r="CP148" s="95">
        <v>2969873361.9500003</v>
      </c>
      <c r="CQ148" s="95">
        <v>1761466039.1399999</v>
      </c>
      <c r="CR148" s="95">
        <v>8173299900.75</v>
      </c>
      <c r="CS148" s="95">
        <v>26790166835.849998</v>
      </c>
    </row>
    <row r="149" spans="1:97" ht="24.6" x14ac:dyDescent="0.6">
      <c r="A149" s="23" t="s">
        <v>290</v>
      </c>
      <c r="B149" s="96">
        <v>57813598.619999886</v>
      </c>
      <c r="C149" s="96">
        <v>1817.8199999928474</v>
      </c>
      <c r="D149" s="96">
        <v>66200</v>
      </c>
      <c r="E149" s="96">
        <v>98343.260000005364</v>
      </c>
      <c r="F149" s="96">
        <v>200000</v>
      </c>
      <c r="G149" s="96">
        <v>467054.21000000834</v>
      </c>
      <c r="H149" s="96">
        <v>970696.98999997973</v>
      </c>
      <c r="I149" s="96">
        <v>8346473.0300000012</v>
      </c>
      <c r="J149" s="96">
        <v>4920800</v>
      </c>
      <c r="K149" s="96">
        <v>19937.039999991655</v>
      </c>
      <c r="L149" s="96">
        <v>2036266.7899999619</v>
      </c>
      <c r="M149" s="96">
        <v>100000.01999999583</v>
      </c>
      <c r="N149" s="96">
        <v>43752706.640000105</v>
      </c>
      <c r="O149" s="96">
        <v>6204970.1900000274</v>
      </c>
      <c r="P149" s="96">
        <v>36440912.619999945</v>
      </c>
      <c r="Q149" s="96">
        <v>27577667.849999964</v>
      </c>
      <c r="R149" s="96">
        <v>8315376.0100000203</v>
      </c>
      <c r="S149" s="96">
        <v>22366683.539999947</v>
      </c>
      <c r="T149" s="96">
        <v>4377230.4899999797</v>
      </c>
      <c r="U149" s="96">
        <v>3535355</v>
      </c>
      <c r="V149" s="96">
        <v>124526300</v>
      </c>
      <c r="W149" s="96">
        <v>32487321</v>
      </c>
      <c r="X149" s="96">
        <v>19947917.689999998</v>
      </c>
      <c r="Y149" s="96">
        <v>14885825</v>
      </c>
      <c r="Z149" s="96">
        <v>4089128</v>
      </c>
      <c r="AA149" s="96">
        <v>16465315.109999999</v>
      </c>
      <c r="AB149" s="96">
        <v>8719500</v>
      </c>
      <c r="AC149" s="96">
        <v>16100000</v>
      </c>
      <c r="AD149" s="96">
        <v>8875616.9399999976</v>
      </c>
      <c r="AE149" s="96">
        <v>16888818.390000015</v>
      </c>
      <c r="AF149" s="96">
        <v>11403300</v>
      </c>
      <c r="AG149" s="96">
        <v>14711366</v>
      </c>
      <c r="AH149" s="96">
        <v>8134153</v>
      </c>
      <c r="AI149" s="96">
        <v>18603278.519999996</v>
      </c>
      <c r="AJ149" s="96">
        <v>236339828.89999962</v>
      </c>
      <c r="AK149" s="96">
        <v>1998431.0300000161</v>
      </c>
      <c r="AL149" s="96">
        <v>6163932.0300000012</v>
      </c>
      <c r="AM149" s="96">
        <v>27163471.49000001</v>
      </c>
      <c r="AN149" s="96">
        <v>4273618.8200000226</v>
      </c>
      <c r="AO149" s="96">
        <v>4075259.8000000119</v>
      </c>
      <c r="AP149" s="96">
        <v>2193507.390000008</v>
      </c>
      <c r="AQ149" s="96">
        <v>37316203.419999957</v>
      </c>
      <c r="AR149" s="96">
        <v>8909827.0600000173</v>
      </c>
      <c r="AS149" s="96">
        <v>12779311.650000006</v>
      </c>
      <c r="AT149" s="96">
        <v>15002046.25999999</v>
      </c>
      <c r="AU149" s="96">
        <v>14104352.079999998</v>
      </c>
      <c r="AV149" s="96">
        <v>2031323.9300000072</v>
      </c>
      <c r="AW149" s="96">
        <v>7129159.4499999881</v>
      </c>
      <c r="AX149" s="96">
        <v>10326668.230000004</v>
      </c>
      <c r="AY149" s="96">
        <v>317129.62999999523</v>
      </c>
      <c r="AZ149" s="96">
        <v>389087.79999983311</v>
      </c>
      <c r="BA149" s="96">
        <v>7010927</v>
      </c>
      <c r="BB149" s="96">
        <v>114030000</v>
      </c>
      <c r="BC149" s="96">
        <v>78786000</v>
      </c>
      <c r="BD149" s="96">
        <v>1182715.3000000119</v>
      </c>
      <c r="BE149" s="96">
        <v>18182600.019999981</v>
      </c>
      <c r="BF149" s="96">
        <v>118377200</v>
      </c>
      <c r="BG149" s="96">
        <v>10825595.820000008</v>
      </c>
      <c r="BH149" s="96">
        <v>9024513.3699999973</v>
      </c>
      <c r="BI149" s="96">
        <v>8963334.4199999869</v>
      </c>
      <c r="BJ149" s="96">
        <v>13526495.370000005</v>
      </c>
      <c r="BK149" s="96">
        <v>163300000</v>
      </c>
      <c r="BL149" s="96">
        <v>12034079.639999986</v>
      </c>
      <c r="BM149" s="96">
        <v>14411440.560000002</v>
      </c>
      <c r="BN149" s="96">
        <v>10787114.439999998</v>
      </c>
      <c r="BO149" s="96">
        <v>13521634.719999969</v>
      </c>
      <c r="BP149" s="96">
        <v>5620906.8900000155</v>
      </c>
      <c r="BQ149" s="96">
        <v>413696524</v>
      </c>
      <c r="BR149" s="96">
        <v>8700056.5900000334</v>
      </c>
      <c r="BS149" s="96">
        <v>7991634.7399999797</v>
      </c>
      <c r="BT149" s="96">
        <v>55771468.830000043</v>
      </c>
      <c r="BU149" s="96">
        <v>9963801.7400000021</v>
      </c>
      <c r="BV149" s="96">
        <v>8981141.4299999923</v>
      </c>
      <c r="BW149" s="96">
        <v>28141887.480000019</v>
      </c>
      <c r="BX149" s="96">
        <v>1058943.2199999988</v>
      </c>
      <c r="BY149" s="96">
        <v>4048944.2500000149</v>
      </c>
      <c r="BZ149" s="96">
        <v>6395292.7700000107</v>
      </c>
      <c r="CA149" s="96">
        <v>13376507.509999961</v>
      </c>
      <c r="CB149" s="96">
        <v>19655270.389999986</v>
      </c>
      <c r="CC149" s="96">
        <v>14341843.689999968</v>
      </c>
      <c r="CD149" s="96">
        <v>20617935.720000029</v>
      </c>
      <c r="CE149" s="96">
        <v>7085226</v>
      </c>
      <c r="CF149" s="96">
        <v>7375491.549999997</v>
      </c>
      <c r="CG149" s="96">
        <v>5870076.049999997</v>
      </c>
      <c r="CH149" s="96">
        <v>3817856.5300000012</v>
      </c>
      <c r="CI149" s="96">
        <v>25209903.140000045</v>
      </c>
      <c r="CJ149" s="96">
        <v>5312725.6400000006</v>
      </c>
      <c r="CK149" s="96">
        <v>5099727.0899999961</v>
      </c>
      <c r="CL149" s="96">
        <v>75041187.78000021</v>
      </c>
      <c r="CM149" s="96">
        <v>152570902.33999991</v>
      </c>
      <c r="CN149" s="96">
        <v>315837839.6500001</v>
      </c>
      <c r="CO149" s="96">
        <v>397524085.96999931</v>
      </c>
      <c r="CP149" s="96">
        <v>372898454.29999971</v>
      </c>
      <c r="CQ149" s="96">
        <v>219675176.25000024</v>
      </c>
      <c r="CR149" s="96">
        <v>672512258.36000061</v>
      </c>
      <c r="CS149" s="96">
        <v>2206059904.6500015</v>
      </c>
    </row>
    <row r="150" spans="1:97" ht="24.6" x14ac:dyDescent="0.6">
      <c r="A150" s="23" t="s">
        <v>291</v>
      </c>
      <c r="B150" s="97" t="s">
        <v>310</v>
      </c>
      <c r="C150" s="97" t="s">
        <v>310</v>
      </c>
      <c r="D150" s="97" t="s">
        <v>310</v>
      </c>
      <c r="E150" s="97" t="s">
        <v>310</v>
      </c>
      <c r="F150" s="97" t="s">
        <v>310</v>
      </c>
      <c r="G150" s="97" t="s">
        <v>310</v>
      </c>
      <c r="H150" s="97" t="s">
        <v>310</v>
      </c>
      <c r="I150" s="97" t="s">
        <v>310</v>
      </c>
      <c r="J150" s="97" t="s">
        <v>310</v>
      </c>
      <c r="K150" s="97" t="s">
        <v>310</v>
      </c>
      <c r="L150" s="97" t="s">
        <v>310</v>
      </c>
      <c r="M150" s="97" t="s">
        <v>310</v>
      </c>
      <c r="N150" s="97" t="s">
        <v>310</v>
      </c>
      <c r="O150" s="97" t="s">
        <v>310</v>
      </c>
      <c r="P150" s="97" t="s">
        <v>310</v>
      </c>
      <c r="Q150" s="97" t="s">
        <v>310</v>
      </c>
      <c r="R150" s="97" t="s">
        <v>310</v>
      </c>
      <c r="S150" s="97" t="s">
        <v>310</v>
      </c>
      <c r="T150" s="97" t="s">
        <v>310</v>
      </c>
      <c r="U150" s="97" t="s">
        <v>310</v>
      </c>
      <c r="V150" s="97" t="s">
        <v>310</v>
      </c>
      <c r="W150" s="97" t="s">
        <v>310</v>
      </c>
      <c r="X150" s="97" t="s">
        <v>310</v>
      </c>
      <c r="Y150" s="97" t="s">
        <v>310</v>
      </c>
      <c r="Z150" s="97" t="s">
        <v>310</v>
      </c>
      <c r="AA150" s="97" t="s">
        <v>310</v>
      </c>
      <c r="AB150" s="97" t="s">
        <v>310</v>
      </c>
      <c r="AC150" s="97" t="s">
        <v>310</v>
      </c>
      <c r="AD150" s="97" t="s">
        <v>310</v>
      </c>
      <c r="AE150" s="97" t="s">
        <v>310</v>
      </c>
      <c r="AF150" s="97" t="s">
        <v>310</v>
      </c>
      <c r="AG150" s="97" t="s">
        <v>310</v>
      </c>
      <c r="AH150" s="97" t="s">
        <v>310</v>
      </c>
      <c r="AI150" s="97" t="s">
        <v>310</v>
      </c>
      <c r="AJ150" s="97" t="s">
        <v>310</v>
      </c>
      <c r="AK150" s="97" t="s">
        <v>310</v>
      </c>
      <c r="AL150" s="97" t="s">
        <v>310</v>
      </c>
      <c r="AM150" s="97" t="s">
        <v>310</v>
      </c>
      <c r="AN150" s="97" t="s">
        <v>310</v>
      </c>
      <c r="AO150" s="97" t="s">
        <v>310</v>
      </c>
      <c r="AP150" s="97" t="s">
        <v>310</v>
      </c>
      <c r="AQ150" s="97" t="s">
        <v>310</v>
      </c>
      <c r="AR150" s="97" t="s">
        <v>310</v>
      </c>
      <c r="AS150" s="97" t="s">
        <v>310</v>
      </c>
      <c r="AT150" s="97" t="s">
        <v>310</v>
      </c>
      <c r="AU150" s="97" t="s">
        <v>310</v>
      </c>
      <c r="AV150" s="97" t="s">
        <v>310</v>
      </c>
      <c r="AW150" s="97" t="s">
        <v>310</v>
      </c>
      <c r="AX150" s="97" t="s">
        <v>310</v>
      </c>
      <c r="AY150" s="97" t="s">
        <v>310</v>
      </c>
      <c r="AZ150" s="97" t="s">
        <v>310</v>
      </c>
      <c r="BA150" s="97" t="s">
        <v>310</v>
      </c>
      <c r="BB150" s="97" t="s">
        <v>310</v>
      </c>
      <c r="BC150" s="97" t="s">
        <v>310</v>
      </c>
      <c r="BD150" s="97" t="s">
        <v>310</v>
      </c>
      <c r="BE150" s="97" t="s">
        <v>310</v>
      </c>
      <c r="BF150" s="97" t="s">
        <v>310</v>
      </c>
      <c r="BG150" s="97" t="s">
        <v>310</v>
      </c>
      <c r="BH150" s="97" t="s">
        <v>310</v>
      </c>
      <c r="BI150" s="97" t="s">
        <v>310</v>
      </c>
      <c r="BJ150" s="97" t="s">
        <v>310</v>
      </c>
      <c r="BK150" s="97" t="s">
        <v>310</v>
      </c>
      <c r="BL150" s="97" t="s">
        <v>310</v>
      </c>
      <c r="BM150" s="97" t="s">
        <v>310</v>
      </c>
      <c r="BN150" s="97" t="s">
        <v>310</v>
      </c>
      <c r="BO150" s="97" t="s">
        <v>310</v>
      </c>
      <c r="BP150" s="97" t="s">
        <v>310</v>
      </c>
      <c r="BQ150" s="97" t="s">
        <v>310</v>
      </c>
      <c r="BR150" s="97" t="s">
        <v>310</v>
      </c>
      <c r="BS150" s="97" t="s">
        <v>310</v>
      </c>
      <c r="BT150" s="97" t="s">
        <v>310</v>
      </c>
      <c r="BU150" s="97" t="s">
        <v>310</v>
      </c>
      <c r="BV150" s="97" t="s">
        <v>310</v>
      </c>
      <c r="BW150" s="97" t="s">
        <v>310</v>
      </c>
      <c r="BX150" s="97" t="s">
        <v>310</v>
      </c>
      <c r="BY150" s="97" t="s">
        <v>310</v>
      </c>
      <c r="BZ150" s="97" t="s">
        <v>310</v>
      </c>
      <c r="CA150" s="97" t="s">
        <v>310</v>
      </c>
      <c r="CB150" s="97" t="s">
        <v>310</v>
      </c>
      <c r="CC150" s="97" t="s">
        <v>310</v>
      </c>
      <c r="CD150" s="97" t="s">
        <v>310</v>
      </c>
      <c r="CE150" s="97" t="s">
        <v>310</v>
      </c>
      <c r="CF150" s="97" t="s">
        <v>310</v>
      </c>
      <c r="CG150" s="97" t="s">
        <v>310</v>
      </c>
      <c r="CH150" s="97" t="s">
        <v>310</v>
      </c>
      <c r="CI150" s="97" t="s">
        <v>310</v>
      </c>
      <c r="CJ150" s="97" t="s">
        <v>310</v>
      </c>
      <c r="CK150" s="97" t="s">
        <v>310</v>
      </c>
      <c r="CL150" s="97" t="s">
        <v>310</v>
      </c>
      <c r="CM150" s="97" t="s">
        <v>310</v>
      </c>
      <c r="CN150" s="97" t="s">
        <v>310</v>
      </c>
      <c r="CO150" s="97" t="s">
        <v>310</v>
      </c>
      <c r="CP150" s="97" t="s">
        <v>310</v>
      </c>
      <c r="CQ150" s="97" t="s">
        <v>310</v>
      </c>
      <c r="CR150" s="97" t="s">
        <v>310</v>
      </c>
      <c r="CS150" s="97" t="s">
        <v>310</v>
      </c>
    </row>
    <row r="151" spans="1:97" ht="24.6" x14ac:dyDescent="0.6">
      <c r="A151" s="23" t="s">
        <v>292</v>
      </c>
      <c r="B151" s="96">
        <v>11562719.73</v>
      </c>
      <c r="C151" s="96">
        <v>363.57</v>
      </c>
      <c r="D151" s="96">
        <v>13240</v>
      </c>
      <c r="E151" s="96">
        <v>19668.66</v>
      </c>
      <c r="F151" s="96">
        <v>40000</v>
      </c>
      <c r="G151" s="96">
        <v>93410.849999999991</v>
      </c>
      <c r="H151" s="96">
        <v>194139.40000000002</v>
      </c>
      <c r="I151" s="96">
        <v>1669294.61</v>
      </c>
      <c r="J151" s="96">
        <v>984160</v>
      </c>
      <c r="K151" s="96">
        <v>3987.4100000000003</v>
      </c>
      <c r="L151" s="96">
        <v>407253.36</v>
      </c>
      <c r="M151" s="96">
        <v>20000.009999999998</v>
      </c>
      <c r="N151" s="96">
        <v>8750541.3300000001</v>
      </c>
      <c r="O151" s="96">
        <v>1240994.04</v>
      </c>
      <c r="P151" s="96">
        <v>7288182.5299999993</v>
      </c>
      <c r="Q151" s="96">
        <v>5515533.5699999994</v>
      </c>
      <c r="R151" s="96">
        <v>1663075.21</v>
      </c>
      <c r="S151" s="96">
        <v>4473336.71</v>
      </c>
      <c r="T151" s="96">
        <v>875446.1</v>
      </c>
      <c r="U151" s="96">
        <v>707071</v>
      </c>
      <c r="V151" s="96">
        <v>24905260</v>
      </c>
      <c r="W151" s="96">
        <v>6497464.2000000002</v>
      </c>
      <c r="X151" s="96">
        <v>3989583.5399999996</v>
      </c>
      <c r="Y151" s="96">
        <v>2977165</v>
      </c>
      <c r="Z151" s="96">
        <v>817825.6</v>
      </c>
      <c r="AA151" s="96">
        <v>3293063.03</v>
      </c>
      <c r="AB151" s="96">
        <v>1743900</v>
      </c>
      <c r="AC151" s="96">
        <v>3220000</v>
      </c>
      <c r="AD151" s="96">
        <v>1775123.39</v>
      </c>
      <c r="AE151" s="96">
        <v>3377763.6799999997</v>
      </c>
      <c r="AF151" s="96">
        <v>2280660</v>
      </c>
      <c r="AG151" s="96">
        <v>2942273.2</v>
      </c>
      <c r="AH151" s="96">
        <v>1626830.6</v>
      </c>
      <c r="AI151" s="96">
        <v>3720655.71</v>
      </c>
      <c r="AJ151" s="96">
        <v>47267965.780000001</v>
      </c>
      <c r="AK151" s="96">
        <v>399686.21</v>
      </c>
      <c r="AL151" s="96">
        <v>1232786.4099999999</v>
      </c>
      <c r="AM151" s="96">
        <v>5432694.2999999998</v>
      </c>
      <c r="AN151" s="96">
        <v>854723.77</v>
      </c>
      <c r="AO151" s="96">
        <v>815051.97</v>
      </c>
      <c r="AP151" s="96">
        <v>438701.48</v>
      </c>
      <c r="AQ151" s="96">
        <v>7463240.6899999995</v>
      </c>
      <c r="AR151" s="96">
        <v>1781965.42</v>
      </c>
      <c r="AS151" s="96">
        <v>2555862.33</v>
      </c>
      <c r="AT151" s="96">
        <v>3000409.26</v>
      </c>
      <c r="AU151" s="96">
        <v>2820870.42</v>
      </c>
      <c r="AV151" s="96">
        <v>406264.79000000004</v>
      </c>
      <c r="AW151" s="96">
        <v>1425831.89</v>
      </c>
      <c r="AX151" s="96">
        <v>2065333.65</v>
      </c>
      <c r="AY151" s="96">
        <v>63425.93</v>
      </c>
      <c r="AZ151" s="96">
        <v>77817.56</v>
      </c>
      <c r="BA151" s="96">
        <v>1402185.4</v>
      </c>
      <c r="BB151" s="96">
        <v>22806000</v>
      </c>
      <c r="BC151" s="96">
        <v>15757200</v>
      </c>
      <c r="BD151" s="96">
        <v>236543.07</v>
      </c>
      <c r="BE151" s="96">
        <v>3636520.01</v>
      </c>
      <c r="BF151" s="96">
        <v>23675440</v>
      </c>
      <c r="BG151" s="96">
        <v>2165119.17</v>
      </c>
      <c r="BH151" s="96">
        <v>1804902.68</v>
      </c>
      <c r="BI151" s="96">
        <v>1792666.89</v>
      </c>
      <c r="BJ151" s="96">
        <v>2705299.0799999996</v>
      </c>
      <c r="BK151" s="96">
        <v>32660000</v>
      </c>
      <c r="BL151" s="96">
        <v>2406815.9299999997</v>
      </c>
      <c r="BM151" s="96">
        <v>2882288.1199999996</v>
      </c>
      <c r="BN151" s="96">
        <v>2157422.8899999997</v>
      </c>
      <c r="BO151" s="96">
        <v>2704326.9499999997</v>
      </c>
      <c r="BP151" s="96">
        <v>1124181.3800000001</v>
      </c>
      <c r="BQ151" s="96">
        <v>82739304.799999997</v>
      </c>
      <c r="BR151" s="96">
        <v>1740011.32</v>
      </c>
      <c r="BS151" s="96">
        <v>1598326.95</v>
      </c>
      <c r="BT151" s="96">
        <v>11154293.77</v>
      </c>
      <c r="BU151" s="96">
        <v>1992760.35</v>
      </c>
      <c r="BV151" s="96">
        <v>1796228.29</v>
      </c>
      <c r="BW151" s="96">
        <v>5628377.5</v>
      </c>
      <c r="BX151" s="96">
        <v>211788.65000000002</v>
      </c>
      <c r="BY151" s="96">
        <v>809788.86</v>
      </c>
      <c r="BZ151" s="96">
        <v>1279058.56</v>
      </c>
      <c r="CA151" s="96">
        <v>2675301.5099999998</v>
      </c>
      <c r="CB151" s="96">
        <v>3931054.0799999996</v>
      </c>
      <c r="CC151" s="96">
        <v>2868368.7399999998</v>
      </c>
      <c r="CD151" s="96">
        <v>4123587.15</v>
      </c>
      <c r="CE151" s="96">
        <v>1417045.2</v>
      </c>
      <c r="CF151" s="96">
        <v>1475098.31</v>
      </c>
      <c r="CG151" s="96">
        <v>1174015.21</v>
      </c>
      <c r="CH151" s="96">
        <v>763571.31</v>
      </c>
      <c r="CI151" s="96">
        <v>5041980.63</v>
      </c>
      <c r="CJ151" s="96">
        <v>1062545.1300000001</v>
      </c>
      <c r="CK151" s="96">
        <v>1019945.42</v>
      </c>
      <c r="CL151" s="96">
        <v>15008237.560000001</v>
      </c>
      <c r="CM151" s="96">
        <v>30514180.470000003</v>
      </c>
      <c r="CN151" s="96">
        <v>63167567.93</v>
      </c>
      <c r="CO151" s="96">
        <v>79504817.200000003</v>
      </c>
      <c r="CP151" s="96">
        <v>74579690.859999999</v>
      </c>
      <c r="CQ151" s="96">
        <v>43935035.259999998</v>
      </c>
      <c r="CR151" s="96">
        <v>134502451.67999998</v>
      </c>
      <c r="CS151" s="96">
        <v>441211980.93000001</v>
      </c>
    </row>
    <row r="152" spans="1:97" ht="24.6" x14ac:dyDescent="0.6">
      <c r="A152" s="23" t="s">
        <v>293</v>
      </c>
      <c r="B152" s="96">
        <v>596000</v>
      </c>
      <c r="C152" s="96">
        <v>0</v>
      </c>
      <c r="D152" s="96">
        <v>0</v>
      </c>
      <c r="E152" s="96">
        <v>0</v>
      </c>
      <c r="F152" s="96">
        <v>0</v>
      </c>
      <c r="G152" s="96">
        <v>2</v>
      </c>
      <c r="H152" s="96">
        <v>0</v>
      </c>
      <c r="I152" s="96">
        <v>0</v>
      </c>
      <c r="J152" s="96">
        <v>0</v>
      </c>
      <c r="K152" s="96">
        <v>0</v>
      </c>
      <c r="L152" s="96">
        <v>0</v>
      </c>
      <c r="M152" s="96">
        <v>0</v>
      </c>
      <c r="N152" s="96">
        <v>8667436</v>
      </c>
      <c r="O152" s="96">
        <v>1395020</v>
      </c>
      <c r="P152" s="96">
        <v>7226700</v>
      </c>
      <c r="Q152" s="96">
        <v>5514955</v>
      </c>
      <c r="R152" s="96">
        <v>1269100</v>
      </c>
      <c r="S152" s="96">
        <v>6229055</v>
      </c>
      <c r="T152" s="96">
        <v>875000</v>
      </c>
      <c r="U152" s="96">
        <v>627500</v>
      </c>
      <c r="V152" s="96">
        <v>19205000</v>
      </c>
      <c r="W152" s="96">
        <v>1195000</v>
      </c>
      <c r="X152" s="96">
        <v>768800</v>
      </c>
      <c r="Y152" s="96">
        <v>1620000</v>
      </c>
      <c r="Z152" s="96">
        <v>0</v>
      </c>
      <c r="AA152" s="96">
        <v>1312000</v>
      </c>
      <c r="AB152" s="96">
        <v>1533900</v>
      </c>
      <c r="AC152" s="96">
        <v>2400000</v>
      </c>
      <c r="AD152" s="96">
        <v>600000</v>
      </c>
      <c r="AE152" s="96">
        <v>275000</v>
      </c>
      <c r="AF152" s="96">
        <v>1000000</v>
      </c>
      <c r="AG152" s="96">
        <v>938000</v>
      </c>
      <c r="AH152" s="96">
        <v>1035000</v>
      </c>
      <c r="AI152" s="96">
        <v>2687000</v>
      </c>
      <c r="AJ152" s="96">
        <v>42946000</v>
      </c>
      <c r="AK152" s="96">
        <v>14224041</v>
      </c>
      <c r="AL152" s="96">
        <v>1227251.1100000001</v>
      </c>
      <c r="AM152" s="96">
        <v>2840000</v>
      </c>
      <c r="AN152" s="96">
        <v>800000</v>
      </c>
      <c r="AO152" s="96">
        <v>800000</v>
      </c>
      <c r="AP152" s="96">
        <v>0</v>
      </c>
      <c r="AQ152" s="96">
        <v>7457300</v>
      </c>
      <c r="AR152" s="96">
        <v>1774470</v>
      </c>
      <c r="AS152" s="96">
        <v>2536880</v>
      </c>
      <c r="AT152" s="96">
        <v>3000000</v>
      </c>
      <c r="AU152" s="96">
        <v>2807700</v>
      </c>
      <c r="AV152" s="96">
        <v>400000</v>
      </c>
      <c r="AW152" s="96">
        <v>1410000</v>
      </c>
      <c r="AX152" s="96">
        <v>2033990</v>
      </c>
      <c r="AY152" s="96">
        <v>0</v>
      </c>
      <c r="AZ152" s="96">
        <v>43435601</v>
      </c>
      <c r="BA152" s="96">
        <v>7085000</v>
      </c>
      <c r="BB152" s="96">
        <v>48691300</v>
      </c>
      <c r="BC152" s="96">
        <v>7500000</v>
      </c>
      <c r="BD152" s="96">
        <v>0</v>
      </c>
      <c r="BE152" s="96">
        <v>2499800</v>
      </c>
      <c r="BF152" s="96">
        <v>23359001</v>
      </c>
      <c r="BG152" s="96">
        <v>7073245</v>
      </c>
      <c r="BH152" s="96">
        <v>1803001</v>
      </c>
      <c r="BI152" s="96">
        <v>2</v>
      </c>
      <c r="BJ152" s="96">
        <v>2647350</v>
      </c>
      <c r="BK152" s="96">
        <v>27450000</v>
      </c>
      <c r="BL152" s="96">
        <v>2400000</v>
      </c>
      <c r="BM152" s="96">
        <v>2753200</v>
      </c>
      <c r="BN152" s="96">
        <v>2141597</v>
      </c>
      <c r="BO152" s="96">
        <v>1000000</v>
      </c>
      <c r="BP152" s="96">
        <v>976816.58</v>
      </c>
      <c r="BQ152" s="96">
        <v>56397430</v>
      </c>
      <c r="BR152" s="96">
        <v>756000</v>
      </c>
      <c r="BS152" s="96">
        <v>600000</v>
      </c>
      <c r="BT152" s="96">
        <v>8494625</v>
      </c>
      <c r="BU152" s="96">
        <v>1850420</v>
      </c>
      <c r="BV152" s="96">
        <v>365000</v>
      </c>
      <c r="BW152" s="96">
        <v>4333056</v>
      </c>
      <c r="BX152" s="96">
        <v>199000</v>
      </c>
      <c r="BY152" s="96">
        <v>747800</v>
      </c>
      <c r="BZ152" s="96">
        <v>1182500</v>
      </c>
      <c r="CA152" s="96">
        <v>935200</v>
      </c>
      <c r="CB152" s="96">
        <v>3909500</v>
      </c>
      <c r="CC152" s="96">
        <v>2627600</v>
      </c>
      <c r="CD152" s="96">
        <v>1707000</v>
      </c>
      <c r="CE152" s="96">
        <v>0</v>
      </c>
      <c r="CF152" s="96">
        <v>0</v>
      </c>
      <c r="CG152" s="96">
        <v>163600</v>
      </c>
      <c r="CH152" s="96">
        <v>279000</v>
      </c>
      <c r="CI152" s="96">
        <v>3990000</v>
      </c>
      <c r="CJ152" s="96">
        <v>1020000</v>
      </c>
      <c r="CK152" s="96">
        <v>1018200</v>
      </c>
      <c r="CL152" s="96">
        <v>596002</v>
      </c>
      <c r="CM152" s="96">
        <v>31804766</v>
      </c>
      <c r="CN152" s="96">
        <v>34569700</v>
      </c>
      <c r="CO152" s="96">
        <v>134778233.11000001</v>
      </c>
      <c r="CP152" s="96">
        <v>93573699</v>
      </c>
      <c r="CQ152" s="96">
        <v>36721613.579999998</v>
      </c>
      <c r="CR152" s="96">
        <v>90575931</v>
      </c>
      <c r="CS152" s="96">
        <v>422619944.69</v>
      </c>
    </row>
    <row r="153" spans="1:97" ht="24.6" x14ac:dyDescent="0.6">
      <c r="A153" s="23" t="s">
        <v>300</v>
      </c>
      <c r="B153" s="96">
        <v>1.0308993285773795</v>
      </c>
      <c r="C153" s="96">
        <v>0</v>
      </c>
      <c r="D153" s="96">
        <v>0</v>
      </c>
      <c r="E153" s="96">
        <v>0</v>
      </c>
      <c r="F153" s="96">
        <v>0</v>
      </c>
      <c r="G153" s="96">
        <v>4.2821581674640382E-4</v>
      </c>
      <c r="H153" s="96">
        <v>0</v>
      </c>
      <c r="I153" s="96">
        <v>0</v>
      </c>
      <c r="J153" s="96">
        <v>0</v>
      </c>
      <c r="K153" s="96">
        <v>0</v>
      </c>
      <c r="L153" s="96">
        <v>0</v>
      </c>
      <c r="M153" s="96">
        <v>0</v>
      </c>
      <c r="N153" s="96">
        <v>19.810056715613467</v>
      </c>
      <c r="O153" s="96">
        <v>22.482299790065451</v>
      </c>
      <c r="P153" s="96">
        <v>19.831281601969962</v>
      </c>
      <c r="Q153" s="96">
        <v>19.997902034344818</v>
      </c>
      <c r="R153" s="96">
        <v>15.26208794976665</v>
      </c>
      <c r="S153" s="96">
        <v>27.849703282384862</v>
      </c>
      <c r="T153" s="96">
        <v>19.98980867009368</v>
      </c>
      <c r="U153" s="96">
        <v>17.74927836101325</v>
      </c>
      <c r="V153" s="96">
        <v>15.422444897182363</v>
      </c>
      <c r="W153" s="96">
        <v>3.6783580892988992</v>
      </c>
      <c r="X153" s="96">
        <v>3.8540363558117332</v>
      </c>
      <c r="Y153" s="96">
        <v>10.882836524008578</v>
      </c>
      <c r="Z153" s="96">
        <v>0</v>
      </c>
      <c r="AA153" s="96">
        <v>7.9682653580263008</v>
      </c>
      <c r="AB153" s="96">
        <v>17.591605023223806</v>
      </c>
      <c r="AC153" s="96">
        <v>14.906832298136646</v>
      </c>
      <c r="AD153" s="96">
        <v>6.760093456669618</v>
      </c>
      <c r="AE153" s="96">
        <v>1.6282962706427668</v>
      </c>
      <c r="AF153" s="96">
        <v>8.7693913165487185</v>
      </c>
      <c r="AG153" s="96">
        <v>6.3760224577377791</v>
      </c>
      <c r="AH153" s="96">
        <v>12.724127515181975</v>
      </c>
      <c r="AI153" s="96">
        <v>14.443690648996427</v>
      </c>
      <c r="AJ153" s="96">
        <v>18.171291821562317</v>
      </c>
      <c r="AK153" s="96">
        <v>711.76041536944535</v>
      </c>
      <c r="AL153" s="96">
        <v>19.910198620408863</v>
      </c>
      <c r="AM153" s="96">
        <v>10.455217408590507</v>
      </c>
      <c r="AN153" s="96">
        <v>18.719498244815284</v>
      </c>
      <c r="AO153" s="96">
        <v>19.630650296209279</v>
      </c>
      <c r="AP153" s="96">
        <v>0</v>
      </c>
      <c r="AQ153" s="96">
        <v>19.984080148955329</v>
      </c>
      <c r="AR153" s="96">
        <v>19.915874775688369</v>
      </c>
      <c r="AS153" s="96">
        <v>19.851460465791199</v>
      </c>
      <c r="AT153" s="96">
        <v>19.997272025476356</v>
      </c>
      <c r="AU153" s="96">
        <v>19.90662161632596</v>
      </c>
      <c r="AV153" s="96">
        <v>19.691590991102959</v>
      </c>
      <c r="AW153" s="96">
        <v>19.777927677013906</v>
      </c>
      <c r="AX153" s="96">
        <v>19.696478619222564</v>
      </c>
      <c r="AY153" s="96">
        <v>0</v>
      </c>
      <c r="AZ153" s="96">
        <v>11163.444600426596</v>
      </c>
      <c r="BA153" s="96">
        <v>101.05653646087029</v>
      </c>
      <c r="BB153" s="96">
        <v>42.700429711479437</v>
      </c>
      <c r="BC153" s="96">
        <v>9.5194577716853246</v>
      </c>
      <c r="BD153" s="96">
        <v>0</v>
      </c>
      <c r="BE153" s="96">
        <v>13.748308807598148</v>
      </c>
      <c r="BF153" s="96">
        <v>19.732685855046412</v>
      </c>
      <c r="BG153" s="96">
        <v>65.338158911608019</v>
      </c>
      <c r="BH153" s="96">
        <v>19.978927683720642</v>
      </c>
      <c r="BI153" s="96">
        <v>2.2313124851588467E-5</v>
      </c>
      <c r="BJ153" s="96">
        <v>19.571588409156416</v>
      </c>
      <c r="BK153" s="96">
        <v>16.809552969993877</v>
      </c>
      <c r="BL153" s="96">
        <v>19.943361451777818</v>
      </c>
      <c r="BM153" s="96">
        <v>19.10426642317567</v>
      </c>
      <c r="BN153" s="96">
        <v>19.85328895796901</v>
      </c>
      <c r="BO153" s="96">
        <v>7.3955554983369804</v>
      </c>
      <c r="BP153" s="96">
        <v>17.378273632993718</v>
      </c>
      <c r="BQ153" s="96">
        <v>13.632560760892446</v>
      </c>
      <c r="BR153" s="96">
        <v>8.6895986500703568</v>
      </c>
      <c r="BS153" s="96">
        <v>7.5078506403309611</v>
      </c>
      <c r="BT153" s="96">
        <v>15.231130142713139</v>
      </c>
      <c r="BU153" s="96">
        <v>18.57142532826029</v>
      </c>
      <c r="BV153" s="96">
        <v>4.064071397214378</v>
      </c>
      <c r="BW153" s="96">
        <v>15.397176195375781</v>
      </c>
      <c r="BX153" s="96">
        <v>18.792320139695519</v>
      </c>
      <c r="BY153" s="96">
        <v>18.469012014675116</v>
      </c>
      <c r="BZ153" s="96">
        <v>18.490162100897813</v>
      </c>
      <c r="CA153" s="96">
        <v>6.9913615291649673</v>
      </c>
      <c r="CB153" s="96">
        <v>19.890339448034442</v>
      </c>
      <c r="CC153" s="96">
        <v>18.321214878615137</v>
      </c>
      <c r="CD153" s="96">
        <v>8.2791993494487315</v>
      </c>
      <c r="CE153" s="96">
        <v>0</v>
      </c>
      <c r="CF153" s="96">
        <v>0</v>
      </c>
      <c r="CG153" s="96">
        <v>2.7870167031311301</v>
      </c>
      <c r="CH153" s="96">
        <v>7.3077654387395201</v>
      </c>
      <c r="CI153" s="96">
        <v>15.827113566609254</v>
      </c>
      <c r="CJ153" s="96">
        <v>19.199184545129267</v>
      </c>
      <c r="CK153" s="96">
        <v>19.965774286168728</v>
      </c>
      <c r="CL153" s="96">
        <v>0.79423316398897004</v>
      </c>
      <c r="CM153" s="96">
        <v>20.845892311185253</v>
      </c>
      <c r="CN153" s="96">
        <v>10.94539528205641</v>
      </c>
      <c r="CO153" s="96">
        <v>33.904419346346621</v>
      </c>
      <c r="CP153" s="96">
        <v>25.093614071330862</v>
      </c>
      <c r="CQ153" s="96">
        <v>16.716323713430938</v>
      </c>
      <c r="CR153" s="96">
        <v>13.468294424978952</v>
      </c>
      <c r="CS153" s="96">
        <v>19.15722885852685</v>
      </c>
    </row>
    <row r="154" spans="1:97" ht="24.6" x14ac:dyDescent="0.6">
      <c r="A154" s="23" t="s">
        <v>299</v>
      </c>
      <c r="B154" s="96">
        <v>10966719.73</v>
      </c>
      <c r="C154" s="96">
        <v>363.57</v>
      </c>
      <c r="D154" s="96">
        <v>13240</v>
      </c>
      <c r="E154" s="96">
        <v>19668.66</v>
      </c>
      <c r="F154" s="96">
        <v>40000</v>
      </c>
      <c r="G154" s="96">
        <v>93408.849999999991</v>
      </c>
      <c r="H154" s="96">
        <v>194139.40000000002</v>
      </c>
      <c r="I154" s="96">
        <v>1669294.61</v>
      </c>
      <c r="J154" s="96">
        <v>984160</v>
      </c>
      <c r="K154" s="96">
        <v>3987.4100000000003</v>
      </c>
      <c r="L154" s="96">
        <v>407253.36</v>
      </c>
      <c r="M154" s="96">
        <v>20000.009999999998</v>
      </c>
      <c r="N154" s="96">
        <v>83105.330000000075</v>
      </c>
      <c r="O154" s="96">
        <v>-154025.95999999996</v>
      </c>
      <c r="P154" s="96">
        <v>61482.529999999329</v>
      </c>
      <c r="Q154" s="96">
        <v>578.5699999993667</v>
      </c>
      <c r="R154" s="96">
        <v>393975.20999999996</v>
      </c>
      <c r="S154" s="96">
        <v>-1755718.29</v>
      </c>
      <c r="T154" s="96">
        <v>446.09999999997672</v>
      </c>
      <c r="U154" s="96">
        <v>79571</v>
      </c>
      <c r="V154" s="96">
        <v>5700260</v>
      </c>
      <c r="W154" s="96">
        <v>5302464.2</v>
      </c>
      <c r="X154" s="96">
        <v>3220783.5399999996</v>
      </c>
      <c r="Y154" s="96">
        <v>1357165</v>
      </c>
      <c r="Z154" s="96">
        <v>817825.6</v>
      </c>
      <c r="AA154" s="96">
        <v>1981063.0299999998</v>
      </c>
      <c r="AB154" s="96">
        <v>210000</v>
      </c>
      <c r="AC154" s="96">
        <v>820000</v>
      </c>
      <c r="AD154" s="96">
        <v>1175123.3899999999</v>
      </c>
      <c r="AE154" s="96">
        <v>3102763.6799999997</v>
      </c>
      <c r="AF154" s="96">
        <v>1280660</v>
      </c>
      <c r="AG154" s="96">
        <v>2004273.2000000002</v>
      </c>
      <c r="AH154" s="96">
        <v>591830.60000000009</v>
      </c>
      <c r="AI154" s="96">
        <v>1033655.71</v>
      </c>
      <c r="AJ154" s="96">
        <v>4321965.7800000012</v>
      </c>
      <c r="AK154" s="96">
        <v>-13824354.789999999</v>
      </c>
      <c r="AL154" s="96">
        <v>5535.2999999998137</v>
      </c>
      <c r="AM154" s="96">
        <v>2592694.2999999998</v>
      </c>
      <c r="AN154" s="96">
        <v>54723.770000000019</v>
      </c>
      <c r="AO154" s="96">
        <v>15051.969999999972</v>
      </c>
      <c r="AP154" s="96">
        <v>438701.48</v>
      </c>
      <c r="AQ154" s="96">
        <v>5940.6899999994785</v>
      </c>
      <c r="AR154" s="96">
        <v>7495.4199999999255</v>
      </c>
      <c r="AS154" s="96">
        <v>18982.330000000075</v>
      </c>
      <c r="AT154" s="96">
        <v>409.25999999977648</v>
      </c>
      <c r="AU154" s="96">
        <v>13170.419999999925</v>
      </c>
      <c r="AV154" s="96">
        <v>6264.7900000000373</v>
      </c>
      <c r="AW154" s="96">
        <v>15831.889999999898</v>
      </c>
      <c r="AX154" s="96">
        <v>31343.649999999907</v>
      </c>
      <c r="AY154" s="96">
        <v>63425.93</v>
      </c>
      <c r="AZ154" s="96">
        <v>-43357783.439999998</v>
      </c>
      <c r="BA154" s="96">
        <v>-5682814.5999999996</v>
      </c>
      <c r="BB154" s="96">
        <v>-25885300</v>
      </c>
      <c r="BC154" s="96">
        <v>8257200</v>
      </c>
      <c r="BD154" s="96">
        <v>236543.07</v>
      </c>
      <c r="BE154" s="96">
        <v>1136720.0099999998</v>
      </c>
      <c r="BF154" s="96">
        <v>316439</v>
      </c>
      <c r="BG154" s="96">
        <v>-4908125.83</v>
      </c>
      <c r="BH154" s="96">
        <v>1901.6799999999348</v>
      </c>
      <c r="BI154" s="96">
        <v>1792664.89</v>
      </c>
      <c r="BJ154" s="96">
        <v>57949.079999999609</v>
      </c>
      <c r="BK154" s="96">
        <v>5210000</v>
      </c>
      <c r="BL154" s="96">
        <v>6815.929999999702</v>
      </c>
      <c r="BM154" s="96">
        <v>129088.11999999965</v>
      </c>
      <c r="BN154" s="96">
        <v>15825.889999999665</v>
      </c>
      <c r="BO154" s="96">
        <v>1704326.9499999997</v>
      </c>
      <c r="BP154" s="96">
        <v>147364.80000000016</v>
      </c>
      <c r="BQ154" s="96">
        <v>26341874.799999997</v>
      </c>
      <c r="BR154" s="96">
        <v>984011.32000000007</v>
      </c>
      <c r="BS154" s="96">
        <v>998326.95</v>
      </c>
      <c r="BT154" s="96">
        <v>2659668.7699999996</v>
      </c>
      <c r="BU154" s="96">
        <v>142340.35000000009</v>
      </c>
      <c r="BV154" s="96">
        <v>1431228.29</v>
      </c>
      <c r="BW154" s="96">
        <v>1295321.5</v>
      </c>
      <c r="BX154" s="96">
        <v>12788.650000000023</v>
      </c>
      <c r="BY154" s="96">
        <v>61988.859999999986</v>
      </c>
      <c r="BZ154" s="96">
        <v>96558.560000000056</v>
      </c>
      <c r="CA154" s="96">
        <v>1740101.5099999998</v>
      </c>
      <c r="CB154" s="96">
        <v>21554.079999999609</v>
      </c>
      <c r="CC154" s="96">
        <v>240768.73999999976</v>
      </c>
      <c r="CD154" s="96">
        <v>2416587.15</v>
      </c>
      <c r="CE154" s="96">
        <v>1417045.2</v>
      </c>
      <c r="CF154" s="96">
        <v>1475098.31</v>
      </c>
      <c r="CG154" s="96">
        <v>1010415.21</v>
      </c>
      <c r="CH154" s="96">
        <v>484571.31000000006</v>
      </c>
      <c r="CI154" s="96">
        <v>1051980.6299999999</v>
      </c>
      <c r="CJ154" s="96">
        <v>42545.130000000121</v>
      </c>
      <c r="CK154" s="96">
        <v>1745.4200000000419</v>
      </c>
      <c r="CL154" s="96">
        <v>14412235.560000001</v>
      </c>
      <c r="CM154" s="96">
        <v>-1290585.5299999975</v>
      </c>
      <c r="CN154" s="96">
        <v>28597867.93</v>
      </c>
      <c r="CO154" s="96">
        <v>-55273415.910000011</v>
      </c>
      <c r="CP154" s="96">
        <v>-18994008.140000001</v>
      </c>
      <c r="CQ154" s="96">
        <v>7213421.6799999997</v>
      </c>
      <c r="CR154" s="96">
        <v>43926520.679999977</v>
      </c>
      <c r="CS154" s="96">
        <v>18592036.24000001</v>
      </c>
    </row>
    <row r="155" spans="1:97" ht="24.6" x14ac:dyDescent="0.6">
      <c r="A155" s="23" t="s">
        <v>302</v>
      </c>
      <c r="B155" s="98" t="s">
        <v>311</v>
      </c>
      <c r="C155" s="98" t="s">
        <v>311</v>
      </c>
      <c r="D155" s="98" t="s">
        <v>311</v>
      </c>
      <c r="E155" s="98" t="s">
        <v>311</v>
      </c>
      <c r="F155" s="98" t="s">
        <v>311</v>
      </c>
      <c r="G155" s="98" t="s">
        <v>311</v>
      </c>
      <c r="H155" s="98" t="s">
        <v>311</v>
      </c>
      <c r="I155" s="98" t="s">
        <v>311</v>
      </c>
      <c r="J155" s="98" t="s">
        <v>311</v>
      </c>
      <c r="K155" s="98" t="s">
        <v>311</v>
      </c>
      <c r="L155" s="98" t="s">
        <v>311</v>
      </c>
      <c r="M155" s="98" t="s">
        <v>311</v>
      </c>
      <c r="N155" s="98" t="s">
        <v>311</v>
      </c>
      <c r="O155" s="98" t="s">
        <v>312</v>
      </c>
      <c r="P155" s="98" t="s">
        <v>311</v>
      </c>
      <c r="Q155" s="98" t="s">
        <v>311</v>
      </c>
      <c r="R155" s="98" t="s">
        <v>311</v>
      </c>
      <c r="S155" s="98" t="s">
        <v>312</v>
      </c>
      <c r="T155" s="98" t="s">
        <v>311</v>
      </c>
      <c r="U155" s="98" t="s">
        <v>311</v>
      </c>
      <c r="V155" s="98" t="s">
        <v>311</v>
      </c>
      <c r="W155" s="98" t="s">
        <v>311</v>
      </c>
      <c r="X155" s="98" t="s">
        <v>311</v>
      </c>
      <c r="Y155" s="98" t="s">
        <v>311</v>
      </c>
      <c r="Z155" s="98" t="s">
        <v>311</v>
      </c>
      <c r="AA155" s="98" t="s">
        <v>311</v>
      </c>
      <c r="AB155" s="98" t="s">
        <v>311</v>
      </c>
      <c r="AC155" s="98" t="s">
        <v>311</v>
      </c>
      <c r="AD155" s="98" t="s">
        <v>311</v>
      </c>
      <c r="AE155" s="98" t="s">
        <v>311</v>
      </c>
      <c r="AF155" s="98" t="s">
        <v>311</v>
      </c>
      <c r="AG155" s="98" t="s">
        <v>311</v>
      </c>
      <c r="AH155" s="98" t="s">
        <v>311</v>
      </c>
      <c r="AI155" s="98" t="s">
        <v>311</v>
      </c>
      <c r="AJ155" s="98" t="s">
        <v>311</v>
      </c>
      <c r="AK155" s="98" t="s">
        <v>312</v>
      </c>
      <c r="AL155" s="98" t="s">
        <v>311</v>
      </c>
      <c r="AM155" s="98" t="s">
        <v>311</v>
      </c>
      <c r="AN155" s="98" t="s">
        <v>311</v>
      </c>
      <c r="AO155" s="98" t="s">
        <v>311</v>
      </c>
      <c r="AP155" s="98" t="s">
        <v>311</v>
      </c>
      <c r="AQ155" s="98" t="s">
        <v>311</v>
      </c>
      <c r="AR155" s="98" t="s">
        <v>311</v>
      </c>
      <c r="AS155" s="98" t="s">
        <v>311</v>
      </c>
      <c r="AT155" s="98" t="s">
        <v>311</v>
      </c>
      <c r="AU155" s="98" t="s">
        <v>311</v>
      </c>
      <c r="AV155" s="98" t="s">
        <v>311</v>
      </c>
      <c r="AW155" s="98" t="s">
        <v>311</v>
      </c>
      <c r="AX155" s="98" t="s">
        <v>311</v>
      </c>
      <c r="AY155" s="98" t="s">
        <v>311</v>
      </c>
      <c r="AZ155" s="98" t="s">
        <v>312</v>
      </c>
      <c r="BA155" s="98" t="s">
        <v>312</v>
      </c>
      <c r="BB155" s="98" t="s">
        <v>312</v>
      </c>
      <c r="BC155" s="98" t="s">
        <v>311</v>
      </c>
      <c r="BD155" s="98" t="s">
        <v>311</v>
      </c>
      <c r="BE155" s="98" t="s">
        <v>311</v>
      </c>
      <c r="BF155" s="98" t="s">
        <v>311</v>
      </c>
      <c r="BG155" s="98" t="s">
        <v>312</v>
      </c>
      <c r="BH155" s="98" t="s">
        <v>311</v>
      </c>
      <c r="BI155" s="98" t="s">
        <v>311</v>
      </c>
      <c r="BJ155" s="98" t="s">
        <v>311</v>
      </c>
      <c r="BK155" s="98" t="s">
        <v>311</v>
      </c>
      <c r="BL155" s="98" t="s">
        <v>311</v>
      </c>
      <c r="BM155" s="98" t="s">
        <v>311</v>
      </c>
      <c r="BN155" s="98" t="s">
        <v>311</v>
      </c>
      <c r="BO155" s="98" t="s">
        <v>311</v>
      </c>
      <c r="BP155" s="98" t="s">
        <v>311</v>
      </c>
      <c r="BQ155" s="98" t="s">
        <v>311</v>
      </c>
      <c r="BR155" s="98" t="s">
        <v>311</v>
      </c>
      <c r="BS155" s="98" t="s">
        <v>311</v>
      </c>
      <c r="BT155" s="98" t="s">
        <v>311</v>
      </c>
      <c r="BU155" s="98" t="s">
        <v>311</v>
      </c>
      <c r="BV155" s="98" t="s">
        <v>311</v>
      </c>
      <c r="BW155" s="98" t="s">
        <v>311</v>
      </c>
      <c r="BX155" s="98" t="s">
        <v>311</v>
      </c>
      <c r="BY155" s="98" t="s">
        <v>311</v>
      </c>
      <c r="BZ155" s="98" t="s">
        <v>311</v>
      </c>
      <c r="CA155" s="98" t="s">
        <v>311</v>
      </c>
      <c r="CB155" s="98" t="s">
        <v>311</v>
      </c>
      <c r="CC155" s="98" t="s">
        <v>311</v>
      </c>
      <c r="CD155" s="98" t="s">
        <v>311</v>
      </c>
      <c r="CE155" s="98" t="s">
        <v>311</v>
      </c>
      <c r="CF155" s="98" t="s">
        <v>311</v>
      </c>
      <c r="CG155" s="98" t="s">
        <v>311</v>
      </c>
      <c r="CH155" s="98" t="s">
        <v>311</v>
      </c>
      <c r="CI155" s="98" t="s">
        <v>311</v>
      </c>
      <c r="CJ155" s="98" t="s">
        <v>311</v>
      </c>
      <c r="CK155" s="98" t="s">
        <v>311</v>
      </c>
      <c r="CL155" s="98" t="s">
        <v>311</v>
      </c>
      <c r="CM155" s="98" t="s">
        <v>312</v>
      </c>
      <c r="CN155" s="98" t="s">
        <v>311</v>
      </c>
      <c r="CO155" s="98" t="s">
        <v>312</v>
      </c>
      <c r="CP155" s="98" t="s">
        <v>312</v>
      </c>
      <c r="CQ155" s="98" t="s">
        <v>311</v>
      </c>
      <c r="CR155" s="98" t="s">
        <v>311</v>
      </c>
      <c r="CS155" s="98" t="s">
        <v>311</v>
      </c>
    </row>
    <row r="156" spans="1:97" ht="24.6" x14ac:dyDescent="0.6">
      <c r="A156" s="23" t="s">
        <v>391</v>
      </c>
      <c r="B156" s="96">
        <v>177229718.78</v>
      </c>
      <c r="C156" s="96">
        <v>17630485.859999999</v>
      </c>
      <c r="D156" s="96">
        <v>26971798.920000002</v>
      </c>
      <c r="E156" s="96">
        <v>12979841.710000001</v>
      </c>
      <c r="F156" s="96">
        <v>14330073.75</v>
      </c>
      <c r="G156" s="96">
        <v>2061133.54</v>
      </c>
      <c r="H156" s="96">
        <v>9935278.5299999993</v>
      </c>
      <c r="I156" s="96">
        <v>7250716.2800000003</v>
      </c>
      <c r="J156" s="96">
        <v>-1978230.79</v>
      </c>
      <c r="K156" s="96">
        <v>-10740814.199999999</v>
      </c>
      <c r="L156" s="96">
        <v>-26835640.170000002</v>
      </c>
      <c r="M156" s="96">
        <v>-5526395.2400000002</v>
      </c>
      <c r="N156" s="96">
        <v>84381385.329999998</v>
      </c>
      <c r="O156" s="96">
        <v>23532870.73</v>
      </c>
      <c r="P156" s="96">
        <v>-2340864.9900000002</v>
      </c>
      <c r="Q156" s="96">
        <v>42841576.590000004</v>
      </c>
      <c r="R156" s="96">
        <v>23044236.989999998</v>
      </c>
      <c r="S156" s="96">
        <v>25830354.719999999</v>
      </c>
      <c r="T156" s="96">
        <v>14820313.68</v>
      </c>
      <c r="U156" s="96">
        <v>-7365734.0800000001</v>
      </c>
      <c r="V156" s="96">
        <v>316876459.75</v>
      </c>
      <c r="W156" s="96">
        <v>43456941.859999999</v>
      </c>
      <c r="X156" s="96">
        <v>4636347.7</v>
      </c>
      <c r="Y156" s="96">
        <v>19308484.809999999</v>
      </c>
      <c r="Z156" s="96">
        <v>3370313.26</v>
      </c>
      <c r="AA156" s="96">
        <v>14331863.779999999</v>
      </c>
      <c r="AB156" s="96">
        <v>7199906.0199999996</v>
      </c>
      <c r="AC156" s="96">
        <v>-23236767.449999999</v>
      </c>
      <c r="AD156" s="96">
        <v>8190686.7599999998</v>
      </c>
      <c r="AE156" s="96">
        <v>5629622.5099999998</v>
      </c>
      <c r="AF156" s="96">
        <v>-4017289.41</v>
      </c>
      <c r="AG156" s="96">
        <v>5868487.5</v>
      </c>
      <c r="AH156" s="96">
        <v>21034512.030000001</v>
      </c>
      <c r="AI156" s="96">
        <v>-2571989.42</v>
      </c>
      <c r="AJ156" s="96">
        <v>867428670.25</v>
      </c>
      <c r="AK156" s="96">
        <v>52756810.259999998</v>
      </c>
      <c r="AL156" s="96">
        <v>24232950.879999999</v>
      </c>
      <c r="AM156" s="96">
        <v>57185798.719999999</v>
      </c>
      <c r="AN156" s="96">
        <v>3585145.6</v>
      </c>
      <c r="AO156" s="96">
        <v>16195926.380000001</v>
      </c>
      <c r="AP156" s="96">
        <v>4196940.96</v>
      </c>
      <c r="AQ156" s="96">
        <v>75033965.739999995</v>
      </c>
      <c r="AR156" s="96">
        <v>21387662.739999998</v>
      </c>
      <c r="AS156" s="96">
        <v>6257153.8600000003</v>
      </c>
      <c r="AT156" s="96">
        <v>2175628.96</v>
      </c>
      <c r="AU156" s="96">
        <v>27642478.530000001</v>
      </c>
      <c r="AV156" s="96">
        <v>10356739.24</v>
      </c>
      <c r="AW156" s="96">
        <v>29114401.030000001</v>
      </c>
      <c r="AX156" s="96">
        <v>23872352.620000001</v>
      </c>
      <c r="AY156" s="96">
        <v>9692465.5800000001</v>
      </c>
      <c r="AZ156" s="96">
        <v>302751103.47000003</v>
      </c>
      <c r="BA156" s="96">
        <v>37037828.789999999</v>
      </c>
      <c r="BB156" s="96">
        <v>635504309.96000004</v>
      </c>
      <c r="BC156" s="96">
        <v>-3500055.25</v>
      </c>
      <c r="BD156" s="96">
        <v>-3695298.18</v>
      </c>
      <c r="BE156" s="96">
        <v>7680113.9100000001</v>
      </c>
      <c r="BF156" s="96">
        <v>65925720.079999998</v>
      </c>
      <c r="BG156" s="96">
        <v>41565592.420000002</v>
      </c>
      <c r="BH156" s="96">
        <v>-2194584.2400000002</v>
      </c>
      <c r="BI156" s="96">
        <v>17841699.960000001</v>
      </c>
      <c r="BJ156" s="96">
        <v>16450340.25</v>
      </c>
      <c r="BK156" s="96">
        <v>486809661.83999997</v>
      </c>
      <c r="BL156" s="96">
        <v>19748704.579999998</v>
      </c>
      <c r="BM156" s="96">
        <v>17131740.989999998</v>
      </c>
      <c r="BN156" s="96">
        <v>12787748.640000001</v>
      </c>
      <c r="BO156" s="96">
        <v>381829.57</v>
      </c>
      <c r="BP156" s="96">
        <v>3723479.49</v>
      </c>
      <c r="BQ156" s="96">
        <v>1673111110.3399999</v>
      </c>
      <c r="BR156" s="96">
        <v>5711834.6500000004</v>
      </c>
      <c r="BS156" s="96">
        <v>237229.51</v>
      </c>
      <c r="BT156" s="96">
        <v>128396575.3</v>
      </c>
      <c r="BU156" s="96">
        <v>24940848.210000001</v>
      </c>
      <c r="BV156" s="96">
        <v>12598980.73</v>
      </c>
      <c r="BW156" s="96">
        <v>2520206.85</v>
      </c>
      <c r="BX156" s="96">
        <v>2450273.64</v>
      </c>
      <c r="BY156" s="96">
        <v>1598202.45</v>
      </c>
      <c r="BZ156" s="96">
        <v>13514775.34</v>
      </c>
      <c r="CA156" s="96">
        <v>22912327.149999999</v>
      </c>
      <c r="CB156" s="96">
        <v>21606823.93</v>
      </c>
      <c r="CC156" s="96">
        <v>42984293.560000002</v>
      </c>
      <c r="CD156" s="96">
        <v>12777622.84</v>
      </c>
      <c r="CE156" s="96">
        <v>6677985.1299999999</v>
      </c>
      <c r="CF156" s="96">
        <v>8732310.6899999995</v>
      </c>
      <c r="CG156" s="96">
        <v>-2732867.2</v>
      </c>
      <c r="CH156" s="96">
        <v>5048503.5</v>
      </c>
      <c r="CI156" s="96">
        <v>1913993.3</v>
      </c>
      <c r="CJ156" s="96">
        <v>3858124.81</v>
      </c>
      <c r="CK156" s="96">
        <v>17007700.68</v>
      </c>
      <c r="CL156" s="96">
        <v>223307966.97000003</v>
      </c>
      <c r="CM156" s="96">
        <v>204744138.97000003</v>
      </c>
      <c r="CN156" s="96">
        <v>420077579.69999987</v>
      </c>
      <c r="CO156" s="96">
        <v>1570904023.6099997</v>
      </c>
      <c r="CP156" s="96">
        <v>775577838.91000009</v>
      </c>
      <c r="CQ156" s="96">
        <v>540583165.1099999</v>
      </c>
      <c r="CR156" s="96">
        <v>2005866855.4100001</v>
      </c>
      <c r="CS156" s="96">
        <v>5741061568.6800013</v>
      </c>
    </row>
    <row r="157" spans="1:97" ht="24.6" x14ac:dyDescent="0.6">
      <c r="A157" s="23" t="s">
        <v>392</v>
      </c>
      <c r="B157" s="96">
        <v>-123378873.10999998</v>
      </c>
      <c r="C157" s="96">
        <v>3433450.5599999987</v>
      </c>
      <c r="D157" s="96">
        <v>6898031.5300000012</v>
      </c>
      <c r="E157" s="96">
        <v>-3892857.08</v>
      </c>
      <c r="F157" s="96">
        <v>4162722.370000001</v>
      </c>
      <c r="G157" s="96">
        <v>-17843774.32</v>
      </c>
      <c r="H157" s="96">
        <v>-17572487.650000002</v>
      </c>
      <c r="I157" s="96">
        <v>-41684100.899999999</v>
      </c>
      <c r="J157" s="96">
        <v>-14009437.080000002</v>
      </c>
      <c r="K157" s="96">
        <v>-28571028.380000003</v>
      </c>
      <c r="L157" s="96">
        <v>-86847435.769999996</v>
      </c>
      <c r="M157" s="96">
        <v>-10724134.779999999</v>
      </c>
      <c r="N157" s="96">
        <v>-40866357.49000001</v>
      </c>
      <c r="O157" s="96">
        <v>10147791.23</v>
      </c>
      <c r="P157" s="96">
        <v>-30970845.729999997</v>
      </c>
      <c r="Q157" s="96">
        <v>-6887763.0799999982</v>
      </c>
      <c r="R157" s="96">
        <v>2682330.2699999996</v>
      </c>
      <c r="S157" s="96">
        <v>7554037.5099999998</v>
      </c>
      <c r="T157" s="96">
        <v>-327805.51000000164</v>
      </c>
      <c r="U157" s="96">
        <v>-12845898.51</v>
      </c>
      <c r="V157" s="96">
        <v>-90374772</v>
      </c>
      <c r="W157" s="96">
        <v>28468621.82</v>
      </c>
      <c r="X157" s="96">
        <v>-35702081.600000001</v>
      </c>
      <c r="Y157" s="96">
        <v>-5482458.1900000013</v>
      </c>
      <c r="Z157" s="96">
        <v>-15798432.489999998</v>
      </c>
      <c r="AA157" s="96">
        <v>-2188417.6099999994</v>
      </c>
      <c r="AB157" s="96">
        <v>-8862372.4700000007</v>
      </c>
      <c r="AC157" s="96">
        <v>-85089097.24000001</v>
      </c>
      <c r="AD157" s="96">
        <v>-9511146.5300000012</v>
      </c>
      <c r="AE157" s="96">
        <v>-11779045.540000001</v>
      </c>
      <c r="AF157" s="96">
        <v>-20729505.429999996</v>
      </c>
      <c r="AG157" s="96">
        <v>-32076113.829999998</v>
      </c>
      <c r="AH157" s="96">
        <v>2050303.3000000007</v>
      </c>
      <c r="AI157" s="96">
        <v>-27418109.969999999</v>
      </c>
      <c r="AJ157" s="96">
        <v>15084361.159999967</v>
      </c>
      <c r="AK157" s="96">
        <v>36539108.799999997</v>
      </c>
      <c r="AL157" s="96">
        <v>14556365.809999999</v>
      </c>
      <c r="AM157" s="96">
        <v>-21644446.780000001</v>
      </c>
      <c r="AN157" s="96">
        <v>-31245571.100000005</v>
      </c>
      <c r="AO157" s="96">
        <v>2972207.7200000007</v>
      </c>
      <c r="AP157" s="96">
        <v>-1847348.7999999998</v>
      </c>
      <c r="AQ157" s="96">
        <v>-57878000.360000007</v>
      </c>
      <c r="AR157" s="96">
        <v>3864530.09</v>
      </c>
      <c r="AS157" s="96">
        <v>-19124917.970000003</v>
      </c>
      <c r="AT157" s="96">
        <v>-23076873.310000002</v>
      </c>
      <c r="AU157" s="96">
        <v>13122178.300000001</v>
      </c>
      <c r="AV157" s="96">
        <v>261122.48000000045</v>
      </c>
      <c r="AW157" s="96">
        <v>10906913.630000003</v>
      </c>
      <c r="AX157" s="96">
        <v>6063196.9899999984</v>
      </c>
      <c r="AY157" s="96">
        <v>-71814.080000000075</v>
      </c>
      <c r="AZ157" s="96">
        <v>159641466.56999999</v>
      </c>
      <c r="BA157" s="96">
        <v>23567916.880000003</v>
      </c>
      <c r="BB157" s="96">
        <v>348323039.97000003</v>
      </c>
      <c r="BC157" s="96">
        <v>-72738232.980000004</v>
      </c>
      <c r="BD157" s="96">
        <v>-21730072.190000001</v>
      </c>
      <c r="BE157" s="96">
        <v>-13634097.940000001</v>
      </c>
      <c r="BF157" s="96">
        <v>-91616362.639999986</v>
      </c>
      <c r="BG157" s="96">
        <v>28771728.299999997</v>
      </c>
      <c r="BH157" s="96">
        <v>-15897343.910000002</v>
      </c>
      <c r="BI157" s="96">
        <v>-2679228.0300000012</v>
      </c>
      <c r="BJ157" s="96">
        <v>575912.98000000045</v>
      </c>
      <c r="BK157" s="96">
        <v>94299105.50999999</v>
      </c>
      <c r="BL157" s="96">
        <v>-9630384.9600000009</v>
      </c>
      <c r="BM157" s="96">
        <v>-4764162.57</v>
      </c>
      <c r="BN157" s="96">
        <v>-33185698.799999997</v>
      </c>
      <c r="BO157" s="96">
        <v>-19954719.77</v>
      </c>
      <c r="BP157" s="96">
        <v>-15269287.449999999</v>
      </c>
      <c r="BQ157" s="96">
        <v>327520108.11000001</v>
      </c>
      <c r="BR157" s="96">
        <v>-14393646.960000001</v>
      </c>
      <c r="BS157" s="96">
        <v>-25875672.730000004</v>
      </c>
      <c r="BT157" s="96">
        <v>-32323559.379999995</v>
      </c>
      <c r="BU157" s="96">
        <v>17956459.140000001</v>
      </c>
      <c r="BV157" s="96">
        <v>-5319756.7299999967</v>
      </c>
      <c r="BW157" s="96">
        <v>-78460179.719999999</v>
      </c>
      <c r="BX157" s="96">
        <v>-6955962.5800000001</v>
      </c>
      <c r="BY157" s="96">
        <v>-13949546.520000001</v>
      </c>
      <c r="BZ157" s="96">
        <v>-4534336.6099999994</v>
      </c>
      <c r="CA157" s="96">
        <v>-21165636.960000001</v>
      </c>
      <c r="CB157" s="96">
        <v>-41678898.140000001</v>
      </c>
      <c r="CC157" s="96">
        <v>18947880.339999996</v>
      </c>
      <c r="CD157" s="96">
        <v>-19228858.899999999</v>
      </c>
      <c r="CE157" s="96">
        <v>-3368244.1799999997</v>
      </c>
      <c r="CF157" s="96">
        <v>-12322297.52</v>
      </c>
      <c r="CG157" s="96">
        <v>-14732973.740000002</v>
      </c>
      <c r="CH157" s="96">
        <v>-2036777.6999999993</v>
      </c>
      <c r="CI157" s="96">
        <v>-54982216.280000001</v>
      </c>
      <c r="CJ157" s="96">
        <v>-3072367.0199999996</v>
      </c>
      <c r="CK157" s="96">
        <v>7955099.5699999984</v>
      </c>
      <c r="CL157" s="96">
        <v>-330029924.61000007</v>
      </c>
      <c r="CM157" s="96">
        <v>-71514511.310000062</v>
      </c>
      <c r="CN157" s="96">
        <v>-314492627.77999991</v>
      </c>
      <c r="CO157" s="96">
        <v>131690396.02999985</v>
      </c>
      <c r="CP157" s="96">
        <v>159375343.56000006</v>
      </c>
      <c r="CQ157" s="96">
        <v>11494851.959999979</v>
      </c>
      <c r="CR157" s="96">
        <v>17978615.489999533</v>
      </c>
      <c r="CS157" s="96">
        <v>-395497856.65999794</v>
      </c>
    </row>
    <row r="158" spans="1:97" ht="24.6" x14ac:dyDescent="0.6">
      <c r="A158" s="23" t="s">
        <v>389</v>
      </c>
      <c r="B158" s="96">
        <v>84749975.07083334</v>
      </c>
      <c r="C158" s="96">
        <v>10433653.125</v>
      </c>
      <c r="D158" s="96">
        <v>9871910.416666666</v>
      </c>
      <c r="E158" s="96">
        <v>9434686.2616666667</v>
      </c>
      <c r="F158" s="96">
        <v>6999952.2199999997</v>
      </c>
      <c r="G158" s="96">
        <v>10909545</v>
      </c>
      <c r="H158" s="96">
        <v>14691754.362499999</v>
      </c>
      <c r="I158" s="96">
        <v>20376430.180833336</v>
      </c>
      <c r="J158" s="96">
        <v>10763975</v>
      </c>
      <c r="K158" s="96">
        <v>12038696.913333334</v>
      </c>
      <c r="L158" s="96">
        <v>29024991.230833337</v>
      </c>
      <c r="M158" s="96">
        <v>4481708.7733333334</v>
      </c>
      <c r="N158" s="96">
        <v>60644052.584166653</v>
      </c>
      <c r="O158" s="96">
        <v>11398447.464999998</v>
      </c>
      <c r="P158" s="96">
        <v>15722978.856666669</v>
      </c>
      <c r="Q158" s="96">
        <v>21588666.503333334</v>
      </c>
      <c r="R158" s="96">
        <v>10526062.500833333</v>
      </c>
      <c r="S158" s="96">
        <v>10416507.920833332</v>
      </c>
      <c r="T158" s="96">
        <v>9121515.0825000014</v>
      </c>
      <c r="U158" s="96">
        <v>5549866.666666667</v>
      </c>
      <c r="V158" s="96">
        <v>110641641.66666667</v>
      </c>
      <c r="W158" s="96">
        <v>8132603.25</v>
      </c>
      <c r="X158" s="96">
        <v>14814276.161666667</v>
      </c>
      <c r="Y158" s="96">
        <v>11010146.833333334</v>
      </c>
      <c r="Z158" s="96">
        <v>5532390.833333333</v>
      </c>
      <c r="AA158" s="96">
        <v>7490840.5533333337</v>
      </c>
      <c r="AB158" s="96">
        <v>8695625</v>
      </c>
      <c r="AC158" s="96">
        <v>27891933.333333332</v>
      </c>
      <c r="AD158" s="96">
        <v>7856373.5883333338</v>
      </c>
      <c r="AE158" s="96">
        <v>8325647.6708333315</v>
      </c>
      <c r="AF158" s="96">
        <v>10662141.666666666</v>
      </c>
      <c r="AG158" s="96">
        <v>17869235.583333332</v>
      </c>
      <c r="AH158" s="96">
        <v>8499333.583333334</v>
      </c>
      <c r="AI158" s="96">
        <v>8627998.456666667</v>
      </c>
      <c r="AJ158" s="96">
        <v>243852109.52416673</v>
      </c>
      <c r="AK158" s="96">
        <v>11129114.303333333</v>
      </c>
      <c r="AL158" s="96">
        <v>7782473.8908333331</v>
      </c>
      <c r="AM158" s="96">
        <v>20624247.557500001</v>
      </c>
      <c r="AN158" s="96">
        <v>20061689.877499998</v>
      </c>
      <c r="AO158" s="96">
        <v>10347431.063333333</v>
      </c>
      <c r="AP158" s="96">
        <v>4871764.5199999996</v>
      </c>
      <c r="AQ158" s="96">
        <v>53239163.265833341</v>
      </c>
      <c r="AR158" s="96">
        <v>11109153.398333332</v>
      </c>
      <c r="AS158" s="96">
        <v>18967458.072500002</v>
      </c>
      <c r="AT158" s="96">
        <v>18221252.109166667</v>
      </c>
      <c r="AU158" s="96">
        <v>9457775.5808333326</v>
      </c>
      <c r="AV158" s="96">
        <v>6474678.3241666667</v>
      </c>
      <c r="AW158" s="96">
        <v>11131041.554166667</v>
      </c>
      <c r="AX158" s="96">
        <v>9833120.2774999999</v>
      </c>
      <c r="AY158" s="96">
        <v>8510985.3275000006</v>
      </c>
      <c r="AZ158" s="96">
        <v>58906876.955000006</v>
      </c>
      <c r="BA158" s="96">
        <v>7811394.583333333</v>
      </c>
      <c r="BB158" s="96">
        <v>115922500</v>
      </c>
      <c r="BC158" s="96">
        <v>26355166.666666668</v>
      </c>
      <c r="BD158" s="96">
        <v>8133958.1983333332</v>
      </c>
      <c r="BE158" s="96">
        <v>9960027.3825000003</v>
      </c>
      <c r="BF158" s="96">
        <v>59746686.666666664</v>
      </c>
      <c r="BG158" s="96">
        <v>7141797.7816666663</v>
      </c>
      <c r="BH158" s="96">
        <v>5395141.7558333334</v>
      </c>
      <c r="BI158" s="96">
        <v>7857685.2908333344</v>
      </c>
      <c r="BJ158" s="96">
        <v>6976483.086666666</v>
      </c>
      <c r="BK158" s="96">
        <v>74841666.666666672</v>
      </c>
      <c r="BL158" s="96">
        <v>16509966.75</v>
      </c>
      <c r="BM158" s="96">
        <v>12999778.185833333</v>
      </c>
      <c r="BN158" s="96">
        <v>19527883.030833334</v>
      </c>
      <c r="BO158" s="96">
        <v>13099201.352500001</v>
      </c>
      <c r="BP158" s="96">
        <v>9810340.6091666669</v>
      </c>
      <c r="BQ158" s="96">
        <v>367679985.08333331</v>
      </c>
      <c r="BR158" s="96">
        <v>14472118.803333333</v>
      </c>
      <c r="BS158" s="96">
        <v>12217762.547500001</v>
      </c>
      <c r="BT158" s="96">
        <v>54524780.842500001</v>
      </c>
      <c r="BU158" s="96">
        <v>4118975.5708333333</v>
      </c>
      <c r="BV158" s="96">
        <v>10894383.2675</v>
      </c>
      <c r="BW158" s="96">
        <v>32626895.209999997</v>
      </c>
      <c r="BX158" s="96">
        <v>7856993.5333333341</v>
      </c>
      <c r="BY158" s="96">
        <v>8280380.105833333</v>
      </c>
      <c r="BZ158" s="96">
        <v>10736979.25</v>
      </c>
      <c r="CA158" s="96">
        <v>15760151.050833335</v>
      </c>
      <c r="CB158" s="96">
        <v>29012748.991666671</v>
      </c>
      <c r="CC158" s="96">
        <v>13830265.495000003</v>
      </c>
      <c r="CD158" s="96">
        <v>24624899.08666667</v>
      </c>
      <c r="CE158" s="96">
        <v>7339289.2716666656</v>
      </c>
      <c r="CF158" s="96">
        <v>7016743.163333334</v>
      </c>
      <c r="CG158" s="96">
        <v>6847906.9891666668</v>
      </c>
      <c r="CH158" s="96">
        <v>7454079.6049999995</v>
      </c>
      <c r="CI158" s="96">
        <v>34385493.326666661</v>
      </c>
      <c r="CJ158" s="96">
        <v>6254468.5575000001</v>
      </c>
      <c r="CK158" s="96">
        <v>5173025.3108333331</v>
      </c>
      <c r="CL158" s="96">
        <v>223777278.55499998</v>
      </c>
      <c r="CM158" s="96">
        <v>144968097.58000001</v>
      </c>
      <c r="CN158" s="96">
        <v>256050188.18083334</v>
      </c>
      <c r="CO158" s="96">
        <v>532331730.18499994</v>
      </c>
      <c r="CP158" s="96">
        <v>247489446.82916668</v>
      </c>
      <c r="CQ158" s="96">
        <v>146788836.595</v>
      </c>
      <c r="CR158" s="96">
        <v>681108325.0625</v>
      </c>
      <c r="CS158" s="96">
        <v>2232513902.9874997</v>
      </c>
    </row>
    <row r="159" spans="1:97" ht="24.6" x14ac:dyDescent="0.6">
      <c r="A159" s="23" t="s">
        <v>303</v>
      </c>
      <c r="B159" s="96">
        <v>2.0912067364252653</v>
      </c>
      <c r="C159" s="96">
        <v>1.6897711327737857</v>
      </c>
      <c r="D159" s="96">
        <v>2.7321762234049181</v>
      </c>
      <c r="E159" s="96">
        <v>1.3757576404779222</v>
      </c>
      <c r="F159" s="96">
        <v>2.0471673662366801</v>
      </c>
      <c r="G159" s="96">
        <v>0.18892937698134982</v>
      </c>
      <c r="H159" s="96">
        <v>0.67624861434923822</v>
      </c>
      <c r="I159" s="96">
        <v>0.35583839836774916</v>
      </c>
      <c r="J159" s="96">
        <v>-0.18378255152023301</v>
      </c>
      <c r="K159" s="96">
        <v>-0.89219076427649924</v>
      </c>
      <c r="L159" s="96">
        <v>-0.92457013876691263</v>
      </c>
      <c r="M159" s="96">
        <v>-1.2331000338269786</v>
      </c>
      <c r="N159" s="96">
        <v>1.3914206213855642</v>
      </c>
      <c r="O159" s="96">
        <v>2.0645680740521799</v>
      </c>
      <c r="P159" s="96">
        <v>-0.14888177433422259</v>
      </c>
      <c r="Q159" s="96">
        <v>1.9844475611027286</v>
      </c>
      <c r="R159" s="96">
        <v>2.1892551928297612</v>
      </c>
      <c r="S159" s="96">
        <v>2.4797518435461949</v>
      </c>
      <c r="T159" s="96">
        <v>1.6247644767296801</v>
      </c>
      <c r="U159" s="96">
        <v>-1.3271911781664423</v>
      </c>
      <c r="V159" s="96">
        <v>2.8639891362482044</v>
      </c>
      <c r="W159" s="96">
        <v>5.3435462820591919</v>
      </c>
      <c r="X159" s="96">
        <v>0.31296484886632436</v>
      </c>
      <c r="Y159" s="96">
        <v>1.7536991197559111</v>
      </c>
      <c r="Z159" s="96">
        <v>0.60919652308247085</v>
      </c>
      <c r="AA159" s="96">
        <v>1.9132517476456621</v>
      </c>
      <c r="AB159" s="96">
        <v>0.82799177977431171</v>
      </c>
      <c r="AC159" s="96">
        <v>-0.83309992076562156</v>
      </c>
      <c r="AD159" s="96">
        <v>1.0425531153664993</v>
      </c>
      <c r="AE159" s="96">
        <v>0.67617832660897592</v>
      </c>
      <c r="AF159" s="96">
        <v>-0.37678071963340704</v>
      </c>
      <c r="AG159" s="96">
        <v>0.32841290119167432</v>
      </c>
      <c r="AH159" s="96">
        <v>2.4748425066227986</v>
      </c>
      <c r="AI159" s="96">
        <v>-0.29809803895046821</v>
      </c>
      <c r="AJ159" s="96">
        <v>3.5571915778896894</v>
      </c>
      <c r="AK159" s="96">
        <v>4.7404320615341833</v>
      </c>
      <c r="AL159" s="96">
        <v>3.1137850534317923</v>
      </c>
      <c r="AM159" s="96">
        <v>2.77274594190974</v>
      </c>
      <c r="AN159" s="96">
        <v>0.17870606224557817</v>
      </c>
      <c r="AO159" s="96">
        <v>1.5652123006058112</v>
      </c>
      <c r="AP159" s="96">
        <v>0.86148272207540944</v>
      </c>
      <c r="AQ159" s="96">
        <v>1.4093753758927621</v>
      </c>
      <c r="AR159" s="96">
        <v>1.9252288606626602</v>
      </c>
      <c r="AS159" s="96">
        <v>0.32988889898072027</v>
      </c>
      <c r="AT159" s="96">
        <v>0.11940062883524312</v>
      </c>
      <c r="AU159" s="96">
        <v>2.9227251475514922</v>
      </c>
      <c r="AV159" s="96">
        <v>1.5995758741161832</v>
      </c>
      <c r="AW159" s="96">
        <v>2.6156043788284706</v>
      </c>
      <c r="AX159" s="96">
        <v>2.4277494779174384</v>
      </c>
      <c r="AY159" s="96">
        <v>1.1388182692176072</v>
      </c>
      <c r="AZ159" s="96">
        <v>5.13948657813377</v>
      </c>
      <c r="BA159" s="96">
        <v>4.7415129775962432</v>
      </c>
      <c r="BB159" s="96">
        <v>5.4821480727209995</v>
      </c>
      <c r="BC159" s="96">
        <v>-0.1328033813736712</v>
      </c>
      <c r="BD159" s="96">
        <v>-0.45430503696923047</v>
      </c>
      <c r="BE159" s="96">
        <v>0.77109365416947939</v>
      </c>
      <c r="BF159" s="96">
        <v>1.1034205201671992</v>
      </c>
      <c r="BG159" s="96">
        <v>5.8200461131370664</v>
      </c>
      <c r="BH159" s="96">
        <v>-0.40677045003074713</v>
      </c>
      <c r="BI159" s="96">
        <v>2.2706050572951653</v>
      </c>
      <c r="BJ159" s="96">
        <v>2.3579703477586875</v>
      </c>
      <c r="BK159" s="96">
        <v>6.5045272709943207</v>
      </c>
      <c r="BL159" s="96">
        <v>1.1961686464329189</v>
      </c>
      <c r="BM159" s="96">
        <v>1.3178487159626711</v>
      </c>
      <c r="BN159" s="96">
        <v>0.65484561843231681</v>
      </c>
      <c r="BO159" s="96">
        <v>2.91490725064034E-2</v>
      </c>
      <c r="BP159" s="96">
        <v>0.37954640295779585</v>
      </c>
      <c r="BQ159" s="96">
        <v>4.5504546840122275</v>
      </c>
      <c r="BR159" s="96">
        <v>0.39467853516268853</v>
      </c>
      <c r="BS159" s="96">
        <v>1.9416772021694097E-2</v>
      </c>
      <c r="BT159" s="96">
        <v>2.3548297364254553</v>
      </c>
      <c r="BU159" s="96">
        <v>6.0551095244670456</v>
      </c>
      <c r="BV159" s="96">
        <v>1.1564657145471591</v>
      </c>
      <c r="BW159" s="96">
        <v>7.7243232424627647E-2</v>
      </c>
      <c r="BX159" s="96">
        <v>0.31185893555909167</v>
      </c>
      <c r="BY159" s="96">
        <v>0.19301075911649321</v>
      </c>
      <c r="BZ159" s="96">
        <v>1.2587129978853224</v>
      </c>
      <c r="CA159" s="96">
        <v>1.4538139308498876</v>
      </c>
      <c r="CB159" s="96">
        <v>0.74473549322079491</v>
      </c>
      <c r="CC159" s="96">
        <v>3.1079875925404274</v>
      </c>
      <c r="CD159" s="96">
        <v>0.51889036357182627</v>
      </c>
      <c r="CE159" s="96">
        <v>0.90989534310636444</v>
      </c>
      <c r="CF159" s="96">
        <v>1.244496269384852</v>
      </c>
      <c r="CG159" s="96">
        <v>-0.39908065403390758</v>
      </c>
      <c r="CH159" s="96">
        <v>0.67728059901769733</v>
      </c>
      <c r="CI159" s="96">
        <v>5.566281343753933E-2</v>
      </c>
      <c r="CJ159" s="96">
        <v>0.6168589344611155</v>
      </c>
      <c r="CK159" s="96">
        <v>3.2877667627843472</v>
      </c>
      <c r="CL159" s="96">
        <v>0.99790277373989689</v>
      </c>
      <c r="CM159" s="96">
        <v>1.4123392828343688</v>
      </c>
      <c r="CN159" s="96">
        <v>1.6406064087846854</v>
      </c>
      <c r="CO159" s="96">
        <v>2.9509870153035349</v>
      </c>
      <c r="CP159" s="96">
        <v>3.1337814555194119</v>
      </c>
      <c r="CQ159" s="96">
        <v>3.6827266817401396</v>
      </c>
      <c r="CR159" s="96">
        <v>2.9450041668862839</v>
      </c>
      <c r="CS159" s="96">
        <v>2.5715681147595282</v>
      </c>
    </row>
    <row r="160" spans="1:97" ht="24.6" x14ac:dyDescent="0.6">
      <c r="A160" s="23" t="s">
        <v>298</v>
      </c>
      <c r="B160" s="99">
        <v>166262999.05000001</v>
      </c>
      <c r="C160" s="99">
        <v>17630122.289999999</v>
      </c>
      <c r="D160" s="99">
        <v>26958558.920000002</v>
      </c>
      <c r="E160" s="99">
        <v>12960173.050000001</v>
      </c>
      <c r="F160" s="99">
        <v>14290073.75</v>
      </c>
      <c r="G160" s="99">
        <v>1967724.69</v>
      </c>
      <c r="H160" s="99">
        <v>9741139.129999999</v>
      </c>
      <c r="I160" s="99">
        <v>5581421.6699999999</v>
      </c>
      <c r="J160" s="99">
        <v>-994070.79</v>
      </c>
      <c r="K160" s="99">
        <v>-10736826.789999999</v>
      </c>
      <c r="L160" s="99">
        <v>-26428386.810000002</v>
      </c>
      <c r="M160" s="99">
        <v>-5506395.2300000004</v>
      </c>
      <c r="N160" s="99">
        <v>84298280</v>
      </c>
      <c r="O160" s="99">
        <v>23378844.77</v>
      </c>
      <c r="P160" s="99">
        <v>-2279382.4600000009</v>
      </c>
      <c r="Q160" s="99">
        <v>42840998.020000003</v>
      </c>
      <c r="R160" s="99">
        <v>22650261.779999997</v>
      </c>
      <c r="S160" s="99">
        <v>24074636.43</v>
      </c>
      <c r="T160" s="99">
        <v>14819867.58</v>
      </c>
      <c r="U160" s="99">
        <v>-7286163.0800000001</v>
      </c>
      <c r="V160" s="99">
        <v>311176199.75</v>
      </c>
      <c r="W160" s="99">
        <v>38154477.659999996</v>
      </c>
      <c r="X160" s="99">
        <v>1415564.1600000006</v>
      </c>
      <c r="Y160" s="99">
        <v>17951319.809999999</v>
      </c>
      <c r="Z160" s="99">
        <v>2552487.6599999997</v>
      </c>
      <c r="AA160" s="99">
        <v>12350800.75</v>
      </c>
      <c r="AB160" s="99">
        <v>6989906.0199999996</v>
      </c>
      <c r="AC160" s="99">
        <v>-22416767.449999999</v>
      </c>
      <c r="AD160" s="99">
        <v>7015563.3700000001</v>
      </c>
      <c r="AE160" s="99">
        <v>2526858.83</v>
      </c>
      <c r="AF160" s="99">
        <v>-2736629.41</v>
      </c>
      <c r="AG160" s="99">
        <v>3864214.3</v>
      </c>
      <c r="AH160" s="99">
        <v>20442681.43</v>
      </c>
      <c r="AI160" s="99">
        <v>-1538333.71</v>
      </c>
      <c r="AJ160" s="99">
        <v>863106704.47000003</v>
      </c>
      <c r="AK160" s="99">
        <v>38932455.469999999</v>
      </c>
      <c r="AL160" s="99">
        <v>24227415.579999998</v>
      </c>
      <c r="AM160" s="99">
        <v>54593104.420000002</v>
      </c>
      <c r="AN160" s="99">
        <v>3530421.83</v>
      </c>
      <c r="AO160" s="99">
        <v>16180874.41</v>
      </c>
      <c r="AP160" s="99">
        <v>3758239.48</v>
      </c>
      <c r="AQ160" s="99">
        <v>75028025.049999997</v>
      </c>
      <c r="AR160" s="99">
        <v>21380167.32</v>
      </c>
      <c r="AS160" s="99">
        <v>6238171.5300000003</v>
      </c>
      <c r="AT160" s="99">
        <v>2175219.7000000002</v>
      </c>
      <c r="AU160" s="99">
        <v>27629308.109999999</v>
      </c>
      <c r="AV160" s="99">
        <v>10350474.449999999</v>
      </c>
      <c r="AW160" s="99">
        <v>29098569.140000001</v>
      </c>
      <c r="AX160" s="99">
        <v>23841008.970000003</v>
      </c>
      <c r="AY160" s="99">
        <v>9629039.6500000004</v>
      </c>
      <c r="AZ160" s="99">
        <v>259393320.03000003</v>
      </c>
      <c r="BA160" s="99">
        <v>31355014.189999998</v>
      </c>
      <c r="BB160" s="99">
        <v>609619009.96000004</v>
      </c>
      <c r="BC160" s="99">
        <v>4757144.75</v>
      </c>
      <c r="BD160" s="99">
        <v>-3458755.1100000003</v>
      </c>
      <c r="BE160" s="99">
        <v>6543393.9000000004</v>
      </c>
      <c r="BF160" s="99">
        <v>65609281.079999998</v>
      </c>
      <c r="BG160" s="99">
        <v>36657466.590000004</v>
      </c>
      <c r="BH160" s="99">
        <v>-2192682.5600000005</v>
      </c>
      <c r="BI160" s="99">
        <v>16049035.07</v>
      </c>
      <c r="BJ160" s="99">
        <v>16392391.17</v>
      </c>
      <c r="BK160" s="99">
        <v>481599661.83999997</v>
      </c>
      <c r="BL160" s="99">
        <v>19741888.649999999</v>
      </c>
      <c r="BM160" s="99">
        <v>17002652.869999997</v>
      </c>
      <c r="BN160" s="99">
        <v>12771922.75</v>
      </c>
      <c r="BO160" s="99">
        <v>-1322497.3799999997</v>
      </c>
      <c r="BP160" s="99">
        <v>3576114.69</v>
      </c>
      <c r="BQ160" s="99">
        <v>1646769235.54</v>
      </c>
      <c r="BR160" s="99">
        <v>4727823.33</v>
      </c>
      <c r="BS160" s="99">
        <v>-761097.44</v>
      </c>
      <c r="BT160" s="99">
        <v>125736906.53</v>
      </c>
      <c r="BU160" s="99">
        <v>24798507.859999999</v>
      </c>
      <c r="BV160" s="99">
        <v>11167752.440000001</v>
      </c>
      <c r="BW160" s="99">
        <v>1224885.3500000001</v>
      </c>
      <c r="BX160" s="99">
        <v>2437484.9900000002</v>
      </c>
      <c r="BY160" s="99">
        <v>1536213.5899999999</v>
      </c>
      <c r="BZ160" s="99">
        <v>13418216.779999999</v>
      </c>
      <c r="CA160" s="99">
        <v>21172225.640000001</v>
      </c>
      <c r="CB160" s="99">
        <v>21585269.850000001</v>
      </c>
      <c r="CC160" s="99">
        <v>42743524.82</v>
      </c>
      <c r="CD160" s="99">
        <v>10361035.689999999</v>
      </c>
      <c r="CE160" s="99">
        <v>5260939.93</v>
      </c>
      <c r="CF160" s="99">
        <v>7257212.379999999</v>
      </c>
      <c r="CG160" s="99">
        <v>-1722451.9900000002</v>
      </c>
      <c r="CH160" s="99">
        <v>4563932.1899999995</v>
      </c>
      <c r="CI160" s="99">
        <v>862012.67000000016</v>
      </c>
      <c r="CJ160" s="99">
        <v>3815579.6799999997</v>
      </c>
      <c r="CK160" s="99">
        <v>17005955.259999998</v>
      </c>
      <c r="CL160" s="99">
        <v>208895731.41000003</v>
      </c>
      <c r="CM160" s="99">
        <v>203453553.44000003</v>
      </c>
      <c r="CN160" s="99">
        <v>391479711.76999986</v>
      </c>
      <c r="CO160" s="99">
        <v>1515630607.6999996</v>
      </c>
      <c r="CP160" s="99">
        <v>756583830.7700001</v>
      </c>
      <c r="CQ160" s="99">
        <v>533369743.42999989</v>
      </c>
      <c r="CR160" s="99">
        <v>1961940334.73</v>
      </c>
      <c r="CS160" s="99">
        <v>5722469532.4400015</v>
      </c>
    </row>
    <row r="161" spans="1:97" ht="24.6" x14ac:dyDescent="0.6">
      <c r="A161" s="23" t="s">
        <v>297</v>
      </c>
      <c r="B161" s="96">
        <v>1.9618058755892112</v>
      </c>
      <c r="C161" s="96">
        <v>1.6897362868769896</v>
      </c>
      <c r="D161" s="96">
        <v>2.7308350442976148</v>
      </c>
      <c r="E161" s="96">
        <v>1.373672922506969</v>
      </c>
      <c r="F161" s="96">
        <v>2.0414530415180465</v>
      </c>
      <c r="G161" s="96">
        <v>0.18036725546299134</v>
      </c>
      <c r="H161" s="96">
        <v>0.66303444024791147</v>
      </c>
      <c r="I161" s="96">
        <v>0.27391557895406271</v>
      </c>
      <c r="J161" s="96">
        <v>-9.2351644257813684E-2</v>
      </c>
      <c r="K161" s="96">
        <v>-0.89185954819649438</v>
      </c>
      <c r="L161" s="96">
        <v>-0.91053901101355184</v>
      </c>
      <c r="M161" s="96">
        <v>-1.2286374480117195</v>
      </c>
      <c r="N161" s="96">
        <v>1.3900502424867487</v>
      </c>
      <c r="O161" s="96">
        <v>2.0510551846457101</v>
      </c>
      <c r="P161" s="96">
        <v>-0.14497141290968057</v>
      </c>
      <c r="Q161" s="96">
        <v>1.9844207613928015</v>
      </c>
      <c r="R161" s="96">
        <v>2.1518266472583467</v>
      </c>
      <c r="S161" s="96">
        <v>2.3112003190483823</v>
      </c>
      <c r="T161" s="96">
        <v>1.6247155703806839</v>
      </c>
      <c r="U161" s="96">
        <v>-1.3128537166058043</v>
      </c>
      <c r="V161" s="96">
        <v>2.8124691125560997</v>
      </c>
      <c r="W161" s="96">
        <v>4.6915454359586519</v>
      </c>
      <c r="X161" s="96">
        <v>9.5554055058248877E-2</v>
      </c>
      <c r="Y161" s="96">
        <v>1.6304341878213824</v>
      </c>
      <c r="Z161" s="96">
        <v>0.46137153662769964</v>
      </c>
      <c r="AA161" s="96">
        <v>1.648787030249101</v>
      </c>
      <c r="AB161" s="96">
        <v>0.80384170430532587</v>
      </c>
      <c r="AC161" s="96">
        <v>-0.80370073964037392</v>
      </c>
      <c r="AD161" s="96">
        <v>0.89297731213012432</v>
      </c>
      <c r="AE161" s="96">
        <v>0.30350297417126726</v>
      </c>
      <c r="AF161" s="96">
        <v>-0.25666789051918121</v>
      </c>
      <c r="AG161" s="96">
        <v>0.2162495581850272</v>
      </c>
      <c r="AH161" s="96">
        <v>2.4052099178795419</v>
      </c>
      <c r="AI161" s="96">
        <v>-0.17829554765524591</v>
      </c>
      <c r="AJ161" s="96">
        <v>3.5394678608858321</v>
      </c>
      <c r="AK161" s="96">
        <v>3.498252817687312</v>
      </c>
      <c r="AL161" s="96">
        <v>3.1130738014471864</v>
      </c>
      <c r="AM161" s="96">
        <v>2.6470349654112466</v>
      </c>
      <c r="AN161" s="96">
        <v>0.17597828754991932</v>
      </c>
      <c r="AO161" s="96">
        <v>1.5637576429320492</v>
      </c>
      <c r="AP161" s="96">
        <v>0.77143290989770585</v>
      </c>
      <c r="AQ161" s="96">
        <v>1.4092637909309487</v>
      </c>
      <c r="AR161" s="96">
        <v>1.9245541539832904</v>
      </c>
      <c r="AS161" s="96">
        <v>0.3288881149047812</v>
      </c>
      <c r="AT161" s="96">
        <v>0.11937816824924453</v>
      </c>
      <c r="AU161" s="96">
        <v>2.9213325981208742</v>
      </c>
      <c r="AV161" s="96">
        <v>1.5986082909118382</v>
      </c>
      <c r="AW161" s="96">
        <v>2.6141820599984711</v>
      </c>
      <c r="AX161" s="96">
        <v>2.4245619190230641</v>
      </c>
      <c r="AY161" s="96">
        <v>1.131366026315124</v>
      </c>
      <c r="AZ161" s="96">
        <v>4.4034471599666558</v>
      </c>
      <c r="BA161" s="96">
        <v>4.0140097719426642</v>
      </c>
      <c r="BB161" s="96">
        <v>5.2588497484094985</v>
      </c>
      <c r="BC161" s="96">
        <v>0.1805014102231694</v>
      </c>
      <c r="BD161" s="96">
        <v>-0.4252241068448947</v>
      </c>
      <c r="BE161" s="96">
        <v>0.65696545287585206</v>
      </c>
      <c r="BF161" s="96">
        <v>1.0981241762583656</v>
      </c>
      <c r="BG161" s="96">
        <v>5.1328065720512921</v>
      </c>
      <c r="BH161" s="96">
        <v>-0.40641796995032226</v>
      </c>
      <c r="BI161" s="96">
        <v>2.0424634578738576</v>
      </c>
      <c r="BJ161" s="96">
        <v>2.3496640020999773</v>
      </c>
      <c r="BK161" s="96">
        <v>6.4349136422224689</v>
      </c>
      <c r="BL161" s="96">
        <v>1.1957558091387432</v>
      </c>
      <c r="BM161" s="96">
        <v>1.3079186911457339</v>
      </c>
      <c r="BN161" s="96">
        <v>0.65403519315605863</v>
      </c>
      <c r="BO161" s="96">
        <v>-0.1009601535552852</v>
      </c>
      <c r="BP161" s="96">
        <v>0.36452502848458906</v>
      </c>
      <c r="BQ161" s="96">
        <v>4.4788112009054988</v>
      </c>
      <c r="BR161" s="96">
        <v>0.32668494463374986</v>
      </c>
      <c r="BS161" s="96">
        <v>-6.2294338839948706E-2</v>
      </c>
      <c r="BT161" s="96">
        <v>2.3060506541640757</v>
      </c>
      <c r="BU161" s="96">
        <v>6.0205523032473032</v>
      </c>
      <c r="BV161" s="96">
        <v>1.0250926707632466</v>
      </c>
      <c r="BW161" s="96">
        <v>3.7542197690467898E-2</v>
      </c>
      <c r="BX161" s="96">
        <v>0.3102312582616949</v>
      </c>
      <c r="BY161" s="96">
        <v>0.18552452548860329</v>
      </c>
      <c r="BZ161" s="96">
        <v>1.2497199135408592</v>
      </c>
      <c r="CA161" s="96">
        <v>1.3434024567220437</v>
      </c>
      <c r="CB161" s="96">
        <v>0.74399257568457011</v>
      </c>
      <c r="CC161" s="96">
        <v>3.0905787626024162</v>
      </c>
      <c r="CD161" s="96">
        <v>0.42075444262876421</v>
      </c>
      <c r="CE161" s="96">
        <v>0.71681871844319645</v>
      </c>
      <c r="CF161" s="96">
        <v>1.0342707736437127</v>
      </c>
      <c r="CG161" s="96">
        <v>-0.25152969991048435</v>
      </c>
      <c r="CH161" s="96">
        <v>0.61227306815165139</v>
      </c>
      <c r="CI161" s="96">
        <v>2.5069079620605342E-2</v>
      </c>
      <c r="CJ161" s="96">
        <v>0.6100565771370895</v>
      </c>
      <c r="CK161" s="96">
        <v>3.2874293548083324</v>
      </c>
      <c r="CL161" s="96">
        <v>0.93349839965391135</v>
      </c>
      <c r="CM161" s="96">
        <v>1.4034367342630338</v>
      </c>
      <c r="CN161" s="96">
        <v>1.528917883448383</v>
      </c>
      <c r="CO161" s="96">
        <v>2.8471543621367004</v>
      </c>
      <c r="CP161" s="96">
        <v>3.0570347158771725</v>
      </c>
      <c r="CQ161" s="96">
        <v>3.6335851949123481</v>
      </c>
      <c r="CR161" s="96">
        <v>2.8805114583645239</v>
      </c>
      <c r="CS161" s="96">
        <v>2.5632402668499945</v>
      </c>
    </row>
    <row r="162" spans="1:97" ht="24.6" x14ac:dyDescent="0.6">
      <c r="A162" s="23" t="s">
        <v>296</v>
      </c>
      <c r="B162" s="100" t="s">
        <v>313</v>
      </c>
      <c r="C162" s="100" t="s">
        <v>313</v>
      </c>
      <c r="D162" s="100" t="s">
        <v>313</v>
      </c>
      <c r="E162" s="100" t="s">
        <v>313</v>
      </c>
      <c r="F162" s="100" t="s">
        <v>313</v>
      </c>
      <c r="G162" s="100" t="s">
        <v>313</v>
      </c>
      <c r="H162" s="100" t="s">
        <v>313</v>
      </c>
      <c r="I162" s="100" t="s">
        <v>313</v>
      </c>
      <c r="J162" s="100" t="s">
        <v>313</v>
      </c>
      <c r="K162" s="100" t="s">
        <v>313</v>
      </c>
      <c r="L162" s="100" t="s">
        <v>313</v>
      </c>
      <c r="M162" s="100" t="s">
        <v>313</v>
      </c>
      <c r="N162" s="100" t="s">
        <v>313</v>
      </c>
      <c r="O162" s="100" t="s">
        <v>313</v>
      </c>
      <c r="P162" s="100" t="s">
        <v>313</v>
      </c>
      <c r="Q162" s="100" t="s">
        <v>313</v>
      </c>
      <c r="R162" s="100" t="s">
        <v>313</v>
      </c>
      <c r="S162" s="100" t="s">
        <v>313</v>
      </c>
      <c r="T162" s="100" t="s">
        <v>313</v>
      </c>
      <c r="U162" s="100" t="s">
        <v>313</v>
      </c>
      <c r="V162" s="100" t="s">
        <v>313</v>
      </c>
      <c r="W162" s="100" t="s">
        <v>313</v>
      </c>
      <c r="X162" s="100" t="s">
        <v>313</v>
      </c>
      <c r="Y162" s="100" t="s">
        <v>313</v>
      </c>
      <c r="Z162" s="100" t="s">
        <v>313</v>
      </c>
      <c r="AA162" s="100" t="s">
        <v>313</v>
      </c>
      <c r="AB162" s="100" t="s">
        <v>313</v>
      </c>
      <c r="AC162" s="100" t="s">
        <v>313</v>
      </c>
      <c r="AD162" s="100" t="s">
        <v>313</v>
      </c>
      <c r="AE162" s="100" t="s">
        <v>313</v>
      </c>
      <c r="AF162" s="100" t="s">
        <v>313</v>
      </c>
      <c r="AG162" s="100" t="s">
        <v>313</v>
      </c>
      <c r="AH162" s="100" t="s">
        <v>313</v>
      </c>
      <c r="AI162" s="100" t="s">
        <v>313</v>
      </c>
      <c r="AJ162" s="100" t="s">
        <v>313</v>
      </c>
      <c r="AK162" s="100" t="s">
        <v>313</v>
      </c>
      <c r="AL162" s="100" t="s">
        <v>313</v>
      </c>
      <c r="AM162" s="100" t="s">
        <v>313</v>
      </c>
      <c r="AN162" s="100" t="s">
        <v>313</v>
      </c>
      <c r="AO162" s="100" t="s">
        <v>313</v>
      </c>
      <c r="AP162" s="100" t="s">
        <v>313</v>
      </c>
      <c r="AQ162" s="100" t="s">
        <v>313</v>
      </c>
      <c r="AR162" s="100" t="s">
        <v>313</v>
      </c>
      <c r="AS162" s="100" t="s">
        <v>313</v>
      </c>
      <c r="AT162" s="100" t="s">
        <v>313</v>
      </c>
      <c r="AU162" s="100" t="s">
        <v>313</v>
      </c>
      <c r="AV162" s="100" t="s">
        <v>313</v>
      </c>
      <c r="AW162" s="100" t="s">
        <v>313</v>
      </c>
      <c r="AX162" s="100" t="s">
        <v>313</v>
      </c>
      <c r="AY162" s="100" t="s">
        <v>313</v>
      </c>
      <c r="AZ162" s="100" t="s">
        <v>313</v>
      </c>
      <c r="BA162" s="100" t="s">
        <v>313</v>
      </c>
      <c r="BB162" s="100" t="s">
        <v>313</v>
      </c>
      <c r="BC162" s="100" t="s">
        <v>313</v>
      </c>
      <c r="BD162" s="100" t="s">
        <v>313</v>
      </c>
      <c r="BE162" s="100" t="s">
        <v>313</v>
      </c>
      <c r="BF162" s="100" t="s">
        <v>313</v>
      </c>
      <c r="BG162" s="100" t="s">
        <v>313</v>
      </c>
      <c r="BH162" s="100" t="s">
        <v>313</v>
      </c>
      <c r="BI162" s="100" t="s">
        <v>313</v>
      </c>
      <c r="BJ162" s="100" t="s">
        <v>313</v>
      </c>
      <c r="BK162" s="100" t="s">
        <v>313</v>
      </c>
      <c r="BL162" s="100" t="s">
        <v>313</v>
      </c>
      <c r="BM162" s="100" t="s">
        <v>313</v>
      </c>
      <c r="BN162" s="100" t="s">
        <v>313</v>
      </c>
      <c r="BO162" s="100" t="s">
        <v>313</v>
      </c>
      <c r="BP162" s="100" t="s">
        <v>313</v>
      </c>
      <c r="BQ162" s="100" t="s">
        <v>313</v>
      </c>
      <c r="BR162" s="100" t="s">
        <v>313</v>
      </c>
      <c r="BS162" s="100" t="s">
        <v>313</v>
      </c>
      <c r="BT162" s="100" t="s">
        <v>313</v>
      </c>
      <c r="BU162" s="100" t="s">
        <v>313</v>
      </c>
      <c r="BV162" s="100" t="s">
        <v>313</v>
      </c>
      <c r="BW162" s="100" t="s">
        <v>313</v>
      </c>
      <c r="BX162" s="100" t="s">
        <v>313</v>
      </c>
      <c r="BY162" s="100" t="s">
        <v>313</v>
      </c>
      <c r="BZ162" s="100" t="s">
        <v>313</v>
      </c>
      <c r="CA162" s="100" t="s">
        <v>313</v>
      </c>
      <c r="CB162" s="100" t="s">
        <v>313</v>
      </c>
      <c r="CC162" s="100" t="s">
        <v>313</v>
      </c>
      <c r="CD162" s="100" t="s">
        <v>313</v>
      </c>
      <c r="CE162" s="100" t="s">
        <v>313</v>
      </c>
      <c r="CF162" s="100" t="s">
        <v>313</v>
      </c>
      <c r="CG162" s="100" t="s">
        <v>313</v>
      </c>
      <c r="CH162" s="100" t="s">
        <v>313</v>
      </c>
      <c r="CI162" s="100" t="s">
        <v>313</v>
      </c>
      <c r="CJ162" s="100" t="s">
        <v>313</v>
      </c>
      <c r="CK162" s="100" t="s">
        <v>313</v>
      </c>
      <c r="CL162" s="100" t="s">
        <v>313</v>
      </c>
      <c r="CM162" s="100" t="s">
        <v>313</v>
      </c>
      <c r="CN162" s="100" t="s">
        <v>313</v>
      </c>
      <c r="CO162" s="100" t="s">
        <v>313</v>
      </c>
      <c r="CP162" s="100" t="s">
        <v>313</v>
      </c>
      <c r="CQ162" s="100" t="s">
        <v>313</v>
      </c>
      <c r="CR162" s="100" t="s">
        <v>313</v>
      </c>
      <c r="CS162" s="100" t="s">
        <v>313</v>
      </c>
    </row>
    <row r="163" spans="1:97" ht="24.6" x14ac:dyDescent="0.6">
      <c r="A163" s="23" t="s">
        <v>295</v>
      </c>
      <c r="B163" s="100" t="s">
        <v>313</v>
      </c>
      <c r="C163" s="100" t="s">
        <v>313</v>
      </c>
      <c r="D163" s="100" t="s">
        <v>313</v>
      </c>
      <c r="E163" s="100" t="s">
        <v>313</v>
      </c>
      <c r="F163" s="100" t="s">
        <v>313</v>
      </c>
      <c r="G163" s="100" t="s">
        <v>313</v>
      </c>
      <c r="H163" s="100" t="s">
        <v>313</v>
      </c>
      <c r="I163" s="100" t="s">
        <v>313</v>
      </c>
      <c r="J163" s="100" t="s">
        <v>313</v>
      </c>
      <c r="K163" s="100" t="s">
        <v>313</v>
      </c>
      <c r="L163" s="100" t="s">
        <v>313</v>
      </c>
      <c r="M163" s="100" t="s">
        <v>313</v>
      </c>
      <c r="N163" s="100" t="s">
        <v>313</v>
      </c>
      <c r="O163" s="100" t="s">
        <v>314</v>
      </c>
      <c r="P163" s="100" t="s">
        <v>313</v>
      </c>
      <c r="Q163" s="100" t="s">
        <v>313</v>
      </c>
      <c r="R163" s="100" t="s">
        <v>313</v>
      </c>
      <c r="S163" s="100" t="s">
        <v>314</v>
      </c>
      <c r="T163" s="100" t="s">
        <v>313</v>
      </c>
      <c r="U163" s="100" t="s">
        <v>313</v>
      </c>
      <c r="V163" s="100" t="s">
        <v>313</v>
      </c>
      <c r="W163" s="100" t="s">
        <v>313</v>
      </c>
      <c r="X163" s="100" t="s">
        <v>313</v>
      </c>
      <c r="Y163" s="100" t="s">
        <v>313</v>
      </c>
      <c r="Z163" s="100" t="s">
        <v>313</v>
      </c>
      <c r="AA163" s="100" t="s">
        <v>313</v>
      </c>
      <c r="AB163" s="100" t="s">
        <v>313</v>
      </c>
      <c r="AC163" s="100" t="s">
        <v>313</v>
      </c>
      <c r="AD163" s="100" t="s">
        <v>313</v>
      </c>
      <c r="AE163" s="100" t="s">
        <v>313</v>
      </c>
      <c r="AF163" s="100" t="s">
        <v>313</v>
      </c>
      <c r="AG163" s="100" t="s">
        <v>313</v>
      </c>
      <c r="AH163" s="100" t="s">
        <v>313</v>
      </c>
      <c r="AI163" s="100" t="s">
        <v>313</v>
      </c>
      <c r="AJ163" s="100" t="s">
        <v>313</v>
      </c>
      <c r="AK163" s="100" t="s">
        <v>314</v>
      </c>
      <c r="AL163" s="100" t="s">
        <v>313</v>
      </c>
      <c r="AM163" s="100" t="s">
        <v>313</v>
      </c>
      <c r="AN163" s="100" t="s">
        <v>313</v>
      </c>
      <c r="AO163" s="100" t="s">
        <v>313</v>
      </c>
      <c r="AP163" s="100" t="s">
        <v>313</v>
      </c>
      <c r="AQ163" s="100" t="s">
        <v>313</v>
      </c>
      <c r="AR163" s="100" t="s">
        <v>313</v>
      </c>
      <c r="AS163" s="100" t="s">
        <v>313</v>
      </c>
      <c r="AT163" s="100" t="s">
        <v>313</v>
      </c>
      <c r="AU163" s="100" t="s">
        <v>313</v>
      </c>
      <c r="AV163" s="100" t="s">
        <v>313</v>
      </c>
      <c r="AW163" s="100" t="s">
        <v>313</v>
      </c>
      <c r="AX163" s="100" t="s">
        <v>313</v>
      </c>
      <c r="AY163" s="100" t="s">
        <v>313</v>
      </c>
      <c r="AZ163" s="100" t="s">
        <v>314</v>
      </c>
      <c r="BA163" s="100" t="s">
        <v>314</v>
      </c>
      <c r="BB163" s="100" t="s">
        <v>314</v>
      </c>
      <c r="BC163" s="100" t="s">
        <v>313</v>
      </c>
      <c r="BD163" s="100" t="s">
        <v>313</v>
      </c>
      <c r="BE163" s="100" t="s">
        <v>313</v>
      </c>
      <c r="BF163" s="100" t="s">
        <v>313</v>
      </c>
      <c r="BG163" s="100" t="s">
        <v>314</v>
      </c>
      <c r="BH163" s="100" t="s">
        <v>313</v>
      </c>
      <c r="BI163" s="100" t="s">
        <v>313</v>
      </c>
      <c r="BJ163" s="100" t="s">
        <v>313</v>
      </c>
      <c r="BK163" s="100" t="s">
        <v>313</v>
      </c>
      <c r="BL163" s="100" t="s">
        <v>313</v>
      </c>
      <c r="BM163" s="100" t="s">
        <v>313</v>
      </c>
      <c r="BN163" s="100" t="s">
        <v>313</v>
      </c>
      <c r="BO163" s="100" t="s">
        <v>313</v>
      </c>
      <c r="BP163" s="100" t="s">
        <v>313</v>
      </c>
      <c r="BQ163" s="100" t="s">
        <v>313</v>
      </c>
      <c r="BR163" s="100" t="s">
        <v>313</v>
      </c>
      <c r="BS163" s="100" t="s">
        <v>313</v>
      </c>
      <c r="BT163" s="100" t="s">
        <v>313</v>
      </c>
      <c r="BU163" s="100" t="s">
        <v>313</v>
      </c>
      <c r="BV163" s="100" t="s">
        <v>313</v>
      </c>
      <c r="BW163" s="100" t="s">
        <v>313</v>
      </c>
      <c r="BX163" s="100" t="s">
        <v>313</v>
      </c>
      <c r="BY163" s="100" t="s">
        <v>313</v>
      </c>
      <c r="BZ163" s="100" t="s">
        <v>313</v>
      </c>
      <c r="CA163" s="100" t="s">
        <v>313</v>
      </c>
      <c r="CB163" s="100" t="s">
        <v>313</v>
      </c>
      <c r="CC163" s="100" t="s">
        <v>313</v>
      </c>
      <c r="CD163" s="100" t="s">
        <v>313</v>
      </c>
      <c r="CE163" s="100" t="s">
        <v>313</v>
      </c>
      <c r="CF163" s="100" t="s">
        <v>313</v>
      </c>
      <c r="CG163" s="100" t="s">
        <v>313</v>
      </c>
      <c r="CH163" s="100" t="s">
        <v>313</v>
      </c>
      <c r="CI163" s="100" t="s">
        <v>313</v>
      </c>
      <c r="CJ163" s="100" t="s">
        <v>313</v>
      </c>
      <c r="CK163" s="100" t="s">
        <v>313</v>
      </c>
      <c r="CL163" s="100" t="s">
        <v>313</v>
      </c>
      <c r="CM163" s="100" t="s">
        <v>314</v>
      </c>
      <c r="CN163" s="100" t="s">
        <v>313</v>
      </c>
      <c r="CO163" s="100" t="s">
        <v>314</v>
      </c>
      <c r="CP163" s="100" t="s">
        <v>314</v>
      </c>
      <c r="CQ163" s="100" t="s">
        <v>313</v>
      </c>
      <c r="CR163" s="100" t="s">
        <v>313</v>
      </c>
      <c r="CS163" s="100" t="s">
        <v>313</v>
      </c>
    </row>
    <row r="164" spans="1:97" ht="24.6" x14ac:dyDescent="0.6">
      <c r="A164" s="23" t="s">
        <v>294</v>
      </c>
      <c r="B164" s="100" t="s">
        <v>313</v>
      </c>
      <c r="C164" s="100" t="s">
        <v>313</v>
      </c>
      <c r="D164" s="100" t="s">
        <v>313</v>
      </c>
      <c r="E164" s="100" t="s">
        <v>313</v>
      </c>
      <c r="F164" s="100" t="s">
        <v>313</v>
      </c>
      <c r="G164" s="100" t="s">
        <v>314</v>
      </c>
      <c r="H164" s="100" t="s">
        <v>314</v>
      </c>
      <c r="I164" s="100" t="s">
        <v>314</v>
      </c>
      <c r="J164" s="100" t="s">
        <v>314</v>
      </c>
      <c r="K164" s="100" t="s">
        <v>314</v>
      </c>
      <c r="L164" s="100" t="s">
        <v>314</v>
      </c>
      <c r="M164" s="100" t="s">
        <v>314</v>
      </c>
      <c r="N164" s="100" t="s">
        <v>313</v>
      </c>
      <c r="O164" s="100" t="s">
        <v>313</v>
      </c>
      <c r="P164" s="100" t="s">
        <v>314</v>
      </c>
      <c r="Q164" s="100" t="s">
        <v>313</v>
      </c>
      <c r="R164" s="100" t="s">
        <v>313</v>
      </c>
      <c r="S164" s="100" t="s">
        <v>313</v>
      </c>
      <c r="T164" s="100" t="s">
        <v>313</v>
      </c>
      <c r="U164" s="100" t="s">
        <v>314</v>
      </c>
      <c r="V164" s="100" t="s">
        <v>313</v>
      </c>
      <c r="W164" s="100" t="s">
        <v>313</v>
      </c>
      <c r="X164" s="100" t="s">
        <v>314</v>
      </c>
      <c r="Y164" s="100" t="s">
        <v>313</v>
      </c>
      <c r="Z164" s="100" t="s">
        <v>314</v>
      </c>
      <c r="AA164" s="100" t="s">
        <v>313</v>
      </c>
      <c r="AB164" s="100" t="s">
        <v>314</v>
      </c>
      <c r="AC164" s="100" t="s">
        <v>314</v>
      </c>
      <c r="AD164" s="100" t="s">
        <v>314</v>
      </c>
      <c r="AE164" s="100" t="s">
        <v>314</v>
      </c>
      <c r="AF164" s="100" t="s">
        <v>314</v>
      </c>
      <c r="AG164" s="100" t="s">
        <v>314</v>
      </c>
      <c r="AH164" s="100" t="s">
        <v>313</v>
      </c>
      <c r="AI164" s="100" t="s">
        <v>314</v>
      </c>
      <c r="AJ164" s="100" t="s">
        <v>313</v>
      </c>
      <c r="AK164" s="100" t="s">
        <v>313</v>
      </c>
      <c r="AL164" s="100" t="s">
        <v>313</v>
      </c>
      <c r="AM164" s="100" t="s">
        <v>313</v>
      </c>
      <c r="AN164" s="100" t="s">
        <v>314</v>
      </c>
      <c r="AO164" s="100" t="s">
        <v>313</v>
      </c>
      <c r="AP164" s="100" t="s">
        <v>314</v>
      </c>
      <c r="AQ164" s="100" t="s">
        <v>313</v>
      </c>
      <c r="AR164" s="100" t="s">
        <v>313</v>
      </c>
      <c r="AS164" s="100" t="s">
        <v>314</v>
      </c>
      <c r="AT164" s="100" t="s">
        <v>314</v>
      </c>
      <c r="AU164" s="100" t="s">
        <v>313</v>
      </c>
      <c r="AV164" s="100" t="s">
        <v>313</v>
      </c>
      <c r="AW164" s="100" t="s">
        <v>313</v>
      </c>
      <c r="AX164" s="100" t="s">
        <v>313</v>
      </c>
      <c r="AY164" s="100" t="s">
        <v>313</v>
      </c>
      <c r="AZ164" s="100" t="s">
        <v>313</v>
      </c>
      <c r="BA164" s="100" t="s">
        <v>313</v>
      </c>
      <c r="BB164" s="100" t="s">
        <v>313</v>
      </c>
      <c r="BC164" s="100" t="s">
        <v>314</v>
      </c>
      <c r="BD164" s="100" t="s">
        <v>314</v>
      </c>
      <c r="BE164" s="100" t="s">
        <v>314</v>
      </c>
      <c r="BF164" s="100" t="s">
        <v>313</v>
      </c>
      <c r="BG164" s="100" t="s">
        <v>313</v>
      </c>
      <c r="BH164" s="100" t="s">
        <v>314</v>
      </c>
      <c r="BI164" s="100" t="s">
        <v>313</v>
      </c>
      <c r="BJ164" s="100" t="s">
        <v>313</v>
      </c>
      <c r="BK164" s="100" t="s">
        <v>313</v>
      </c>
      <c r="BL164" s="100" t="s">
        <v>313</v>
      </c>
      <c r="BM164" s="100" t="s">
        <v>313</v>
      </c>
      <c r="BN164" s="100" t="s">
        <v>314</v>
      </c>
      <c r="BO164" s="100" t="s">
        <v>314</v>
      </c>
      <c r="BP164" s="100" t="s">
        <v>314</v>
      </c>
      <c r="BQ164" s="100" t="s">
        <v>313</v>
      </c>
      <c r="BR164" s="100" t="s">
        <v>314</v>
      </c>
      <c r="BS164" s="100" t="s">
        <v>314</v>
      </c>
      <c r="BT164" s="100" t="s">
        <v>313</v>
      </c>
      <c r="BU164" s="100" t="s">
        <v>313</v>
      </c>
      <c r="BV164" s="100" t="s">
        <v>313</v>
      </c>
      <c r="BW164" s="100" t="s">
        <v>314</v>
      </c>
      <c r="BX164" s="100" t="s">
        <v>314</v>
      </c>
      <c r="BY164" s="100" t="s">
        <v>314</v>
      </c>
      <c r="BZ164" s="100" t="s">
        <v>313</v>
      </c>
      <c r="CA164" s="100" t="s">
        <v>313</v>
      </c>
      <c r="CB164" s="100" t="s">
        <v>314</v>
      </c>
      <c r="CC164" s="100" t="s">
        <v>313</v>
      </c>
      <c r="CD164" s="100" t="s">
        <v>314</v>
      </c>
      <c r="CE164" s="100" t="s">
        <v>314</v>
      </c>
      <c r="CF164" s="100" t="s">
        <v>313</v>
      </c>
      <c r="CG164" s="100" t="s">
        <v>314</v>
      </c>
      <c r="CH164" s="100" t="s">
        <v>314</v>
      </c>
      <c r="CI164" s="100" t="s">
        <v>314</v>
      </c>
      <c r="CJ164" s="100" t="s">
        <v>314</v>
      </c>
      <c r="CK164" s="100" t="s">
        <v>313</v>
      </c>
      <c r="CL164" s="100" t="s">
        <v>314</v>
      </c>
      <c r="CM164" s="100" t="s">
        <v>313</v>
      </c>
      <c r="CN164" s="100" t="s">
        <v>313</v>
      </c>
      <c r="CO164" s="100" t="s">
        <v>313</v>
      </c>
      <c r="CP164" s="100" t="s">
        <v>313</v>
      </c>
      <c r="CQ164" s="100" t="s">
        <v>313</v>
      </c>
      <c r="CR164" s="100" t="s">
        <v>313</v>
      </c>
      <c r="CS164" s="100" t="s">
        <v>313</v>
      </c>
    </row>
    <row r="165" spans="1:97" ht="24.6" x14ac:dyDescent="0.6">
      <c r="A165" s="101" t="s">
        <v>287</v>
      </c>
      <c r="B165" s="102">
        <v>1</v>
      </c>
      <c r="C165" s="102">
        <v>1</v>
      </c>
      <c r="D165" s="102">
        <v>1</v>
      </c>
      <c r="E165" s="102">
        <v>1</v>
      </c>
      <c r="F165" s="102">
        <v>1</v>
      </c>
      <c r="G165" s="102">
        <v>2</v>
      </c>
      <c r="H165" s="102">
        <v>2</v>
      </c>
      <c r="I165" s="102">
        <v>2</v>
      </c>
      <c r="J165" s="102">
        <v>2</v>
      </c>
      <c r="K165" s="102">
        <v>2</v>
      </c>
      <c r="L165" s="102">
        <v>2</v>
      </c>
      <c r="M165" s="102">
        <v>2</v>
      </c>
      <c r="N165" s="102">
        <v>1</v>
      </c>
      <c r="O165" s="102">
        <v>3</v>
      </c>
      <c r="P165" s="102">
        <v>2</v>
      </c>
      <c r="Q165" s="102">
        <v>1</v>
      </c>
      <c r="R165" s="102">
        <v>1</v>
      </c>
      <c r="S165" s="102">
        <v>3</v>
      </c>
      <c r="T165" s="102">
        <v>1</v>
      </c>
      <c r="U165" s="102">
        <v>2</v>
      </c>
      <c r="V165" s="102">
        <v>1</v>
      </c>
      <c r="W165" s="102">
        <v>1</v>
      </c>
      <c r="X165" s="102">
        <v>2</v>
      </c>
      <c r="Y165" s="102">
        <v>1</v>
      </c>
      <c r="Z165" s="102">
        <v>2</v>
      </c>
      <c r="AA165" s="102">
        <v>1</v>
      </c>
      <c r="AB165" s="102">
        <v>2</v>
      </c>
      <c r="AC165" s="102">
        <v>2</v>
      </c>
      <c r="AD165" s="102">
        <v>2</v>
      </c>
      <c r="AE165" s="102">
        <v>2</v>
      </c>
      <c r="AF165" s="102">
        <v>2</v>
      </c>
      <c r="AG165" s="102">
        <v>2</v>
      </c>
      <c r="AH165" s="102">
        <v>1</v>
      </c>
      <c r="AI165" s="102">
        <v>2</v>
      </c>
      <c r="AJ165" s="102">
        <v>1</v>
      </c>
      <c r="AK165" s="102">
        <v>3</v>
      </c>
      <c r="AL165" s="102">
        <v>1</v>
      </c>
      <c r="AM165" s="102">
        <v>1</v>
      </c>
      <c r="AN165" s="102">
        <v>2</v>
      </c>
      <c r="AO165" s="102">
        <v>1</v>
      </c>
      <c r="AP165" s="102">
        <v>2</v>
      </c>
      <c r="AQ165" s="102">
        <v>1</v>
      </c>
      <c r="AR165" s="102">
        <v>1</v>
      </c>
      <c r="AS165" s="102">
        <v>2</v>
      </c>
      <c r="AT165" s="102">
        <v>2</v>
      </c>
      <c r="AU165" s="102">
        <v>1</v>
      </c>
      <c r="AV165" s="102">
        <v>1</v>
      </c>
      <c r="AW165" s="102">
        <v>1</v>
      </c>
      <c r="AX165" s="102">
        <v>1</v>
      </c>
      <c r="AY165" s="102">
        <v>1</v>
      </c>
      <c r="AZ165" s="102">
        <v>3</v>
      </c>
      <c r="BA165" s="102">
        <v>3</v>
      </c>
      <c r="BB165" s="102">
        <v>3</v>
      </c>
      <c r="BC165" s="102">
        <v>2</v>
      </c>
      <c r="BD165" s="102">
        <v>2</v>
      </c>
      <c r="BE165" s="102">
        <v>2</v>
      </c>
      <c r="BF165" s="102">
        <v>1</v>
      </c>
      <c r="BG165" s="102">
        <v>3</v>
      </c>
      <c r="BH165" s="102">
        <v>2</v>
      </c>
      <c r="BI165" s="102">
        <v>1</v>
      </c>
      <c r="BJ165" s="102">
        <v>1</v>
      </c>
      <c r="BK165" s="102">
        <v>1</v>
      </c>
      <c r="BL165" s="102">
        <v>1</v>
      </c>
      <c r="BM165" s="102">
        <v>1</v>
      </c>
      <c r="BN165" s="102">
        <v>2</v>
      </c>
      <c r="BO165" s="102">
        <v>2</v>
      </c>
      <c r="BP165" s="102">
        <v>2</v>
      </c>
      <c r="BQ165" s="102">
        <v>1</v>
      </c>
      <c r="BR165" s="102">
        <v>2</v>
      </c>
      <c r="BS165" s="102">
        <v>2</v>
      </c>
      <c r="BT165" s="102">
        <v>1</v>
      </c>
      <c r="BU165" s="102">
        <v>1</v>
      </c>
      <c r="BV165" s="102">
        <v>1</v>
      </c>
      <c r="BW165" s="102">
        <v>2</v>
      </c>
      <c r="BX165" s="102">
        <v>2</v>
      </c>
      <c r="BY165" s="102">
        <v>2</v>
      </c>
      <c r="BZ165" s="102">
        <v>1</v>
      </c>
      <c r="CA165" s="102">
        <v>1</v>
      </c>
      <c r="CB165" s="102">
        <v>2</v>
      </c>
      <c r="CC165" s="102">
        <v>1</v>
      </c>
      <c r="CD165" s="102">
        <v>2</v>
      </c>
      <c r="CE165" s="102">
        <v>2</v>
      </c>
      <c r="CF165" s="102">
        <v>1</v>
      </c>
      <c r="CG165" s="102">
        <v>2</v>
      </c>
      <c r="CH165" s="102">
        <v>2</v>
      </c>
      <c r="CI165" s="102">
        <v>2</v>
      </c>
      <c r="CJ165" s="102">
        <v>2</v>
      </c>
      <c r="CK165" s="102">
        <v>1</v>
      </c>
      <c r="CL165" s="102">
        <v>2</v>
      </c>
      <c r="CM165" s="102">
        <v>3</v>
      </c>
      <c r="CN165" s="102">
        <v>1</v>
      </c>
      <c r="CO165" s="102">
        <v>3</v>
      </c>
      <c r="CP165" s="102">
        <v>3</v>
      </c>
      <c r="CQ165" s="102">
        <v>1</v>
      </c>
      <c r="CR165" s="102">
        <v>1</v>
      </c>
      <c r="CS165" s="102">
        <v>1</v>
      </c>
    </row>
  </sheetData>
  <mergeCells count="16">
    <mergeCell ref="CS4:CS6"/>
    <mergeCell ref="CS144:CS146"/>
    <mergeCell ref="CL4:CL6"/>
    <mergeCell ref="CM4:CM6"/>
    <mergeCell ref="CN4:CN6"/>
    <mergeCell ref="CO4:CO6"/>
    <mergeCell ref="CP4:CP6"/>
    <mergeCell ref="CQ4:CQ6"/>
    <mergeCell ref="CR4:CR6"/>
    <mergeCell ref="CL144:CL146"/>
    <mergeCell ref="CM144:CM146"/>
    <mergeCell ref="CN144:CN146"/>
    <mergeCell ref="CO144:CO146"/>
    <mergeCell ref="CP144:CP146"/>
    <mergeCell ref="CQ144:CQ146"/>
    <mergeCell ref="CR144:CR146"/>
  </mergeCells>
  <phoneticPr fontId="5" type="noConversion"/>
  <conditionalFormatting sqref="A127:CS127">
    <cfRule type="containsText" dxfId="79" priority="67" operator="containsText" text="เกินดุล">
      <formula>NOT(ISERROR(SEARCH("เกินดุล",A127)))</formula>
    </cfRule>
    <cfRule type="containsText" dxfId="78" priority="68" operator="containsText" text="สมดุล">
      <formula>NOT(ISERROR(SEARCH("สมดุล",A127)))</formula>
    </cfRule>
    <cfRule type="containsText" dxfId="77" priority="69" operator="containsText" text="ขาดดุล">
      <formula>NOT(ISERROR(SEARCH("ขาดดุล",A127)))</formula>
    </cfRule>
    <cfRule type="containsText" dxfId="76" priority="70" operator="containsText" text="สมดุล">
      <formula>NOT(ISERROR(SEARCH("สมดุล",A127)))</formula>
    </cfRule>
  </conditionalFormatting>
  <conditionalFormatting sqref="A150:CS150">
    <cfRule type="containsText" dxfId="75" priority="11" operator="containsText" text="เกินดุล">
      <formula>NOT(ISERROR(SEARCH("เกินดุล",A150)))</formula>
    </cfRule>
    <cfRule type="containsText" dxfId="74" priority="12" operator="containsText" text="สมดุล">
      <formula>NOT(ISERROR(SEARCH("สมดุล",A150)))</formula>
    </cfRule>
    <cfRule type="containsText" dxfId="73" priority="13" operator="containsText" text="ขาดดุล">
      <formula>NOT(ISERROR(SEARCH("ขาดดุล",A150)))</formula>
    </cfRule>
    <cfRule type="containsText" dxfId="72" priority="14" operator="containsText" text="สมดุล">
      <formula>NOT(ISERROR(SEARCH("สมดุล",A150)))</formula>
    </cfRule>
  </conditionalFormatting>
  <conditionalFormatting sqref="B165:CK16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:CS131">
    <cfRule type="cellIs" dxfId="71" priority="66" operator="lessThan">
      <formula>0</formula>
    </cfRule>
  </conditionalFormatting>
  <conditionalFormatting sqref="B142:CS142">
    <cfRule type="cellIs" dxfId="70" priority="57" operator="equal">
      <formula>8</formula>
    </cfRule>
    <cfRule type="cellIs" dxfId="69" priority="58" operator="equal">
      <formula>7</formula>
    </cfRule>
    <cfRule type="cellIs" dxfId="68" priority="59" operator="equal">
      <formula>6</formula>
    </cfRule>
    <cfRule type="cellIs" dxfId="67" priority="60" operator="equal">
      <formula>5</formula>
    </cfRule>
    <cfRule type="cellIs" dxfId="66" priority="61" operator="equal">
      <formula>4</formula>
    </cfRule>
    <cfRule type="cellIs" dxfId="65" priority="62" operator="equal">
      <formula>3</formula>
    </cfRule>
    <cfRule type="cellIs" dxfId="64" priority="63" operator="equal">
      <formula>2</formula>
    </cfRule>
    <cfRule type="cellIs" dxfId="63" priority="64" operator="equal">
      <formula>1</formula>
    </cfRule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:CS154">
    <cfRule type="cellIs" dxfId="62" priority="10" operator="lessThan">
      <formula>0</formula>
    </cfRule>
  </conditionalFormatting>
  <conditionalFormatting sqref="B165:CS165">
    <cfRule type="cellIs" dxfId="61" priority="1" operator="equal">
      <formula>8</formula>
    </cfRule>
    <cfRule type="cellIs" dxfId="60" priority="2" operator="equal">
      <formula>7</formula>
    </cfRule>
    <cfRule type="cellIs" dxfId="59" priority="3" operator="equal">
      <formula>6</formula>
    </cfRule>
    <cfRule type="cellIs" dxfId="58" priority="4" operator="equal">
      <formula>5</formula>
    </cfRule>
    <cfRule type="cellIs" dxfId="57" priority="5" operator="equal">
      <formula>4</formula>
    </cfRule>
    <cfRule type="cellIs" dxfId="56" priority="6" operator="equal">
      <formula>3</formula>
    </cfRule>
    <cfRule type="cellIs" dxfId="55" priority="7" operator="equal">
      <formula>2</formula>
    </cfRule>
    <cfRule type="cellIs" dxfId="54" priority="8" operator="equal">
      <formula>1</formula>
    </cfRule>
  </conditionalFormatting>
  <conditionalFormatting sqref="CL165:CS16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1811023622047245" top="0.74803149606299213" bottom="0.74803149606299213" header="0.31496062992125984" footer="0.31496062992125984"/>
  <pageSetup paperSize="9" scale="75" orientation="landscape" r:id="rId1"/>
  <ignoredErrors>
    <ignoredError sqref="CL9 CM9" formulaRange="1"/>
    <ignoredError sqref="B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E619-40EC-43BD-93F0-9DCDB5585E8A}">
  <dimension ref="A1:U38"/>
  <sheetViews>
    <sheetView zoomScale="60" zoomScaleNormal="60" workbookViewId="0">
      <pane xSplit="2" topLeftCell="C1" activePane="topRight" state="frozen"/>
      <selection activeCell="A52" sqref="A52"/>
      <selection pane="topRight" activeCell="F4" sqref="F4:F37"/>
    </sheetView>
  </sheetViews>
  <sheetFormatPr defaultColWidth="8.69921875" defaultRowHeight="24.6" x14ac:dyDescent="0.7"/>
  <cols>
    <col min="1" max="1" width="11" style="20" customWidth="1"/>
    <col min="2" max="2" width="13" style="20" customWidth="1"/>
    <col min="3" max="3" width="16.59765625" style="8" customWidth="1"/>
    <col min="4" max="4" width="17.5" style="8" customWidth="1"/>
    <col min="5" max="5" width="15.69921875" style="8" customWidth="1"/>
    <col min="6" max="6" width="9.09765625" style="21" customWidth="1"/>
    <col min="7" max="7" width="14.69921875" style="22" customWidth="1"/>
    <col min="8" max="8" width="13.59765625" style="22" customWidth="1"/>
    <col min="9" max="9" width="14.19921875" style="22" customWidth="1"/>
    <col min="10" max="10" width="15.3984375" style="22" customWidth="1"/>
    <col min="11" max="11" width="11.5" style="21" customWidth="1"/>
    <col min="12" max="12" width="15.69921875" style="22" customWidth="1"/>
    <col min="13" max="13" width="15.09765625" style="22" bestFit="1" customWidth="1"/>
    <col min="14" max="14" width="15.69921875" style="22" customWidth="1"/>
    <col min="15" max="15" width="13.19921875" style="22" customWidth="1"/>
    <col min="16" max="16" width="16.69921875" style="22" customWidth="1"/>
    <col min="17" max="17" width="13.69921875" style="22" customWidth="1"/>
    <col min="18" max="18" width="8.3984375" style="21" customWidth="1"/>
    <col min="19" max="19" width="10" style="21" customWidth="1"/>
    <col min="20" max="20" width="11.19921875" style="21" customWidth="1"/>
    <col min="21" max="21" width="6.8984375" style="21" customWidth="1"/>
    <col min="22" max="16384" width="8.69921875" style="8"/>
  </cols>
  <sheetData>
    <row r="1" spans="1:21" ht="36" x14ac:dyDescent="1">
      <c r="A1" s="251" t="s">
        <v>332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24.6" customHeight="1" x14ac:dyDescent="0.7">
      <c r="A2" s="252" t="s">
        <v>304</v>
      </c>
      <c r="B2" s="252"/>
      <c r="C2" s="1" t="s">
        <v>305</v>
      </c>
      <c r="D2" s="1" t="s">
        <v>306</v>
      </c>
      <c r="E2" s="1" t="s">
        <v>307</v>
      </c>
      <c r="F2" s="1" t="s">
        <v>315</v>
      </c>
      <c r="G2" s="2" t="s">
        <v>316</v>
      </c>
      <c r="H2" s="2" t="s">
        <v>317</v>
      </c>
      <c r="I2" s="2" t="s">
        <v>318</v>
      </c>
      <c r="J2" s="253" t="s">
        <v>319</v>
      </c>
      <c r="K2" s="253"/>
      <c r="L2" s="2" t="s">
        <v>308</v>
      </c>
      <c r="M2" s="2" t="s">
        <v>320</v>
      </c>
      <c r="N2" s="2" t="s">
        <v>321</v>
      </c>
      <c r="O2" s="2" t="s">
        <v>322</v>
      </c>
      <c r="P2" s="3" t="s">
        <v>323</v>
      </c>
      <c r="Q2" s="2" t="s">
        <v>324</v>
      </c>
      <c r="R2" s="1" t="s">
        <v>325</v>
      </c>
      <c r="S2" s="1" t="s">
        <v>326</v>
      </c>
      <c r="T2" s="1" t="s">
        <v>327</v>
      </c>
      <c r="U2" s="11"/>
    </row>
    <row r="3" spans="1:21" s="13" customFormat="1" ht="179.4" customHeight="1" x14ac:dyDescent="0.7">
      <c r="A3" s="252"/>
      <c r="B3" s="252"/>
      <c r="C3" s="4" t="s">
        <v>276</v>
      </c>
      <c r="D3" s="4" t="s">
        <v>263</v>
      </c>
      <c r="E3" s="4" t="s">
        <v>277</v>
      </c>
      <c r="F3" s="4" t="s">
        <v>211</v>
      </c>
      <c r="G3" s="12" t="s">
        <v>212</v>
      </c>
      <c r="H3" s="12" t="s">
        <v>278</v>
      </c>
      <c r="I3" s="12" t="s">
        <v>279</v>
      </c>
      <c r="J3" s="12" t="s">
        <v>280</v>
      </c>
      <c r="K3" s="4" t="s">
        <v>281</v>
      </c>
      <c r="L3" s="12" t="s">
        <v>330</v>
      </c>
      <c r="M3" s="12" t="s">
        <v>331</v>
      </c>
      <c r="N3" s="12" t="s">
        <v>282</v>
      </c>
      <c r="O3" s="12" t="s">
        <v>283</v>
      </c>
      <c r="P3" s="12" t="s">
        <v>262</v>
      </c>
      <c r="Q3" s="12" t="s">
        <v>264</v>
      </c>
      <c r="R3" s="4" t="s">
        <v>284</v>
      </c>
      <c r="S3" s="4" t="s">
        <v>285</v>
      </c>
      <c r="T3" s="4" t="s">
        <v>286</v>
      </c>
      <c r="U3" s="4" t="s">
        <v>287</v>
      </c>
    </row>
    <row r="4" spans="1:21" x14ac:dyDescent="0.7">
      <c r="A4" s="5" t="s">
        <v>0</v>
      </c>
      <c r="B4" s="5" t="s">
        <v>96</v>
      </c>
      <c r="C4" s="9">
        <v>130519302.11</v>
      </c>
      <c r="D4" s="9">
        <v>129849242.52000001</v>
      </c>
      <c r="E4" s="9">
        <v>670059.58999998868</v>
      </c>
      <c r="F4" s="6" t="s">
        <v>310</v>
      </c>
      <c r="G4" s="9">
        <v>134011.92000000001</v>
      </c>
      <c r="H4" s="9">
        <v>6176900</v>
      </c>
      <c r="I4" s="9">
        <v>921.84338410858425</v>
      </c>
      <c r="J4" s="9">
        <v>-6042888.0800000001</v>
      </c>
      <c r="K4" s="6" t="s">
        <v>312</v>
      </c>
      <c r="L4" s="9">
        <v>53830033.880000003</v>
      </c>
      <c r="M4" s="9">
        <v>39094913.270000003</v>
      </c>
      <c r="N4" s="9">
        <v>10820770.210000001</v>
      </c>
      <c r="O4" s="9">
        <v>4.97469522365913</v>
      </c>
      <c r="P4" s="9">
        <v>47787145.800000004</v>
      </c>
      <c r="Q4" s="9">
        <v>4.4162425476735079</v>
      </c>
      <c r="R4" s="6" t="s">
        <v>313</v>
      </c>
      <c r="S4" s="6" t="s">
        <v>314</v>
      </c>
      <c r="T4" s="6" t="s">
        <v>313</v>
      </c>
      <c r="U4" s="7">
        <v>3</v>
      </c>
    </row>
    <row r="5" spans="1:21" x14ac:dyDescent="0.7">
      <c r="A5" s="5" t="s">
        <v>0</v>
      </c>
      <c r="B5" s="5" t="s">
        <v>97</v>
      </c>
      <c r="C5" s="9">
        <v>125215100</v>
      </c>
      <c r="D5" s="9">
        <v>121899225</v>
      </c>
      <c r="E5" s="9">
        <v>3315875</v>
      </c>
      <c r="F5" s="6" t="s">
        <v>310</v>
      </c>
      <c r="G5" s="9">
        <v>663175</v>
      </c>
      <c r="H5" s="9">
        <v>3465150</v>
      </c>
      <c r="I5" s="9">
        <v>104.50182832585668</v>
      </c>
      <c r="J5" s="9">
        <v>-2801975</v>
      </c>
      <c r="K5" s="6" t="s">
        <v>312</v>
      </c>
      <c r="L5" s="9">
        <v>57142919.479999997</v>
      </c>
      <c r="M5" s="9">
        <v>40865270.189999998</v>
      </c>
      <c r="N5" s="9">
        <v>10158268.75</v>
      </c>
      <c r="O5" s="9">
        <v>5.625261635256499</v>
      </c>
      <c r="P5" s="9">
        <v>54340944.479999997</v>
      </c>
      <c r="Q5" s="9">
        <v>5.3494296929287284</v>
      </c>
      <c r="R5" s="6" t="s">
        <v>313</v>
      </c>
      <c r="S5" s="6" t="s">
        <v>314</v>
      </c>
      <c r="T5" s="6" t="s">
        <v>313</v>
      </c>
      <c r="U5" s="7">
        <v>3</v>
      </c>
    </row>
    <row r="6" spans="1:21" x14ac:dyDescent="0.7">
      <c r="A6" s="5" t="s">
        <v>0</v>
      </c>
      <c r="B6" s="5" t="s">
        <v>99</v>
      </c>
      <c r="C6" s="9">
        <v>80710641.729999989</v>
      </c>
      <c r="D6" s="9">
        <v>75459363.189999998</v>
      </c>
      <c r="E6" s="9">
        <v>5251278.5399999917</v>
      </c>
      <c r="F6" s="6" t="s">
        <v>310</v>
      </c>
      <c r="G6" s="9">
        <v>1050255.71</v>
      </c>
      <c r="H6" s="9">
        <v>1662289</v>
      </c>
      <c r="I6" s="9">
        <v>31.654938646617719</v>
      </c>
      <c r="J6" s="9">
        <v>-612033.29</v>
      </c>
      <c r="K6" s="6" t="s">
        <v>312</v>
      </c>
      <c r="L6" s="9">
        <v>19760925.16</v>
      </c>
      <c r="M6" s="9">
        <v>5297825.91</v>
      </c>
      <c r="N6" s="9">
        <v>6288280.2658333331</v>
      </c>
      <c r="O6" s="9">
        <v>3.1425007036293811</v>
      </c>
      <c r="P6" s="9">
        <v>19148891.870000001</v>
      </c>
      <c r="Q6" s="9">
        <v>3.045171503255566</v>
      </c>
      <c r="R6" s="6" t="s">
        <v>313</v>
      </c>
      <c r="S6" s="6" t="s">
        <v>314</v>
      </c>
      <c r="T6" s="6" t="s">
        <v>313</v>
      </c>
      <c r="U6" s="7">
        <v>3</v>
      </c>
    </row>
    <row r="7" spans="1:21" x14ac:dyDescent="0.7">
      <c r="A7" s="5" t="s">
        <v>0</v>
      </c>
      <c r="B7" s="5" t="s">
        <v>101</v>
      </c>
      <c r="C7" s="9">
        <v>205418047.45000002</v>
      </c>
      <c r="D7" s="9">
        <v>163592233.99000001</v>
      </c>
      <c r="E7" s="9">
        <v>41825813.460000008</v>
      </c>
      <c r="F7" s="6" t="s">
        <v>310</v>
      </c>
      <c r="G7" s="9">
        <v>8365162.7000000002</v>
      </c>
      <c r="H7" s="9">
        <v>9940703</v>
      </c>
      <c r="I7" s="9">
        <v>23.766908943699953</v>
      </c>
      <c r="J7" s="9">
        <v>-1575540.2999999998</v>
      </c>
      <c r="K7" s="6" t="s">
        <v>312</v>
      </c>
      <c r="L7" s="9">
        <v>50624010.240000002</v>
      </c>
      <c r="M7" s="9">
        <v>31761302.489999998</v>
      </c>
      <c r="N7" s="9">
        <v>13632686.165833334</v>
      </c>
      <c r="O7" s="9">
        <v>3.71342885944778</v>
      </c>
      <c r="P7" s="9">
        <v>49048469.940000005</v>
      </c>
      <c r="Q7" s="9">
        <v>3.5978580701818563</v>
      </c>
      <c r="R7" s="6" t="s">
        <v>313</v>
      </c>
      <c r="S7" s="6" t="s">
        <v>314</v>
      </c>
      <c r="T7" s="6" t="s">
        <v>313</v>
      </c>
      <c r="U7" s="7">
        <v>3</v>
      </c>
    </row>
    <row r="8" spans="1:21" x14ac:dyDescent="0.7">
      <c r="A8" s="5" t="s">
        <v>0</v>
      </c>
      <c r="B8" s="5" t="s">
        <v>103</v>
      </c>
      <c r="C8" s="9">
        <v>122056690</v>
      </c>
      <c r="D8" s="9">
        <v>120096657</v>
      </c>
      <c r="E8" s="9">
        <v>1960033</v>
      </c>
      <c r="F8" s="6" t="s">
        <v>310</v>
      </c>
      <c r="G8" s="9">
        <v>392006.6</v>
      </c>
      <c r="H8" s="9">
        <v>7716070</v>
      </c>
      <c r="I8" s="9">
        <v>393.67041269203122</v>
      </c>
      <c r="J8" s="9">
        <v>-7324063.4000000004</v>
      </c>
      <c r="K8" s="6" t="s">
        <v>312</v>
      </c>
      <c r="L8" s="9">
        <v>44202142.520000003</v>
      </c>
      <c r="M8" s="9">
        <v>28569912.750000004</v>
      </c>
      <c r="N8" s="9">
        <v>10008054.75</v>
      </c>
      <c r="O8" s="9">
        <v>4.4166567454079928</v>
      </c>
      <c r="P8" s="9">
        <v>36878079.120000005</v>
      </c>
      <c r="Q8" s="9">
        <v>3.6848398656092489</v>
      </c>
      <c r="R8" s="6" t="s">
        <v>313</v>
      </c>
      <c r="S8" s="6" t="s">
        <v>314</v>
      </c>
      <c r="T8" s="6" t="s">
        <v>313</v>
      </c>
      <c r="U8" s="7">
        <v>3</v>
      </c>
    </row>
    <row r="9" spans="1:21" x14ac:dyDescent="0.7">
      <c r="A9" s="5" t="s">
        <v>0</v>
      </c>
      <c r="B9" s="5" t="s">
        <v>104</v>
      </c>
      <c r="C9" s="9">
        <v>173866712</v>
      </c>
      <c r="D9" s="9">
        <v>133735528.5</v>
      </c>
      <c r="E9" s="9">
        <v>40131183.5</v>
      </c>
      <c r="F9" s="6" t="s">
        <v>310</v>
      </c>
      <c r="G9" s="9">
        <v>8026236.7000000002</v>
      </c>
      <c r="H9" s="9">
        <v>8511790</v>
      </c>
      <c r="I9" s="9">
        <v>21.209915227144997</v>
      </c>
      <c r="J9" s="9">
        <v>-485553.29999999981</v>
      </c>
      <c r="K9" s="6" t="s">
        <v>312</v>
      </c>
      <c r="L9" s="9">
        <v>44398754.140000001</v>
      </c>
      <c r="M9" s="9">
        <v>31519930.5</v>
      </c>
      <c r="N9" s="9">
        <v>11144627.375</v>
      </c>
      <c r="O9" s="9">
        <v>3.9838706711358305</v>
      </c>
      <c r="P9" s="9">
        <v>43913200.840000004</v>
      </c>
      <c r="Q9" s="9">
        <v>3.9403022965583903</v>
      </c>
      <c r="R9" s="6" t="s">
        <v>313</v>
      </c>
      <c r="S9" s="6" t="s">
        <v>314</v>
      </c>
      <c r="T9" s="6" t="s">
        <v>313</v>
      </c>
      <c r="U9" s="7">
        <v>3</v>
      </c>
    </row>
    <row r="10" spans="1:21" x14ac:dyDescent="0.7">
      <c r="A10" s="5" t="s">
        <v>0</v>
      </c>
      <c r="B10" s="10" t="s">
        <v>106</v>
      </c>
      <c r="C10" s="14">
        <v>50701020.509999998</v>
      </c>
      <c r="D10" s="14">
        <v>44492805.170000002</v>
      </c>
      <c r="E10" s="14">
        <v>6208215.3399999961</v>
      </c>
      <c r="F10" s="15" t="s">
        <v>310</v>
      </c>
      <c r="G10" s="14">
        <v>1241643.07</v>
      </c>
      <c r="H10" s="14">
        <v>1928200</v>
      </c>
      <c r="I10" s="14">
        <v>31.058845326715119</v>
      </c>
      <c r="J10" s="14">
        <v>-686556.92999999993</v>
      </c>
      <c r="K10" s="15" t="s">
        <v>312</v>
      </c>
      <c r="L10" s="14">
        <v>1233671.95</v>
      </c>
      <c r="M10" s="14">
        <v>-4708291.9300000006</v>
      </c>
      <c r="N10" s="14">
        <v>3707733.7641666667</v>
      </c>
      <c r="O10" s="14">
        <v>0.33272937823173893</v>
      </c>
      <c r="P10" s="14">
        <v>547115.02</v>
      </c>
      <c r="Q10" s="14">
        <v>0.14756049241927355</v>
      </c>
      <c r="R10" s="15" t="s">
        <v>313</v>
      </c>
      <c r="S10" s="15" t="s">
        <v>314</v>
      </c>
      <c r="T10" s="15" t="s">
        <v>314</v>
      </c>
      <c r="U10" s="16">
        <v>4</v>
      </c>
    </row>
    <row r="11" spans="1:21" x14ac:dyDescent="0.7">
      <c r="A11" s="5" t="s">
        <v>1</v>
      </c>
      <c r="B11" s="5" t="s">
        <v>107</v>
      </c>
      <c r="C11" s="9">
        <v>760699658.06999993</v>
      </c>
      <c r="D11" s="9">
        <v>692589155.14000022</v>
      </c>
      <c r="E11" s="9">
        <v>68110502.929999709</v>
      </c>
      <c r="F11" s="6" t="s">
        <v>310</v>
      </c>
      <c r="G11" s="9">
        <v>13622100.59</v>
      </c>
      <c r="H11" s="9">
        <v>37508407</v>
      </c>
      <c r="I11" s="9">
        <v>55.069931048004605</v>
      </c>
      <c r="J11" s="9">
        <v>-23886306.41</v>
      </c>
      <c r="K11" s="6" t="s">
        <v>312</v>
      </c>
      <c r="L11" s="9">
        <v>180646683.28</v>
      </c>
      <c r="M11" s="9">
        <v>37570460.030000001</v>
      </c>
      <c r="N11" s="9">
        <v>57715762.92833335</v>
      </c>
      <c r="O11" s="9">
        <v>3.1299366778589079</v>
      </c>
      <c r="P11" s="9">
        <v>156760376.87</v>
      </c>
      <c r="Q11" s="9">
        <v>2.716075625035955</v>
      </c>
      <c r="R11" s="6" t="s">
        <v>313</v>
      </c>
      <c r="S11" s="6" t="s">
        <v>314</v>
      </c>
      <c r="T11" s="6" t="s">
        <v>313</v>
      </c>
      <c r="U11" s="7">
        <v>3</v>
      </c>
    </row>
    <row r="12" spans="1:21" x14ac:dyDescent="0.7">
      <c r="A12" s="5" t="s">
        <v>1</v>
      </c>
      <c r="B12" s="5" t="s">
        <v>108</v>
      </c>
      <c r="C12" s="9">
        <v>129796944.97999999</v>
      </c>
      <c r="D12" s="9">
        <v>125740530.95000002</v>
      </c>
      <c r="E12" s="9">
        <v>4056414.0299999714</v>
      </c>
      <c r="F12" s="6" t="s">
        <v>310</v>
      </c>
      <c r="G12" s="9">
        <v>811282.81</v>
      </c>
      <c r="H12" s="9">
        <v>1614816.42</v>
      </c>
      <c r="I12" s="9">
        <v>39.808964471016075</v>
      </c>
      <c r="J12" s="9">
        <v>-803533.60999999987</v>
      </c>
      <c r="K12" s="6" t="s">
        <v>312</v>
      </c>
      <c r="L12" s="9">
        <v>35599380.020000003</v>
      </c>
      <c r="M12" s="9">
        <v>22005241.460000001</v>
      </c>
      <c r="N12" s="9">
        <v>10478377.579166668</v>
      </c>
      <c r="O12" s="9">
        <v>3.3974133639523969</v>
      </c>
      <c r="P12" s="9">
        <v>34795846.410000004</v>
      </c>
      <c r="Q12" s="9">
        <v>3.3207284378816282</v>
      </c>
      <c r="R12" s="6" t="s">
        <v>313</v>
      </c>
      <c r="S12" s="6" t="s">
        <v>314</v>
      </c>
      <c r="T12" s="6" t="s">
        <v>313</v>
      </c>
      <c r="U12" s="7">
        <v>3</v>
      </c>
    </row>
    <row r="13" spans="1:21" x14ac:dyDescent="0.7">
      <c r="A13" s="5" t="s">
        <v>1</v>
      </c>
      <c r="B13" s="10" t="s">
        <v>109</v>
      </c>
      <c r="C13" s="14">
        <v>198190260</v>
      </c>
      <c r="D13" s="14">
        <v>195605802.80000001</v>
      </c>
      <c r="E13" s="14">
        <v>2584457.1999999881</v>
      </c>
      <c r="F13" s="15" t="s">
        <v>310</v>
      </c>
      <c r="G13" s="14">
        <v>516891.44</v>
      </c>
      <c r="H13" s="14">
        <v>3731370.56</v>
      </c>
      <c r="I13" s="14">
        <v>144.3773400464909</v>
      </c>
      <c r="J13" s="14">
        <v>-3214479.12</v>
      </c>
      <c r="K13" s="15" t="s">
        <v>312</v>
      </c>
      <c r="L13" s="14">
        <v>14382520.449999999</v>
      </c>
      <c r="M13" s="14">
        <v>-11044240.870000001</v>
      </c>
      <c r="N13" s="14">
        <v>16300483.566666668</v>
      </c>
      <c r="O13" s="14">
        <v>0.88233704179250438</v>
      </c>
      <c r="P13" s="14">
        <v>11168041.329999998</v>
      </c>
      <c r="Q13" s="14">
        <v>0.68513558412695497</v>
      </c>
      <c r="R13" s="15" t="s">
        <v>313</v>
      </c>
      <c r="S13" s="15" t="s">
        <v>314</v>
      </c>
      <c r="T13" s="15" t="s">
        <v>314</v>
      </c>
      <c r="U13" s="16">
        <v>4</v>
      </c>
    </row>
    <row r="14" spans="1:21" x14ac:dyDescent="0.7">
      <c r="A14" s="5" t="s">
        <v>1</v>
      </c>
      <c r="B14" s="5" t="s">
        <v>110</v>
      </c>
      <c r="C14" s="9">
        <v>279005687.83999997</v>
      </c>
      <c r="D14" s="9">
        <v>226220236.34</v>
      </c>
      <c r="E14" s="9">
        <v>52785451.49999997</v>
      </c>
      <c r="F14" s="6" t="s">
        <v>310</v>
      </c>
      <c r="G14" s="9">
        <v>10557090.300000001</v>
      </c>
      <c r="H14" s="9">
        <v>16565495</v>
      </c>
      <c r="I14" s="9">
        <v>31.382690740080172</v>
      </c>
      <c r="J14" s="9">
        <v>-6008404.6999999993</v>
      </c>
      <c r="K14" s="6" t="s">
        <v>312</v>
      </c>
      <c r="L14" s="9">
        <v>83867342.599999994</v>
      </c>
      <c r="M14" s="9">
        <v>4489562.6700000018</v>
      </c>
      <c r="N14" s="9">
        <v>18851686.361666668</v>
      </c>
      <c r="O14" s="9">
        <v>4.4487978948417704</v>
      </c>
      <c r="P14" s="9">
        <v>77858937.899999991</v>
      </c>
      <c r="Q14" s="9">
        <v>4.1300781482509512</v>
      </c>
      <c r="R14" s="6" t="s">
        <v>313</v>
      </c>
      <c r="S14" s="6" t="s">
        <v>314</v>
      </c>
      <c r="T14" s="6" t="s">
        <v>313</v>
      </c>
      <c r="U14" s="7">
        <v>3</v>
      </c>
    </row>
    <row r="15" spans="1:21" x14ac:dyDescent="0.7">
      <c r="A15" s="5" t="s">
        <v>1</v>
      </c>
      <c r="B15" s="5" t="s">
        <v>111</v>
      </c>
      <c r="C15" s="9">
        <v>135826577.46000001</v>
      </c>
      <c r="D15" s="9">
        <v>126083190.84999999</v>
      </c>
      <c r="E15" s="9">
        <v>9743386.6100000143</v>
      </c>
      <c r="F15" s="6" t="s">
        <v>310</v>
      </c>
      <c r="G15" s="9">
        <v>1948677.33</v>
      </c>
      <c r="H15" s="9">
        <v>3608854</v>
      </c>
      <c r="I15" s="9">
        <v>37.039010607421588</v>
      </c>
      <c r="J15" s="9">
        <v>-1660176.67</v>
      </c>
      <c r="K15" s="6" t="s">
        <v>312</v>
      </c>
      <c r="L15" s="9">
        <v>39671747.340000004</v>
      </c>
      <c r="M15" s="9">
        <v>25276253.870000005</v>
      </c>
      <c r="N15" s="9">
        <v>10506932.570833333</v>
      </c>
      <c r="O15" s="9">
        <v>3.7757687196096215</v>
      </c>
      <c r="P15" s="9">
        <v>38011570.670000002</v>
      </c>
      <c r="Q15" s="9">
        <v>3.6177609795953227</v>
      </c>
      <c r="R15" s="6" t="s">
        <v>313</v>
      </c>
      <c r="S15" s="6" t="s">
        <v>314</v>
      </c>
      <c r="T15" s="6" t="s">
        <v>313</v>
      </c>
      <c r="U15" s="7">
        <v>3</v>
      </c>
    </row>
    <row r="16" spans="1:21" x14ac:dyDescent="0.7">
      <c r="A16" s="5" t="s">
        <v>1</v>
      </c>
      <c r="B16" s="5" t="s">
        <v>112</v>
      </c>
      <c r="C16" s="9">
        <v>160969128.67000002</v>
      </c>
      <c r="D16" s="9">
        <v>124505214.09</v>
      </c>
      <c r="E16" s="9">
        <v>36463914.580000013</v>
      </c>
      <c r="F16" s="6" t="s">
        <v>310</v>
      </c>
      <c r="G16" s="9">
        <v>7292782.9199999999</v>
      </c>
      <c r="H16" s="9">
        <v>11291225.309999999</v>
      </c>
      <c r="I16" s="9">
        <v>30.965477623713749</v>
      </c>
      <c r="J16" s="9">
        <v>-3998442.3899999987</v>
      </c>
      <c r="K16" s="6" t="s">
        <v>312</v>
      </c>
      <c r="L16" s="9">
        <v>32798399.989999998</v>
      </c>
      <c r="M16" s="9">
        <v>16265852.719999999</v>
      </c>
      <c r="N16" s="9">
        <v>10375434.5075</v>
      </c>
      <c r="O16" s="9">
        <v>3.1611591751932222</v>
      </c>
      <c r="P16" s="9">
        <v>28799957.600000001</v>
      </c>
      <c r="Q16" s="9">
        <v>2.7757832772383293</v>
      </c>
      <c r="R16" s="6" t="s">
        <v>313</v>
      </c>
      <c r="S16" s="6" t="s">
        <v>314</v>
      </c>
      <c r="T16" s="6" t="s">
        <v>313</v>
      </c>
      <c r="U16" s="7">
        <v>3</v>
      </c>
    </row>
    <row r="17" spans="1:21" x14ac:dyDescent="0.7">
      <c r="A17" s="5" t="s">
        <v>1</v>
      </c>
      <c r="B17" s="5" t="s">
        <v>113</v>
      </c>
      <c r="C17" s="9">
        <v>116479799.5</v>
      </c>
      <c r="D17" s="9">
        <v>113045153.97000001</v>
      </c>
      <c r="E17" s="9">
        <v>3434645.5299999863</v>
      </c>
      <c r="F17" s="6" t="s">
        <v>310</v>
      </c>
      <c r="G17" s="9">
        <v>686929.11</v>
      </c>
      <c r="H17" s="9">
        <v>4343246</v>
      </c>
      <c r="I17" s="9">
        <v>126.45398082753584</v>
      </c>
      <c r="J17" s="9">
        <v>-3656316.89</v>
      </c>
      <c r="K17" s="6" t="s">
        <v>312</v>
      </c>
      <c r="L17" s="9">
        <v>32033895.609999999</v>
      </c>
      <c r="M17" s="9">
        <v>13862996.490000002</v>
      </c>
      <c r="N17" s="9">
        <v>9420429.4975000005</v>
      </c>
      <c r="O17" s="9">
        <v>3.4004708191384667</v>
      </c>
      <c r="P17" s="9">
        <v>28377578.719999999</v>
      </c>
      <c r="Q17" s="9">
        <v>3.0123444719299539</v>
      </c>
      <c r="R17" s="6" t="s">
        <v>313</v>
      </c>
      <c r="S17" s="6" t="s">
        <v>314</v>
      </c>
      <c r="T17" s="6" t="s">
        <v>313</v>
      </c>
      <c r="U17" s="7">
        <v>3</v>
      </c>
    </row>
    <row r="18" spans="1:21" x14ac:dyDescent="0.7">
      <c r="A18" s="5" t="s">
        <v>1</v>
      </c>
      <c r="B18" s="10" t="s">
        <v>114</v>
      </c>
      <c r="C18" s="14">
        <v>68502161.789999992</v>
      </c>
      <c r="D18" s="14">
        <v>66256340.810000002</v>
      </c>
      <c r="E18" s="14">
        <v>2245820.9799999893</v>
      </c>
      <c r="F18" s="15" t="s">
        <v>310</v>
      </c>
      <c r="G18" s="14">
        <v>449164.2</v>
      </c>
      <c r="H18" s="14">
        <v>829450</v>
      </c>
      <c r="I18" s="14">
        <v>36.933041742267633</v>
      </c>
      <c r="J18" s="14">
        <v>-380285.8</v>
      </c>
      <c r="K18" s="15" t="s">
        <v>312</v>
      </c>
      <c r="L18" s="14">
        <v>1026942.76</v>
      </c>
      <c r="M18" s="14">
        <v>-2936397.5300000003</v>
      </c>
      <c r="N18" s="14">
        <v>5521361.7341666669</v>
      </c>
      <c r="O18" s="14">
        <v>0.18599447191535901</v>
      </c>
      <c r="P18" s="14">
        <v>646656.96</v>
      </c>
      <c r="Q18" s="14">
        <v>0.11711910777343756</v>
      </c>
      <c r="R18" s="15" t="s">
        <v>313</v>
      </c>
      <c r="S18" s="15" t="s">
        <v>314</v>
      </c>
      <c r="T18" s="15" t="s">
        <v>314</v>
      </c>
      <c r="U18" s="16">
        <v>4</v>
      </c>
    </row>
    <row r="19" spans="1:21" x14ac:dyDescent="0.7">
      <c r="A19" s="5" t="s">
        <v>2</v>
      </c>
      <c r="B19" s="5" t="s">
        <v>116</v>
      </c>
      <c r="C19" s="9">
        <v>124545173.22</v>
      </c>
      <c r="D19" s="9">
        <v>103362146.52000001</v>
      </c>
      <c r="E19" s="9">
        <v>21183026.699999988</v>
      </c>
      <c r="F19" s="6" t="s">
        <v>310</v>
      </c>
      <c r="G19" s="9">
        <v>4236605.34</v>
      </c>
      <c r="H19" s="9">
        <v>12257014.67</v>
      </c>
      <c r="I19" s="9">
        <v>57.862433180995829</v>
      </c>
      <c r="J19" s="9">
        <v>-8020409.3300000001</v>
      </c>
      <c r="K19" s="6" t="s">
        <v>312</v>
      </c>
      <c r="L19" s="9">
        <v>46061091</v>
      </c>
      <c r="M19" s="9">
        <v>36299044.240000002</v>
      </c>
      <c r="N19" s="9">
        <v>8613512.2100000009</v>
      </c>
      <c r="O19" s="9">
        <v>5.3475388293435753</v>
      </c>
      <c r="P19" s="9">
        <v>38040681.670000002</v>
      </c>
      <c r="Q19" s="9">
        <v>4.4163960928546704</v>
      </c>
      <c r="R19" s="6" t="s">
        <v>313</v>
      </c>
      <c r="S19" s="6" t="s">
        <v>314</v>
      </c>
      <c r="T19" s="6" t="s">
        <v>313</v>
      </c>
      <c r="U19" s="7">
        <v>3</v>
      </c>
    </row>
    <row r="20" spans="1:21" x14ac:dyDescent="0.7">
      <c r="A20" s="5" t="s">
        <v>2</v>
      </c>
      <c r="B20" s="5" t="s">
        <v>121</v>
      </c>
      <c r="C20" s="9">
        <v>88430000</v>
      </c>
      <c r="D20" s="9">
        <v>82150000</v>
      </c>
      <c r="E20" s="9">
        <v>6280000</v>
      </c>
      <c r="F20" s="6" t="s">
        <v>310</v>
      </c>
      <c r="G20" s="9">
        <v>1256000</v>
      </c>
      <c r="H20" s="9">
        <v>2203929.94</v>
      </c>
      <c r="I20" s="9">
        <v>35.094425796178342</v>
      </c>
      <c r="J20" s="9">
        <v>-947929.94</v>
      </c>
      <c r="K20" s="6" t="s">
        <v>312</v>
      </c>
      <c r="L20" s="9">
        <v>28962152.219999999</v>
      </c>
      <c r="M20" s="9">
        <v>9809802.1099999994</v>
      </c>
      <c r="N20" s="9">
        <v>6845833.333333333</v>
      </c>
      <c r="O20" s="9">
        <v>4.2306247917224589</v>
      </c>
      <c r="P20" s="9">
        <v>28014222.279999997</v>
      </c>
      <c r="Q20" s="9">
        <v>4.0921566325015215</v>
      </c>
      <c r="R20" s="6" t="s">
        <v>313</v>
      </c>
      <c r="S20" s="6" t="s">
        <v>314</v>
      </c>
      <c r="T20" s="6" t="s">
        <v>313</v>
      </c>
      <c r="U20" s="7">
        <v>3</v>
      </c>
    </row>
    <row r="21" spans="1:21" x14ac:dyDescent="0.7">
      <c r="A21" s="5" t="s">
        <v>2</v>
      </c>
      <c r="B21" s="5" t="s">
        <v>127</v>
      </c>
      <c r="C21" s="9">
        <v>101905074.23</v>
      </c>
      <c r="D21" s="9">
        <v>100737753.83</v>
      </c>
      <c r="E21" s="9">
        <v>1167320.400000006</v>
      </c>
      <c r="F21" s="6" t="s">
        <v>310</v>
      </c>
      <c r="G21" s="9">
        <v>233464.09</v>
      </c>
      <c r="H21" s="9">
        <v>13429800</v>
      </c>
      <c r="I21" s="9">
        <v>1150.4810504468123</v>
      </c>
      <c r="J21" s="9">
        <v>-13196335.91</v>
      </c>
      <c r="K21" s="6" t="s">
        <v>312</v>
      </c>
      <c r="L21" s="9">
        <v>46067167.439999998</v>
      </c>
      <c r="M21" s="9">
        <v>37921337.620000005</v>
      </c>
      <c r="N21" s="9">
        <v>8394812.8191666659</v>
      </c>
      <c r="O21" s="9">
        <v>5.4875752958805082</v>
      </c>
      <c r="P21" s="9">
        <v>32870831.529999997</v>
      </c>
      <c r="Q21" s="9">
        <v>3.9156122045926702</v>
      </c>
      <c r="R21" s="6" t="s">
        <v>313</v>
      </c>
      <c r="S21" s="6" t="s">
        <v>314</v>
      </c>
      <c r="T21" s="6" t="s">
        <v>313</v>
      </c>
      <c r="U21" s="7">
        <v>3</v>
      </c>
    </row>
    <row r="22" spans="1:21" x14ac:dyDescent="0.7">
      <c r="A22" s="5" t="s">
        <v>3</v>
      </c>
      <c r="B22" s="5" t="s">
        <v>130</v>
      </c>
      <c r="C22" s="9">
        <v>129069863.30999999</v>
      </c>
      <c r="D22" s="9">
        <v>127304258.71999998</v>
      </c>
      <c r="E22" s="9">
        <v>1765604.5900000036</v>
      </c>
      <c r="F22" s="6" t="s">
        <v>310</v>
      </c>
      <c r="G22" s="9">
        <v>353120.92</v>
      </c>
      <c r="H22" s="9">
        <v>14173488.5</v>
      </c>
      <c r="I22" s="9">
        <v>802.7555308972079</v>
      </c>
      <c r="J22" s="9">
        <v>-13820367.58</v>
      </c>
      <c r="K22" s="6" t="s">
        <v>312</v>
      </c>
      <c r="L22" s="9">
        <v>47778537.659999996</v>
      </c>
      <c r="M22" s="9">
        <v>31531655.039999999</v>
      </c>
      <c r="N22" s="9">
        <v>10608688.226666665</v>
      </c>
      <c r="O22" s="9">
        <v>4.5037177678481362</v>
      </c>
      <c r="P22" s="9">
        <v>33958170.079999998</v>
      </c>
      <c r="Q22" s="9">
        <v>3.200977289033776</v>
      </c>
      <c r="R22" s="6" t="s">
        <v>313</v>
      </c>
      <c r="S22" s="6" t="s">
        <v>314</v>
      </c>
      <c r="T22" s="6" t="s">
        <v>313</v>
      </c>
      <c r="U22" s="7">
        <v>3</v>
      </c>
    </row>
    <row r="23" spans="1:21" x14ac:dyDescent="0.7">
      <c r="A23" s="5" t="s">
        <v>3</v>
      </c>
      <c r="B23" s="5" t="s">
        <v>131</v>
      </c>
      <c r="C23" s="9">
        <v>106850262.78000002</v>
      </c>
      <c r="D23" s="9">
        <v>90499942.659999996</v>
      </c>
      <c r="E23" s="9">
        <v>16350320.12000002</v>
      </c>
      <c r="F23" s="6" t="s">
        <v>310</v>
      </c>
      <c r="G23" s="9">
        <v>3270064.03</v>
      </c>
      <c r="H23" s="9">
        <v>4339958.74</v>
      </c>
      <c r="I23" s="9">
        <v>26.543570450900717</v>
      </c>
      <c r="J23" s="9">
        <v>-1069894.7100000004</v>
      </c>
      <c r="K23" s="6" t="s">
        <v>312</v>
      </c>
      <c r="L23" s="9">
        <v>29069364.829999998</v>
      </c>
      <c r="M23" s="9">
        <v>20981913.620000001</v>
      </c>
      <c r="N23" s="9">
        <v>7541661.8883333327</v>
      </c>
      <c r="O23" s="9">
        <v>3.8545038561022222</v>
      </c>
      <c r="P23" s="9">
        <v>27999470.119999997</v>
      </c>
      <c r="Q23" s="9">
        <v>3.7126392742843755</v>
      </c>
      <c r="R23" s="6" t="s">
        <v>313</v>
      </c>
      <c r="S23" s="6" t="s">
        <v>314</v>
      </c>
      <c r="T23" s="6" t="s">
        <v>313</v>
      </c>
      <c r="U23" s="7">
        <v>3</v>
      </c>
    </row>
    <row r="24" spans="1:21" x14ac:dyDescent="0.7">
      <c r="A24" s="5" t="s">
        <v>3</v>
      </c>
      <c r="B24" s="5" t="s">
        <v>135</v>
      </c>
      <c r="C24" s="9">
        <v>55545199.359999999</v>
      </c>
      <c r="D24" s="9">
        <v>55456402.559999987</v>
      </c>
      <c r="E24" s="9">
        <v>88796.800000011921</v>
      </c>
      <c r="F24" s="6" t="s">
        <v>310</v>
      </c>
      <c r="G24" s="9">
        <v>17759.37</v>
      </c>
      <c r="H24" s="9">
        <v>2420263</v>
      </c>
      <c r="I24" s="9">
        <v>2725.6196169227665</v>
      </c>
      <c r="J24" s="9">
        <v>-2402503.63</v>
      </c>
      <c r="K24" s="6" t="s">
        <v>312</v>
      </c>
      <c r="L24" s="9">
        <v>15928120.1</v>
      </c>
      <c r="M24" s="9">
        <v>11725208.529999999</v>
      </c>
      <c r="N24" s="9">
        <v>4621366.879999999</v>
      </c>
      <c r="O24" s="9">
        <v>3.4466253196500172</v>
      </c>
      <c r="P24" s="9">
        <v>13525616.469999999</v>
      </c>
      <c r="Q24" s="9">
        <v>2.9267566980096595</v>
      </c>
      <c r="R24" s="6" t="s">
        <v>313</v>
      </c>
      <c r="S24" s="6" t="s">
        <v>314</v>
      </c>
      <c r="T24" s="6" t="s">
        <v>313</v>
      </c>
      <c r="U24" s="7">
        <v>3</v>
      </c>
    </row>
    <row r="25" spans="1:21" x14ac:dyDescent="0.7">
      <c r="A25" s="5" t="s">
        <v>3</v>
      </c>
      <c r="B25" s="5" t="s">
        <v>328</v>
      </c>
      <c r="C25" s="9">
        <v>134281811.49000001</v>
      </c>
      <c r="D25" s="9">
        <v>113406312.71000002</v>
      </c>
      <c r="E25" s="9">
        <v>20875498.779999986</v>
      </c>
      <c r="F25" s="6" t="s">
        <v>310</v>
      </c>
      <c r="G25" s="9">
        <v>4175099.76</v>
      </c>
      <c r="H25" s="9">
        <v>12850560</v>
      </c>
      <c r="I25" s="9">
        <v>61.558098014460995</v>
      </c>
      <c r="J25" s="9">
        <v>-8675460.2400000002</v>
      </c>
      <c r="K25" s="6" t="s">
        <v>312</v>
      </c>
      <c r="L25" s="9">
        <v>36431669.109999999</v>
      </c>
      <c r="M25" s="9">
        <v>25095569.530000001</v>
      </c>
      <c r="N25" s="9">
        <v>9450526.059166668</v>
      </c>
      <c r="O25" s="9">
        <v>3.8549884823250236</v>
      </c>
      <c r="P25" s="9">
        <v>27756208.869999997</v>
      </c>
      <c r="Q25" s="9">
        <v>2.9370014638579276</v>
      </c>
      <c r="R25" s="6" t="s">
        <v>313</v>
      </c>
      <c r="S25" s="6" t="s">
        <v>314</v>
      </c>
      <c r="T25" s="6" t="s">
        <v>313</v>
      </c>
      <c r="U25" s="7">
        <v>3</v>
      </c>
    </row>
    <row r="26" spans="1:21" x14ac:dyDescent="0.7">
      <c r="A26" s="5" t="s">
        <v>3</v>
      </c>
      <c r="B26" s="5" t="s">
        <v>142</v>
      </c>
      <c r="C26" s="9">
        <v>104268609.72000001</v>
      </c>
      <c r="D26" s="9">
        <v>90185294.850000009</v>
      </c>
      <c r="E26" s="9">
        <v>14083314.870000005</v>
      </c>
      <c r="F26" s="6" t="s">
        <v>310</v>
      </c>
      <c r="G26" s="9">
        <v>2816662.98</v>
      </c>
      <c r="H26" s="9">
        <v>21036040</v>
      </c>
      <c r="I26" s="9">
        <v>149.36852718396966</v>
      </c>
      <c r="J26" s="9">
        <v>-18219377.02</v>
      </c>
      <c r="K26" s="6" t="s">
        <v>312</v>
      </c>
      <c r="L26" s="9">
        <v>43705603.859999999</v>
      </c>
      <c r="M26" s="9">
        <v>37458324.909999996</v>
      </c>
      <c r="N26" s="9">
        <v>7515441.2375000007</v>
      </c>
      <c r="O26" s="9">
        <v>5.815440834254809</v>
      </c>
      <c r="P26" s="9">
        <v>25486226.84</v>
      </c>
      <c r="Q26" s="9">
        <v>3.3911817063821461</v>
      </c>
      <c r="R26" s="6" t="s">
        <v>313</v>
      </c>
      <c r="S26" s="6" t="s">
        <v>314</v>
      </c>
      <c r="T26" s="6" t="s">
        <v>313</v>
      </c>
      <c r="U26" s="7">
        <v>3</v>
      </c>
    </row>
    <row r="27" spans="1:21" x14ac:dyDescent="0.7">
      <c r="A27" s="5" t="s">
        <v>3</v>
      </c>
      <c r="B27" s="5" t="s">
        <v>144</v>
      </c>
      <c r="C27" s="9">
        <v>102747287.79000001</v>
      </c>
      <c r="D27" s="9">
        <v>92534555.560000017</v>
      </c>
      <c r="E27" s="9">
        <v>10212732.229999989</v>
      </c>
      <c r="F27" s="6" t="s">
        <v>310</v>
      </c>
      <c r="G27" s="9">
        <v>2042546.45</v>
      </c>
      <c r="H27" s="9">
        <v>20572186</v>
      </c>
      <c r="I27" s="9">
        <v>201.43665315701736</v>
      </c>
      <c r="J27" s="9">
        <v>-18529639.550000001</v>
      </c>
      <c r="K27" s="6" t="s">
        <v>312</v>
      </c>
      <c r="L27" s="9">
        <v>51778259.82</v>
      </c>
      <c r="M27" s="9">
        <v>42321251.439999998</v>
      </c>
      <c r="N27" s="9">
        <v>7711212.9633333348</v>
      </c>
      <c r="O27" s="9">
        <v>6.7146712282755781</v>
      </c>
      <c r="P27" s="9">
        <v>33248620.27</v>
      </c>
      <c r="Q27" s="9">
        <v>4.3117237752473612</v>
      </c>
      <c r="R27" s="6" t="s">
        <v>313</v>
      </c>
      <c r="S27" s="6" t="s">
        <v>314</v>
      </c>
      <c r="T27" s="6" t="s">
        <v>313</v>
      </c>
      <c r="U27" s="7">
        <v>3</v>
      </c>
    </row>
    <row r="28" spans="1:21" x14ac:dyDescent="0.7">
      <c r="A28" s="5" t="s">
        <v>4</v>
      </c>
      <c r="B28" s="5" t="s">
        <v>145</v>
      </c>
      <c r="C28" s="9">
        <v>1464100000</v>
      </c>
      <c r="D28" s="9">
        <v>1261890000</v>
      </c>
      <c r="E28" s="9">
        <v>202210000</v>
      </c>
      <c r="F28" s="6" t="s">
        <v>310</v>
      </c>
      <c r="G28" s="9">
        <v>40442000</v>
      </c>
      <c r="H28" s="9">
        <v>64910806</v>
      </c>
      <c r="I28" s="9">
        <v>32.100690371396077</v>
      </c>
      <c r="J28" s="9">
        <v>-24468806</v>
      </c>
      <c r="K28" s="6" t="s">
        <v>312</v>
      </c>
      <c r="L28" s="9">
        <v>653294408.40999997</v>
      </c>
      <c r="M28" s="9">
        <v>419990170.75999999</v>
      </c>
      <c r="N28" s="9">
        <v>105157500</v>
      </c>
      <c r="O28" s="9">
        <v>6.2125327096022627</v>
      </c>
      <c r="P28" s="9">
        <v>628825602.40999997</v>
      </c>
      <c r="Q28" s="9">
        <v>5.9798454928084057</v>
      </c>
      <c r="R28" s="6" t="s">
        <v>313</v>
      </c>
      <c r="S28" s="6" t="s">
        <v>314</v>
      </c>
      <c r="T28" s="6" t="s">
        <v>313</v>
      </c>
      <c r="U28" s="7">
        <v>3</v>
      </c>
    </row>
    <row r="29" spans="1:21" x14ac:dyDescent="0.7">
      <c r="A29" s="5" t="s">
        <v>4</v>
      </c>
      <c r="B29" s="5" t="s">
        <v>150</v>
      </c>
      <c r="C29" s="9">
        <v>81149125</v>
      </c>
      <c r="D29" s="9">
        <v>68241590.459999993</v>
      </c>
      <c r="E29" s="9">
        <v>12907534.540000007</v>
      </c>
      <c r="F29" s="6" t="s">
        <v>310</v>
      </c>
      <c r="G29" s="9">
        <v>2581506.9099999997</v>
      </c>
      <c r="H29" s="9">
        <v>3398001</v>
      </c>
      <c r="I29" s="9">
        <v>26.325716886286155</v>
      </c>
      <c r="J29" s="9">
        <v>-816494.09000000032</v>
      </c>
      <c r="K29" s="6" t="s">
        <v>312</v>
      </c>
      <c r="L29" s="9">
        <v>28413626.190000001</v>
      </c>
      <c r="M29" s="9">
        <v>16860449.82</v>
      </c>
      <c r="N29" s="9">
        <v>5686799.2049999991</v>
      </c>
      <c r="O29" s="9">
        <v>4.9964180491932817</v>
      </c>
      <c r="P29" s="9">
        <v>27597132.100000001</v>
      </c>
      <c r="Q29" s="9">
        <v>4.8528409576578335</v>
      </c>
      <c r="R29" s="6" t="s">
        <v>313</v>
      </c>
      <c r="S29" s="6" t="s">
        <v>314</v>
      </c>
      <c r="T29" s="6" t="s">
        <v>313</v>
      </c>
      <c r="U29" s="7">
        <v>3</v>
      </c>
    </row>
    <row r="30" spans="1:21" x14ac:dyDescent="0.7">
      <c r="A30" s="5" t="s">
        <v>4</v>
      </c>
      <c r="B30" s="5" t="s">
        <v>152</v>
      </c>
      <c r="C30" s="9">
        <v>98368438.609999999</v>
      </c>
      <c r="D30" s="9">
        <v>89927256.520000011</v>
      </c>
      <c r="E30" s="9">
        <v>8441182.0899999887</v>
      </c>
      <c r="F30" s="6" t="s">
        <v>310</v>
      </c>
      <c r="G30" s="9">
        <v>1688236.42</v>
      </c>
      <c r="H30" s="9">
        <v>6047401</v>
      </c>
      <c r="I30" s="9">
        <v>71.641636627696641</v>
      </c>
      <c r="J30" s="9">
        <v>-4359164.58</v>
      </c>
      <c r="K30" s="6" t="s">
        <v>312</v>
      </c>
      <c r="L30" s="9">
        <v>22508505.530000001</v>
      </c>
      <c r="M30" s="9">
        <v>7216063.7200000025</v>
      </c>
      <c r="N30" s="9">
        <v>7493938.0433333339</v>
      </c>
      <c r="O30" s="9">
        <v>3.0035617321421206</v>
      </c>
      <c r="P30" s="9">
        <v>18149340.950000003</v>
      </c>
      <c r="Q30" s="9">
        <v>2.4218696291659096</v>
      </c>
      <c r="R30" s="6" t="s">
        <v>313</v>
      </c>
      <c r="S30" s="6" t="s">
        <v>314</v>
      </c>
      <c r="T30" s="6" t="s">
        <v>313</v>
      </c>
      <c r="U30" s="7">
        <v>3</v>
      </c>
    </row>
    <row r="31" spans="1:21" x14ac:dyDescent="0.7">
      <c r="A31" s="5" t="s">
        <v>4</v>
      </c>
      <c r="B31" s="5" t="s">
        <v>153</v>
      </c>
      <c r="C31" s="9">
        <v>80881945.959999993</v>
      </c>
      <c r="D31" s="9">
        <v>80048811.280000001</v>
      </c>
      <c r="E31" s="9">
        <v>833134.67999999225</v>
      </c>
      <c r="F31" s="6" t="s">
        <v>310</v>
      </c>
      <c r="G31" s="9">
        <v>166626.94</v>
      </c>
      <c r="H31" s="9">
        <v>5485300</v>
      </c>
      <c r="I31" s="9">
        <v>658.3929503450812</v>
      </c>
      <c r="J31" s="9">
        <v>-5318673.0599999996</v>
      </c>
      <c r="K31" s="6" t="s">
        <v>312</v>
      </c>
      <c r="L31" s="9">
        <v>15888520.17</v>
      </c>
      <c r="M31" s="9">
        <v>2493552.2199999997</v>
      </c>
      <c r="N31" s="9">
        <v>6670734.2733333334</v>
      </c>
      <c r="O31" s="9">
        <v>2.3818247765490117</v>
      </c>
      <c r="P31" s="9">
        <v>10569847.109999999</v>
      </c>
      <c r="Q31" s="9">
        <v>1.584510291806047</v>
      </c>
      <c r="R31" s="6" t="s">
        <v>313</v>
      </c>
      <c r="S31" s="6" t="s">
        <v>314</v>
      </c>
      <c r="T31" s="6" t="s">
        <v>313</v>
      </c>
      <c r="U31" s="7">
        <v>3</v>
      </c>
    </row>
    <row r="32" spans="1:21" x14ac:dyDescent="0.7">
      <c r="A32" s="5" t="s">
        <v>5</v>
      </c>
      <c r="B32" s="5" t="s">
        <v>154</v>
      </c>
      <c r="C32" s="9">
        <v>938700000</v>
      </c>
      <c r="D32" s="9">
        <v>766600000</v>
      </c>
      <c r="E32" s="9">
        <v>172100000</v>
      </c>
      <c r="F32" s="6" t="s">
        <v>310</v>
      </c>
      <c r="G32" s="9">
        <v>34420000</v>
      </c>
      <c r="H32" s="9">
        <v>36308460</v>
      </c>
      <c r="I32" s="9">
        <v>21.097303893085414</v>
      </c>
      <c r="J32" s="9">
        <v>-1888460</v>
      </c>
      <c r="K32" s="6" t="s">
        <v>312</v>
      </c>
      <c r="L32" s="9">
        <v>353521118.60000002</v>
      </c>
      <c r="M32" s="9">
        <v>152939080.38</v>
      </c>
      <c r="N32" s="9">
        <v>63883333.333333336</v>
      </c>
      <c r="O32" s="9">
        <v>5.5338552350639185</v>
      </c>
      <c r="P32" s="9">
        <v>351632658.60000002</v>
      </c>
      <c r="Q32" s="9">
        <v>5.5042941601878423</v>
      </c>
      <c r="R32" s="6" t="s">
        <v>313</v>
      </c>
      <c r="S32" s="6" t="s">
        <v>314</v>
      </c>
      <c r="T32" s="6" t="s">
        <v>313</v>
      </c>
      <c r="U32" s="7">
        <v>3</v>
      </c>
    </row>
    <row r="33" spans="1:21" x14ac:dyDescent="0.7">
      <c r="A33" s="5" t="s">
        <v>6</v>
      </c>
      <c r="B33" s="5" t="s">
        <v>159</v>
      </c>
      <c r="C33" s="9">
        <v>4409780184.8900003</v>
      </c>
      <c r="D33" s="9">
        <v>4072691632.0900002</v>
      </c>
      <c r="E33" s="9">
        <v>337088552.80000019</v>
      </c>
      <c r="F33" s="6" t="s">
        <v>310</v>
      </c>
      <c r="G33" s="9">
        <v>67417710.560000002</v>
      </c>
      <c r="H33" s="9">
        <v>213121569.00999999</v>
      </c>
      <c r="I33" s="9">
        <v>63.224208368905451</v>
      </c>
      <c r="J33" s="9">
        <v>-145703858.44999999</v>
      </c>
      <c r="K33" s="6" t="s">
        <v>312</v>
      </c>
      <c r="L33" s="9">
        <v>1631875177.5799999</v>
      </c>
      <c r="M33" s="9">
        <v>501619875.52999997</v>
      </c>
      <c r="N33" s="9">
        <v>339390969.34083337</v>
      </c>
      <c r="O33" s="9">
        <v>4.8082457254223208</v>
      </c>
      <c r="P33" s="9">
        <v>1486171319.1299999</v>
      </c>
      <c r="Q33" s="9">
        <v>4.3789359570068953</v>
      </c>
      <c r="R33" s="6" t="s">
        <v>313</v>
      </c>
      <c r="S33" s="6" t="s">
        <v>314</v>
      </c>
      <c r="T33" s="6" t="s">
        <v>313</v>
      </c>
      <c r="U33" s="7">
        <v>3</v>
      </c>
    </row>
    <row r="34" spans="1:21" x14ac:dyDescent="0.7">
      <c r="A34" s="5" t="s">
        <v>6</v>
      </c>
      <c r="B34" s="5" t="s">
        <v>162</v>
      </c>
      <c r="C34" s="9">
        <v>640600090.95000017</v>
      </c>
      <c r="D34" s="9">
        <v>607437568.88</v>
      </c>
      <c r="E34" s="9">
        <v>33162522.070000172</v>
      </c>
      <c r="F34" s="6" t="s">
        <v>310</v>
      </c>
      <c r="G34" s="9">
        <v>6632504.4199999999</v>
      </c>
      <c r="H34" s="9">
        <v>29145688.93</v>
      </c>
      <c r="I34" s="9">
        <v>87.88743168712756</v>
      </c>
      <c r="J34" s="9">
        <v>-22513184.509999998</v>
      </c>
      <c r="K34" s="6" t="s">
        <v>312</v>
      </c>
      <c r="L34" s="9">
        <v>113798545.7</v>
      </c>
      <c r="M34" s="9">
        <v>-49846089.770000011</v>
      </c>
      <c r="N34" s="9">
        <v>50619797.406666666</v>
      </c>
      <c r="O34" s="9">
        <v>2.2481035391305744</v>
      </c>
      <c r="P34" s="9">
        <v>91285361.189999998</v>
      </c>
      <c r="Q34" s="9">
        <v>1.8033529541147006</v>
      </c>
      <c r="R34" s="6" t="s">
        <v>313</v>
      </c>
      <c r="S34" s="6" t="s">
        <v>314</v>
      </c>
      <c r="T34" s="6" t="s">
        <v>313</v>
      </c>
      <c r="U34" s="7">
        <v>3</v>
      </c>
    </row>
    <row r="35" spans="1:21" x14ac:dyDescent="0.7">
      <c r="A35" s="5" t="s">
        <v>6</v>
      </c>
      <c r="B35" s="5" t="s">
        <v>163</v>
      </c>
      <c r="C35" s="9">
        <v>54954330.350000001</v>
      </c>
      <c r="D35" s="9">
        <v>47068390.310000002</v>
      </c>
      <c r="E35" s="9">
        <v>7885940.0399999991</v>
      </c>
      <c r="F35" s="6" t="s">
        <v>310</v>
      </c>
      <c r="G35" s="9">
        <v>1577188.01</v>
      </c>
      <c r="H35" s="9">
        <v>9445318</v>
      </c>
      <c r="I35" s="9">
        <v>119.77415440759553</v>
      </c>
      <c r="J35" s="9">
        <v>-7868129.9900000002</v>
      </c>
      <c r="K35" s="6" t="s">
        <v>312</v>
      </c>
      <c r="L35" s="9">
        <v>20609807.77</v>
      </c>
      <c r="M35" s="9">
        <v>15310353.029999999</v>
      </c>
      <c r="N35" s="9">
        <v>3922365.8591666669</v>
      </c>
      <c r="O35" s="9">
        <v>5.2544327862313924</v>
      </c>
      <c r="P35" s="9">
        <v>12741677.779999999</v>
      </c>
      <c r="Q35" s="9">
        <v>3.2484674396760771</v>
      </c>
      <c r="R35" s="6" t="s">
        <v>313</v>
      </c>
      <c r="S35" s="6" t="s">
        <v>314</v>
      </c>
      <c r="T35" s="6" t="s">
        <v>313</v>
      </c>
      <c r="U35" s="7">
        <v>3</v>
      </c>
    </row>
    <row r="36" spans="1:21" x14ac:dyDescent="0.7">
      <c r="A36" s="5" t="s">
        <v>6</v>
      </c>
      <c r="B36" s="5" t="s">
        <v>168</v>
      </c>
      <c r="C36" s="9">
        <v>136849577</v>
      </c>
      <c r="D36" s="9">
        <v>127711073</v>
      </c>
      <c r="E36" s="9">
        <v>9138504</v>
      </c>
      <c r="F36" s="6" t="s">
        <v>310</v>
      </c>
      <c r="G36" s="9">
        <v>1827700.8</v>
      </c>
      <c r="H36" s="9">
        <v>6794175</v>
      </c>
      <c r="I36" s="9">
        <v>74.346687379028339</v>
      </c>
      <c r="J36" s="9">
        <v>-4966474.2</v>
      </c>
      <c r="K36" s="6" t="s">
        <v>312</v>
      </c>
      <c r="L36" s="9">
        <v>28240402.010000002</v>
      </c>
      <c r="M36" s="9">
        <v>11855060.449999999</v>
      </c>
      <c r="N36" s="9">
        <v>10642589.416666666</v>
      </c>
      <c r="O36" s="9">
        <v>2.653527342300225</v>
      </c>
      <c r="P36" s="9">
        <v>23273927.810000002</v>
      </c>
      <c r="Q36" s="9">
        <v>2.1868670206850429</v>
      </c>
      <c r="R36" s="6" t="s">
        <v>313</v>
      </c>
      <c r="S36" s="6" t="s">
        <v>314</v>
      </c>
      <c r="T36" s="6" t="s">
        <v>313</v>
      </c>
      <c r="U36" s="7">
        <v>3</v>
      </c>
    </row>
    <row r="37" spans="1:21" x14ac:dyDescent="0.7">
      <c r="A37" s="5" t="s">
        <v>6</v>
      </c>
      <c r="B37" s="5" t="s">
        <v>172</v>
      </c>
      <c r="C37" s="9">
        <v>295808456.13999999</v>
      </c>
      <c r="D37" s="9">
        <v>278121535.55000001</v>
      </c>
      <c r="E37" s="9">
        <v>17686920.589999974</v>
      </c>
      <c r="F37" s="6" t="s">
        <v>310</v>
      </c>
      <c r="G37" s="9">
        <v>3537384.1199999996</v>
      </c>
      <c r="H37" s="9">
        <v>5687500</v>
      </c>
      <c r="I37" s="9">
        <v>32.156530420652544</v>
      </c>
      <c r="J37" s="9">
        <v>-2150115.8800000004</v>
      </c>
      <c r="K37" s="6" t="s">
        <v>312</v>
      </c>
      <c r="L37" s="9">
        <v>34223895.189999998</v>
      </c>
      <c r="M37" s="9">
        <v>-2429336.7299999967</v>
      </c>
      <c r="N37" s="9">
        <v>23176794.629166666</v>
      </c>
      <c r="O37" s="9">
        <v>1.4766448828489505</v>
      </c>
      <c r="P37" s="9">
        <v>32073779.309999999</v>
      </c>
      <c r="Q37" s="9">
        <v>1.3838746825515289</v>
      </c>
      <c r="R37" s="6" t="s">
        <v>313</v>
      </c>
      <c r="S37" s="6" t="s">
        <v>314</v>
      </c>
      <c r="T37" s="6" t="s">
        <v>313</v>
      </c>
      <c r="U37" s="7">
        <v>3</v>
      </c>
    </row>
    <row r="38" spans="1:21" x14ac:dyDescent="0.7">
      <c r="A38" s="254" t="s">
        <v>7</v>
      </c>
      <c r="B38" s="254"/>
      <c r="C38" s="17">
        <v>28593932998.170006</v>
      </c>
      <c r="D38" s="17">
        <v>24794407423.950001</v>
      </c>
      <c r="E38" s="17">
        <v>3799525574.220005</v>
      </c>
      <c r="F38" s="18" t="s">
        <v>310</v>
      </c>
      <c r="G38" s="17">
        <v>759905114.85000002</v>
      </c>
      <c r="H38" s="17">
        <v>887828003</v>
      </c>
      <c r="I38" s="17">
        <v>23.366812136335206</v>
      </c>
      <c r="J38" s="17">
        <v>-127922888.14999998</v>
      </c>
      <c r="K38" s="18" t="s">
        <v>312</v>
      </c>
      <c r="L38" s="17">
        <v>5925442904.5999985</v>
      </c>
      <c r="M38" s="17">
        <v>762135213.72000122</v>
      </c>
      <c r="N38" s="17">
        <v>2066200618.6625001</v>
      </c>
      <c r="O38" s="17">
        <v>2.8677965010172515</v>
      </c>
      <c r="P38" s="17">
        <v>5797520016.4499989</v>
      </c>
      <c r="Q38" s="17">
        <v>2.8058843677062049</v>
      </c>
      <c r="R38" s="18" t="s">
        <v>313</v>
      </c>
      <c r="S38" s="18" t="s">
        <v>314</v>
      </c>
      <c r="T38" s="18" t="s">
        <v>313</v>
      </c>
      <c r="U38" s="19">
        <v>3</v>
      </c>
    </row>
  </sheetData>
  <autoFilter ref="A3:U38" xr:uid="{0FA6E859-DE9E-4756-9FFC-59F73ABE6555}">
    <filterColumn colId="0" showButton="0"/>
  </autoFilter>
  <mergeCells count="4">
    <mergeCell ref="A1:U1"/>
    <mergeCell ref="A2:B3"/>
    <mergeCell ref="J2:K2"/>
    <mergeCell ref="A38:B38"/>
  </mergeCells>
  <conditionalFormatting sqref="F2:F3">
    <cfRule type="containsText" dxfId="53" priority="1" operator="containsText" text="เกินดุล">
      <formula>NOT(ISERROR(SEARCH("เกินดุล",F2)))</formula>
    </cfRule>
    <cfRule type="containsText" dxfId="52" priority="2" operator="containsText" text="สมดุล">
      <formula>NOT(ISERROR(SEARCH("สมดุล",F2)))</formula>
    </cfRule>
    <cfRule type="containsText" dxfId="51" priority="3" operator="containsText" text="ขาดดุล">
      <formula>NOT(ISERROR(SEARCH("ขาดดุล",F2)))</formula>
    </cfRule>
    <cfRule type="containsText" dxfId="50" priority="4" operator="containsText" text="สมดุล">
      <formula>NOT(ISERROR(SEARCH("สมดุล",F2)))</formula>
    </cfRule>
  </conditionalFormatting>
  <pageMargins left="0.31496062992125984" right="0.11811023622047245" top="0.74803149606299213" bottom="0.74803149606299213" header="0.31496062992125984" footer="0.31496062992125984"/>
  <pageSetup paperSize="9" scale="48" orientation="landscape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65F0-03D8-4209-A019-57E53C69ED8A}">
  <sheetPr>
    <tabColor rgb="FF00B050"/>
  </sheetPr>
  <dimension ref="A1:AA99"/>
  <sheetViews>
    <sheetView topLeftCell="I1" zoomScale="70" zoomScaleNormal="70" workbookViewId="0">
      <pane ySplit="3" topLeftCell="A13" activePane="bottomLeft" state="frozen"/>
      <selection pane="bottomLeft" activeCell="I21" sqref="A21:XFD21"/>
    </sheetView>
  </sheetViews>
  <sheetFormatPr defaultRowHeight="24.6" x14ac:dyDescent="0.7"/>
  <cols>
    <col min="1" max="1" width="8.796875" style="171"/>
    <col min="2" max="2" width="13.5" style="171" customWidth="1"/>
    <col min="3" max="3" width="7.69921875" style="171" bestFit="1" customWidth="1"/>
    <col min="4" max="4" width="34.59765625" style="195" customWidth="1"/>
    <col min="5" max="7" width="25.8984375" style="171" customWidth="1"/>
    <col min="8" max="8" width="19.59765625" style="171" customWidth="1"/>
    <col min="9" max="23" width="25.8984375" style="171" customWidth="1"/>
    <col min="24" max="16384" width="8.796875" style="171"/>
  </cols>
  <sheetData>
    <row r="1" spans="1:27" ht="53.4" x14ac:dyDescent="1.45">
      <c r="A1" s="259" t="s">
        <v>414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</row>
    <row r="2" spans="1:27" s="188" customFormat="1" x14ac:dyDescent="0.25">
      <c r="A2" s="262" t="s">
        <v>309</v>
      </c>
      <c r="B2" s="263" t="s">
        <v>335</v>
      </c>
      <c r="C2" s="263" t="s">
        <v>440</v>
      </c>
      <c r="D2" s="263" t="s">
        <v>441</v>
      </c>
      <c r="E2" s="186" t="s">
        <v>421</v>
      </c>
      <c r="F2" s="186" t="s">
        <v>422</v>
      </c>
      <c r="G2" s="186" t="s">
        <v>424</v>
      </c>
      <c r="H2" s="186" t="s">
        <v>425</v>
      </c>
      <c r="I2" s="186" t="s">
        <v>426</v>
      </c>
      <c r="J2" s="186" t="s">
        <v>427</v>
      </c>
      <c r="K2" s="186" t="s">
        <v>428</v>
      </c>
      <c r="L2" s="186" t="s">
        <v>319</v>
      </c>
      <c r="M2" s="187"/>
      <c r="N2" s="186" t="s">
        <v>430</v>
      </c>
      <c r="O2" s="186" t="s">
        <v>432</v>
      </c>
      <c r="P2" s="186" t="s">
        <v>433</v>
      </c>
      <c r="Q2" s="186" t="s">
        <v>434</v>
      </c>
      <c r="R2" s="186" t="s">
        <v>323</v>
      </c>
      <c r="S2" s="186" t="s">
        <v>324</v>
      </c>
      <c r="T2" s="186" t="s">
        <v>435</v>
      </c>
      <c r="U2" s="186" t="s">
        <v>436</v>
      </c>
      <c r="V2" s="186" t="s">
        <v>437</v>
      </c>
      <c r="W2" s="260" t="s">
        <v>442</v>
      </c>
      <c r="X2" s="258" t="s">
        <v>393</v>
      </c>
      <c r="Y2" s="258"/>
      <c r="Z2" s="258"/>
      <c r="AA2" s="258"/>
    </row>
    <row r="3" spans="1:27" s="189" customFormat="1" ht="98.4" x14ac:dyDescent="0.25">
      <c r="A3" s="262"/>
      <c r="B3" s="263"/>
      <c r="C3" s="263"/>
      <c r="D3" s="263"/>
      <c r="E3" s="185" t="s">
        <v>438</v>
      </c>
      <c r="F3" s="185" t="s">
        <v>439</v>
      </c>
      <c r="G3" s="185" t="s">
        <v>423</v>
      </c>
      <c r="H3" s="185" t="s">
        <v>211</v>
      </c>
      <c r="I3" s="185" t="s">
        <v>266</v>
      </c>
      <c r="J3" s="185" t="s">
        <v>278</v>
      </c>
      <c r="K3" s="185" t="s">
        <v>279</v>
      </c>
      <c r="L3" s="185" t="s">
        <v>280</v>
      </c>
      <c r="M3" s="185" t="s">
        <v>302</v>
      </c>
      <c r="N3" s="185" t="s">
        <v>429</v>
      </c>
      <c r="O3" s="185" t="s">
        <v>431</v>
      </c>
      <c r="P3" s="185" t="s">
        <v>282</v>
      </c>
      <c r="Q3" s="185" t="s">
        <v>283</v>
      </c>
      <c r="R3" s="185" t="s">
        <v>262</v>
      </c>
      <c r="S3" s="185" t="s">
        <v>264</v>
      </c>
      <c r="T3" s="185" t="s">
        <v>284</v>
      </c>
      <c r="U3" s="185" t="s">
        <v>285</v>
      </c>
      <c r="V3" s="185" t="s">
        <v>286</v>
      </c>
      <c r="W3" s="261"/>
      <c r="X3" s="173" t="s">
        <v>376</v>
      </c>
      <c r="Y3" s="173" t="s">
        <v>377</v>
      </c>
      <c r="Z3" s="173" t="s">
        <v>378</v>
      </c>
      <c r="AA3" s="173" t="s">
        <v>420</v>
      </c>
    </row>
    <row r="4" spans="1:27" x14ac:dyDescent="0.7">
      <c r="A4" s="186">
        <v>1</v>
      </c>
      <c r="B4" s="190" t="s">
        <v>0</v>
      </c>
      <c r="C4" s="191" t="s">
        <v>8</v>
      </c>
      <c r="D4" s="192" t="s">
        <v>95</v>
      </c>
      <c r="E4" s="165">
        <v>1074813299.47</v>
      </c>
      <c r="F4" s="165">
        <v>1016999700.8500001</v>
      </c>
      <c r="G4" s="166">
        <v>57813598.619999886</v>
      </c>
      <c r="H4" s="167" t="s">
        <v>310</v>
      </c>
      <c r="I4" s="166">
        <v>11562719.73</v>
      </c>
      <c r="J4" s="166">
        <v>596000</v>
      </c>
      <c r="K4" s="166">
        <v>1.0308993285773795</v>
      </c>
      <c r="L4" s="166">
        <v>10966719.73</v>
      </c>
      <c r="M4" s="196" t="s">
        <v>311</v>
      </c>
      <c r="N4" s="166">
        <v>177229718.78</v>
      </c>
      <c r="O4" s="166">
        <v>-123378873.10999998</v>
      </c>
      <c r="P4" s="166">
        <v>84749975.07083334</v>
      </c>
      <c r="Q4" s="166">
        <v>2.0912067364252653</v>
      </c>
      <c r="R4" s="169">
        <v>166262999.05000001</v>
      </c>
      <c r="S4" s="166">
        <v>1.9618058755892112</v>
      </c>
      <c r="T4" s="167" t="s">
        <v>313</v>
      </c>
      <c r="U4" s="167" t="s">
        <v>313</v>
      </c>
      <c r="V4" s="167" t="s">
        <v>313</v>
      </c>
      <c r="W4" s="170">
        <v>1</v>
      </c>
      <c r="X4" s="174">
        <v>1.8355142798208077</v>
      </c>
      <c r="Y4" s="174">
        <v>1.694103111169792</v>
      </c>
      <c r="Z4" s="175">
        <v>0.52667865686119952</v>
      </c>
      <c r="AA4" s="176">
        <v>1</v>
      </c>
    </row>
    <row r="5" spans="1:27" x14ac:dyDescent="0.7">
      <c r="A5" s="186">
        <v>2</v>
      </c>
      <c r="B5" s="190" t="s">
        <v>0</v>
      </c>
      <c r="C5" s="191" t="s">
        <v>9</v>
      </c>
      <c r="D5" s="192" t="s">
        <v>96</v>
      </c>
      <c r="E5" s="165">
        <v>125205655.31999999</v>
      </c>
      <c r="F5" s="165">
        <v>125203837.5</v>
      </c>
      <c r="G5" s="166">
        <v>1817.8199999928474</v>
      </c>
      <c r="H5" s="167" t="s">
        <v>310</v>
      </c>
      <c r="I5" s="166">
        <v>363.57</v>
      </c>
      <c r="J5" s="166">
        <v>0</v>
      </c>
      <c r="K5" s="166">
        <v>0</v>
      </c>
      <c r="L5" s="166">
        <v>363.57</v>
      </c>
      <c r="M5" s="196" t="s">
        <v>311</v>
      </c>
      <c r="N5" s="166">
        <v>17630485.859999999</v>
      </c>
      <c r="O5" s="166">
        <v>3433450.5599999987</v>
      </c>
      <c r="P5" s="166">
        <v>10433653.125</v>
      </c>
      <c r="Q5" s="166">
        <v>1.6897711327737857</v>
      </c>
      <c r="R5" s="169">
        <v>17630122.289999999</v>
      </c>
      <c r="S5" s="166">
        <v>1.6897362868769896</v>
      </c>
      <c r="T5" s="167" t="s">
        <v>313</v>
      </c>
      <c r="U5" s="167" t="s">
        <v>313</v>
      </c>
      <c r="V5" s="167" t="s">
        <v>313</v>
      </c>
      <c r="W5" s="170">
        <v>1</v>
      </c>
      <c r="X5" s="174">
        <v>1.6637097664619263</v>
      </c>
      <c r="Y5" s="174">
        <v>1.4951129148691953</v>
      </c>
      <c r="Z5" s="175">
        <v>0.56149902754495462</v>
      </c>
      <c r="AA5" s="177">
        <v>2</v>
      </c>
    </row>
    <row r="6" spans="1:27" x14ac:dyDescent="0.7">
      <c r="A6" s="186">
        <v>3</v>
      </c>
      <c r="B6" s="190" t="s">
        <v>0</v>
      </c>
      <c r="C6" s="191" t="s">
        <v>10</v>
      </c>
      <c r="D6" s="192" t="s">
        <v>97</v>
      </c>
      <c r="E6" s="165">
        <v>118529125</v>
      </c>
      <c r="F6" s="165">
        <v>118462925</v>
      </c>
      <c r="G6" s="166">
        <v>66200</v>
      </c>
      <c r="H6" s="167" t="s">
        <v>310</v>
      </c>
      <c r="I6" s="166">
        <v>13240</v>
      </c>
      <c r="J6" s="166">
        <v>0</v>
      </c>
      <c r="K6" s="166">
        <v>0</v>
      </c>
      <c r="L6" s="166">
        <v>13240</v>
      </c>
      <c r="M6" s="196" t="s">
        <v>311</v>
      </c>
      <c r="N6" s="166">
        <v>26971798.920000002</v>
      </c>
      <c r="O6" s="166">
        <v>6898031.5300000012</v>
      </c>
      <c r="P6" s="166">
        <v>9871910.416666666</v>
      </c>
      <c r="Q6" s="166">
        <v>2.7321762234049181</v>
      </c>
      <c r="R6" s="169">
        <v>26958558.920000002</v>
      </c>
      <c r="S6" s="166">
        <v>2.7308350442976148</v>
      </c>
      <c r="T6" s="167" t="s">
        <v>313</v>
      </c>
      <c r="U6" s="167" t="s">
        <v>313</v>
      </c>
      <c r="V6" s="167" t="s">
        <v>313</v>
      </c>
      <c r="W6" s="170">
        <v>1</v>
      </c>
      <c r="X6" s="175">
        <v>1.4795672821569392</v>
      </c>
      <c r="Y6" s="174">
        <v>1.3187987583393221</v>
      </c>
      <c r="Z6" s="175">
        <v>0.54404952477254764</v>
      </c>
      <c r="AA6" s="178">
        <v>4</v>
      </c>
    </row>
    <row r="7" spans="1:27" x14ac:dyDescent="0.7">
      <c r="A7" s="186">
        <v>4</v>
      </c>
      <c r="B7" s="190" t="s">
        <v>0</v>
      </c>
      <c r="C7" s="191" t="s">
        <v>11</v>
      </c>
      <c r="D7" s="192" t="s">
        <v>98</v>
      </c>
      <c r="E7" s="165">
        <v>113314578.40000001</v>
      </c>
      <c r="F7" s="165">
        <v>113216235.14</v>
      </c>
      <c r="G7" s="166">
        <v>98343.260000005364</v>
      </c>
      <c r="H7" s="167" t="s">
        <v>310</v>
      </c>
      <c r="I7" s="166">
        <v>19668.66</v>
      </c>
      <c r="J7" s="166">
        <v>0</v>
      </c>
      <c r="K7" s="166">
        <v>0</v>
      </c>
      <c r="L7" s="166">
        <v>19668.66</v>
      </c>
      <c r="M7" s="196" t="s">
        <v>311</v>
      </c>
      <c r="N7" s="166">
        <v>12979841.710000001</v>
      </c>
      <c r="O7" s="166">
        <v>-3892857.08</v>
      </c>
      <c r="P7" s="166">
        <v>9434686.2616666667</v>
      </c>
      <c r="Q7" s="166">
        <v>1.3757576404779222</v>
      </c>
      <c r="R7" s="169">
        <v>12960173.050000001</v>
      </c>
      <c r="S7" s="166">
        <v>1.373672922506969</v>
      </c>
      <c r="T7" s="167" t="s">
        <v>313</v>
      </c>
      <c r="U7" s="167" t="s">
        <v>313</v>
      </c>
      <c r="V7" s="167" t="s">
        <v>313</v>
      </c>
      <c r="W7" s="170">
        <v>1</v>
      </c>
      <c r="X7" s="175">
        <v>1.1781208764960012</v>
      </c>
      <c r="Y7" s="175">
        <v>0.95065673792949645</v>
      </c>
      <c r="Z7" s="175">
        <v>0.26540846501906029</v>
      </c>
      <c r="AA7" s="179">
        <v>6</v>
      </c>
    </row>
    <row r="8" spans="1:27" x14ac:dyDescent="0.7">
      <c r="A8" s="186">
        <v>5</v>
      </c>
      <c r="B8" s="190" t="s">
        <v>0</v>
      </c>
      <c r="C8" s="191" t="s">
        <v>12</v>
      </c>
      <c r="D8" s="192" t="s">
        <v>99</v>
      </c>
      <c r="E8" s="165">
        <v>84199426.640000001</v>
      </c>
      <c r="F8" s="165">
        <v>83999426.640000001</v>
      </c>
      <c r="G8" s="166">
        <v>200000</v>
      </c>
      <c r="H8" s="167" t="s">
        <v>310</v>
      </c>
      <c r="I8" s="166">
        <v>40000</v>
      </c>
      <c r="J8" s="166">
        <v>0</v>
      </c>
      <c r="K8" s="166">
        <v>0</v>
      </c>
      <c r="L8" s="166">
        <v>40000</v>
      </c>
      <c r="M8" s="196" t="s">
        <v>311</v>
      </c>
      <c r="N8" s="166">
        <v>14330073.75</v>
      </c>
      <c r="O8" s="166">
        <v>4162722.370000001</v>
      </c>
      <c r="P8" s="166">
        <v>6999952.2199999997</v>
      </c>
      <c r="Q8" s="166">
        <v>2.0471673662366801</v>
      </c>
      <c r="R8" s="169">
        <v>14290073.75</v>
      </c>
      <c r="S8" s="166">
        <v>2.0414530415180465</v>
      </c>
      <c r="T8" s="167" t="s">
        <v>313</v>
      </c>
      <c r="U8" s="167" t="s">
        <v>313</v>
      </c>
      <c r="V8" s="167" t="s">
        <v>313</v>
      </c>
      <c r="W8" s="170">
        <v>1</v>
      </c>
      <c r="X8" s="175">
        <v>1.33726003461902</v>
      </c>
      <c r="Y8" s="174">
        <v>1.1902623932520497</v>
      </c>
      <c r="Z8" s="175">
        <v>0.53970981520480732</v>
      </c>
      <c r="AA8" s="178">
        <v>4</v>
      </c>
    </row>
    <row r="9" spans="1:27" x14ac:dyDescent="0.7">
      <c r="A9" s="186">
        <v>6</v>
      </c>
      <c r="B9" s="190" t="s">
        <v>0</v>
      </c>
      <c r="C9" s="191" t="s">
        <v>13</v>
      </c>
      <c r="D9" s="192" t="s">
        <v>100</v>
      </c>
      <c r="E9" s="165">
        <v>131381594.21000001</v>
      </c>
      <c r="F9" s="165">
        <v>130914540</v>
      </c>
      <c r="G9" s="166">
        <v>467054.21000000834</v>
      </c>
      <c r="H9" s="167" t="s">
        <v>310</v>
      </c>
      <c r="I9" s="166">
        <v>93410.849999999991</v>
      </c>
      <c r="J9" s="166">
        <v>2</v>
      </c>
      <c r="K9" s="166">
        <v>4.2821581674640382E-4</v>
      </c>
      <c r="L9" s="166">
        <v>93408.849999999991</v>
      </c>
      <c r="M9" s="196" t="s">
        <v>311</v>
      </c>
      <c r="N9" s="166">
        <v>2061133.54</v>
      </c>
      <c r="O9" s="166">
        <v>-17843774.32</v>
      </c>
      <c r="P9" s="166">
        <v>10909545</v>
      </c>
      <c r="Q9" s="166">
        <v>0.18892937698134982</v>
      </c>
      <c r="R9" s="169">
        <v>1967724.69</v>
      </c>
      <c r="S9" s="166">
        <v>0.18036725546299134</v>
      </c>
      <c r="T9" s="167" t="s">
        <v>313</v>
      </c>
      <c r="U9" s="167" t="s">
        <v>313</v>
      </c>
      <c r="V9" s="167" t="s">
        <v>314</v>
      </c>
      <c r="W9" s="170">
        <v>2</v>
      </c>
      <c r="X9" s="175">
        <v>0.84627258143551976</v>
      </c>
      <c r="Y9" s="175">
        <v>0.68121502143396218</v>
      </c>
      <c r="Z9" s="175">
        <v>0.13637284646053202</v>
      </c>
      <c r="AA9" s="180">
        <v>7</v>
      </c>
    </row>
    <row r="10" spans="1:27" x14ac:dyDescent="0.7">
      <c r="A10" s="186">
        <v>7</v>
      </c>
      <c r="B10" s="190" t="s">
        <v>0</v>
      </c>
      <c r="C10" s="191" t="s">
        <v>14</v>
      </c>
      <c r="D10" s="192" t="s">
        <v>101</v>
      </c>
      <c r="E10" s="165">
        <v>177271749.33999997</v>
      </c>
      <c r="F10" s="165">
        <v>176301052.34999999</v>
      </c>
      <c r="G10" s="166">
        <v>970696.98999997973</v>
      </c>
      <c r="H10" s="167" t="s">
        <v>310</v>
      </c>
      <c r="I10" s="166">
        <v>194139.40000000002</v>
      </c>
      <c r="J10" s="166">
        <v>0</v>
      </c>
      <c r="K10" s="166">
        <v>0</v>
      </c>
      <c r="L10" s="166">
        <v>194139.40000000002</v>
      </c>
      <c r="M10" s="196" t="s">
        <v>311</v>
      </c>
      <c r="N10" s="166">
        <v>9935278.5299999993</v>
      </c>
      <c r="O10" s="166">
        <v>-17572487.650000002</v>
      </c>
      <c r="P10" s="166">
        <v>14691754.362499999</v>
      </c>
      <c r="Q10" s="166">
        <v>0.67624861434923822</v>
      </c>
      <c r="R10" s="169">
        <v>9741139.129999999</v>
      </c>
      <c r="S10" s="166">
        <v>0.66303444024791147</v>
      </c>
      <c r="T10" s="167" t="s">
        <v>313</v>
      </c>
      <c r="U10" s="167" t="s">
        <v>313</v>
      </c>
      <c r="V10" s="167" t="s">
        <v>314</v>
      </c>
      <c r="W10" s="170">
        <v>2</v>
      </c>
      <c r="X10" s="175">
        <v>1.0262476377671836</v>
      </c>
      <c r="Y10" s="175">
        <v>0.82537721595242619</v>
      </c>
      <c r="Z10" s="175">
        <v>0.32374337221431593</v>
      </c>
      <c r="AA10" s="179">
        <v>6</v>
      </c>
    </row>
    <row r="11" spans="1:27" x14ac:dyDescent="0.7">
      <c r="A11" s="186">
        <v>8</v>
      </c>
      <c r="B11" s="190" t="s">
        <v>0</v>
      </c>
      <c r="C11" s="191" t="s">
        <v>15</v>
      </c>
      <c r="D11" s="192" t="s">
        <v>102</v>
      </c>
      <c r="E11" s="165">
        <v>252863635.20000002</v>
      </c>
      <c r="F11" s="165">
        <v>244517162.17000002</v>
      </c>
      <c r="G11" s="166">
        <v>8346473.0300000012</v>
      </c>
      <c r="H11" s="167" t="s">
        <v>310</v>
      </c>
      <c r="I11" s="166">
        <v>1669294.61</v>
      </c>
      <c r="J11" s="166">
        <v>0</v>
      </c>
      <c r="K11" s="166">
        <v>0</v>
      </c>
      <c r="L11" s="166">
        <v>1669294.61</v>
      </c>
      <c r="M11" s="196" t="s">
        <v>311</v>
      </c>
      <c r="N11" s="166">
        <v>7250716.2800000003</v>
      </c>
      <c r="O11" s="166">
        <v>-41684100.899999999</v>
      </c>
      <c r="P11" s="166">
        <v>20376430.180833336</v>
      </c>
      <c r="Q11" s="166">
        <v>0.35583839836774916</v>
      </c>
      <c r="R11" s="169">
        <v>5581421.6699999999</v>
      </c>
      <c r="S11" s="166">
        <v>0.27391557895406271</v>
      </c>
      <c r="T11" s="167" t="s">
        <v>313</v>
      </c>
      <c r="U11" s="167" t="s">
        <v>313</v>
      </c>
      <c r="V11" s="167" t="s">
        <v>314</v>
      </c>
      <c r="W11" s="170">
        <v>2</v>
      </c>
      <c r="X11" s="175">
        <v>0.95676539763979396</v>
      </c>
      <c r="Y11" s="175">
        <v>0.81559789133704252</v>
      </c>
      <c r="Z11" s="175">
        <v>0.21782128096243375</v>
      </c>
      <c r="AA11" s="180">
        <v>7</v>
      </c>
    </row>
    <row r="12" spans="1:27" x14ac:dyDescent="0.7">
      <c r="A12" s="186">
        <v>9</v>
      </c>
      <c r="B12" s="190" t="s">
        <v>0</v>
      </c>
      <c r="C12" s="191" t="s">
        <v>16</v>
      </c>
      <c r="D12" s="192" t="s">
        <v>103</v>
      </c>
      <c r="E12" s="165">
        <v>134088500</v>
      </c>
      <c r="F12" s="165">
        <v>129167700</v>
      </c>
      <c r="G12" s="166">
        <v>4920800</v>
      </c>
      <c r="H12" s="167" t="s">
        <v>310</v>
      </c>
      <c r="I12" s="166">
        <v>984160</v>
      </c>
      <c r="J12" s="166">
        <v>0</v>
      </c>
      <c r="K12" s="166">
        <v>0</v>
      </c>
      <c r="L12" s="166">
        <v>984160</v>
      </c>
      <c r="M12" s="196" t="s">
        <v>311</v>
      </c>
      <c r="N12" s="166">
        <v>-1978230.79</v>
      </c>
      <c r="O12" s="166">
        <v>-14009437.080000002</v>
      </c>
      <c r="P12" s="166">
        <v>10763975</v>
      </c>
      <c r="Q12" s="166">
        <v>-0.18378255152023301</v>
      </c>
      <c r="R12" s="169">
        <v>-994070.79</v>
      </c>
      <c r="S12" s="166">
        <v>-9.2351644257813684E-2</v>
      </c>
      <c r="T12" s="167" t="s">
        <v>313</v>
      </c>
      <c r="U12" s="167" t="s">
        <v>313</v>
      </c>
      <c r="V12" s="167" t="s">
        <v>314</v>
      </c>
      <c r="W12" s="170">
        <v>2</v>
      </c>
      <c r="X12" s="175">
        <v>0.73564405444588543</v>
      </c>
      <c r="Y12" s="175">
        <v>0.56457222305664156</v>
      </c>
      <c r="Z12" s="175">
        <v>0.1815360413297808</v>
      </c>
      <c r="AA12" s="180">
        <v>7</v>
      </c>
    </row>
    <row r="13" spans="1:27" x14ac:dyDescent="0.7">
      <c r="A13" s="186">
        <v>10</v>
      </c>
      <c r="B13" s="190" t="s">
        <v>0</v>
      </c>
      <c r="C13" s="191" t="s">
        <v>17</v>
      </c>
      <c r="D13" s="192" t="s">
        <v>104</v>
      </c>
      <c r="E13" s="165">
        <v>144484300</v>
      </c>
      <c r="F13" s="165">
        <v>144464362.96000001</v>
      </c>
      <c r="G13" s="166">
        <v>19937.039999991655</v>
      </c>
      <c r="H13" s="167" t="s">
        <v>310</v>
      </c>
      <c r="I13" s="166">
        <v>3987.4100000000003</v>
      </c>
      <c r="J13" s="166">
        <v>0</v>
      </c>
      <c r="K13" s="166">
        <v>0</v>
      </c>
      <c r="L13" s="166">
        <v>3987.4100000000003</v>
      </c>
      <c r="M13" s="196" t="s">
        <v>311</v>
      </c>
      <c r="N13" s="166">
        <v>-10740814.199999999</v>
      </c>
      <c r="O13" s="166">
        <v>-28571028.380000003</v>
      </c>
      <c r="P13" s="166">
        <v>12038696.913333334</v>
      </c>
      <c r="Q13" s="166">
        <v>-0.89219076427649924</v>
      </c>
      <c r="R13" s="169">
        <v>-10736826.789999999</v>
      </c>
      <c r="S13" s="166">
        <v>-0.89185954819649438</v>
      </c>
      <c r="T13" s="167" t="s">
        <v>313</v>
      </c>
      <c r="U13" s="167" t="s">
        <v>313</v>
      </c>
      <c r="V13" s="167" t="s">
        <v>314</v>
      </c>
      <c r="W13" s="170">
        <v>2</v>
      </c>
      <c r="X13" s="175">
        <v>0.58281938451634729</v>
      </c>
      <c r="Y13" s="175">
        <v>0.4254208084447999</v>
      </c>
      <c r="Z13" s="175">
        <v>0.15363759601980179</v>
      </c>
      <c r="AA13" s="180">
        <v>7</v>
      </c>
    </row>
    <row r="14" spans="1:27" x14ac:dyDescent="0.7">
      <c r="A14" s="186">
        <v>11</v>
      </c>
      <c r="B14" s="190" t="s">
        <v>0</v>
      </c>
      <c r="C14" s="193">
        <v>11451</v>
      </c>
      <c r="D14" s="192" t="s">
        <v>105</v>
      </c>
      <c r="E14" s="165">
        <v>350336161.56</v>
      </c>
      <c r="F14" s="165">
        <v>348299894.77000004</v>
      </c>
      <c r="G14" s="166">
        <v>2036266.7899999619</v>
      </c>
      <c r="H14" s="167" t="s">
        <v>310</v>
      </c>
      <c r="I14" s="166">
        <v>407253.36</v>
      </c>
      <c r="J14" s="166">
        <v>0</v>
      </c>
      <c r="K14" s="166">
        <v>0</v>
      </c>
      <c r="L14" s="166">
        <v>407253.36</v>
      </c>
      <c r="M14" s="196" t="s">
        <v>311</v>
      </c>
      <c r="N14" s="166">
        <v>-26835640.170000002</v>
      </c>
      <c r="O14" s="166">
        <v>-86847435.769999996</v>
      </c>
      <c r="P14" s="166">
        <v>29024991.230833337</v>
      </c>
      <c r="Q14" s="166">
        <v>-0.92457013876691263</v>
      </c>
      <c r="R14" s="169">
        <v>-26428386.810000002</v>
      </c>
      <c r="S14" s="166">
        <v>-0.91053901101355184</v>
      </c>
      <c r="T14" s="167" t="s">
        <v>313</v>
      </c>
      <c r="U14" s="167" t="s">
        <v>313</v>
      </c>
      <c r="V14" s="167" t="s">
        <v>314</v>
      </c>
      <c r="W14" s="170">
        <v>2</v>
      </c>
      <c r="X14" s="175">
        <v>0.76635572038097233</v>
      </c>
      <c r="Y14" s="175">
        <v>0.64229170058504736</v>
      </c>
      <c r="Z14" s="175">
        <v>0.21643082577403588</v>
      </c>
      <c r="AA14" s="179">
        <v>6</v>
      </c>
    </row>
    <row r="15" spans="1:27" x14ac:dyDescent="0.7">
      <c r="A15" s="186">
        <v>12</v>
      </c>
      <c r="B15" s="190" t="s">
        <v>0</v>
      </c>
      <c r="C15" s="191" t="s">
        <v>18</v>
      </c>
      <c r="D15" s="192" t="s">
        <v>106</v>
      </c>
      <c r="E15" s="165">
        <v>53880505.299999997</v>
      </c>
      <c r="F15" s="165">
        <v>53780505.280000001</v>
      </c>
      <c r="G15" s="166">
        <v>100000.01999999583</v>
      </c>
      <c r="H15" s="167" t="s">
        <v>310</v>
      </c>
      <c r="I15" s="166">
        <v>20000.009999999998</v>
      </c>
      <c r="J15" s="166">
        <v>0</v>
      </c>
      <c r="K15" s="166">
        <v>0</v>
      </c>
      <c r="L15" s="166">
        <v>20000.009999999998</v>
      </c>
      <c r="M15" s="196" t="s">
        <v>311</v>
      </c>
      <c r="N15" s="166">
        <v>-5526395.2400000002</v>
      </c>
      <c r="O15" s="166">
        <v>-10724134.779999999</v>
      </c>
      <c r="P15" s="166">
        <v>4481708.7733333334</v>
      </c>
      <c r="Q15" s="166">
        <v>-1.2331000338269786</v>
      </c>
      <c r="R15" s="169">
        <v>-5506395.2300000004</v>
      </c>
      <c r="S15" s="166">
        <v>-1.2286374480117195</v>
      </c>
      <c r="T15" s="167" t="s">
        <v>313</v>
      </c>
      <c r="U15" s="167" t="s">
        <v>313</v>
      </c>
      <c r="V15" s="167" t="s">
        <v>314</v>
      </c>
      <c r="W15" s="170">
        <v>2</v>
      </c>
      <c r="X15" s="175">
        <v>0.62993422945130517</v>
      </c>
      <c r="Y15" s="175">
        <v>0.49927503208152663</v>
      </c>
      <c r="Z15" s="175">
        <v>0.33856196056488141</v>
      </c>
      <c r="AA15" s="180">
        <v>7</v>
      </c>
    </row>
    <row r="16" spans="1:27" x14ac:dyDescent="0.7">
      <c r="A16" s="186">
        <v>13</v>
      </c>
      <c r="B16" s="190" t="s">
        <v>1</v>
      </c>
      <c r="C16" s="191" t="s">
        <v>19</v>
      </c>
      <c r="D16" s="192" t="s">
        <v>107</v>
      </c>
      <c r="E16" s="165">
        <v>771481337.64999998</v>
      </c>
      <c r="F16" s="165">
        <v>727728631.00999987</v>
      </c>
      <c r="G16" s="166">
        <v>43752706.640000105</v>
      </c>
      <c r="H16" s="167" t="s">
        <v>310</v>
      </c>
      <c r="I16" s="166">
        <v>8750541.3300000001</v>
      </c>
      <c r="J16" s="166">
        <v>8667436</v>
      </c>
      <c r="K16" s="166">
        <v>19.810056715613467</v>
      </c>
      <c r="L16" s="166">
        <v>83105.330000000075</v>
      </c>
      <c r="M16" s="196" t="s">
        <v>311</v>
      </c>
      <c r="N16" s="166">
        <v>84381385.329999998</v>
      </c>
      <c r="O16" s="166">
        <v>-40866357.49000001</v>
      </c>
      <c r="P16" s="166">
        <v>60644052.584166653</v>
      </c>
      <c r="Q16" s="166">
        <v>1.3914206213855642</v>
      </c>
      <c r="R16" s="169">
        <v>84298280</v>
      </c>
      <c r="S16" s="166">
        <v>1.3900502424867487</v>
      </c>
      <c r="T16" s="167" t="s">
        <v>313</v>
      </c>
      <c r="U16" s="167" t="s">
        <v>313</v>
      </c>
      <c r="V16" s="167" t="s">
        <v>313</v>
      </c>
      <c r="W16" s="170">
        <v>1</v>
      </c>
      <c r="X16" s="175">
        <v>1.0869807554964277</v>
      </c>
      <c r="Y16" s="175">
        <v>0.95029207058095999</v>
      </c>
      <c r="Z16" s="175">
        <v>0.36133323929514782</v>
      </c>
      <c r="AA16" s="181">
        <v>3</v>
      </c>
    </row>
    <row r="17" spans="1:27" x14ac:dyDescent="0.7">
      <c r="A17" s="186">
        <v>14</v>
      </c>
      <c r="B17" s="190" t="s">
        <v>1</v>
      </c>
      <c r="C17" s="191" t="s">
        <v>20</v>
      </c>
      <c r="D17" s="192" t="s">
        <v>108</v>
      </c>
      <c r="E17" s="165">
        <v>142986339.77000001</v>
      </c>
      <c r="F17" s="165">
        <v>136781369.57999998</v>
      </c>
      <c r="G17" s="166">
        <v>6204970.1900000274</v>
      </c>
      <c r="H17" s="167" t="s">
        <v>310</v>
      </c>
      <c r="I17" s="166">
        <v>1240994.04</v>
      </c>
      <c r="J17" s="166">
        <v>1395020</v>
      </c>
      <c r="K17" s="166">
        <v>22.482299790065451</v>
      </c>
      <c r="L17" s="166">
        <v>-154025.95999999996</v>
      </c>
      <c r="M17" s="168" t="s">
        <v>312</v>
      </c>
      <c r="N17" s="166">
        <v>23532870.73</v>
      </c>
      <c r="O17" s="166">
        <v>10147791.23</v>
      </c>
      <c r="P17" s="166">
        <v>11398447.464999998</v>
      </c>
      <c r="Q17" s="166">
        <v>2.0645680740521799</v>
      </c>
      <c r="R17" s="169">
        <v>23378844.77</v>
      </c>
      <c r="S17" s="166">
        <v>2.0510551846457101</v>
      </c>
      <c r="T17" s="167" t="s">
        <v>313</v>
      </c>
      <c r="U17" s="167" t="s">
        <v>314</v>
      </c>
      <c r="V17" s="167" t="s">
        <v>313</v>
      </c>
      <c r="W17" s="170">
        <v>3</v>
      </c>
      <c r="X17" s="174">
        <v>1.9009151968124096</v>
      </c>
      <c r="Y17" s="174">
        <v>1.6504099114625246</v>
      </c>
      <c r="Z17" s="174">
        <v>0.97633446351999309</v>
      </c>
      <c r="AA17" s="176">
        <v>1</v>
      </c>
    </row>
    <row r="18" spans="1:27" x14ac:dyDescent="0.7">
      <c r="A18" s="186">
        <v>15</v>
      </c>
      <c r="B18" s="190" t="s">
        <v>1</v>
      </c>
      <c r="C18" s="191" t="s">
        <v>21</v>
      </c>
      <c r="D18" s="192" t="s">
        <v>109</v>
      </c>
      <c r="E18" s="165">
        <v>225116658.89999998</v>
      </c>
      <c r="F18" s="165">
        <v>188675746.28000003</v>
      </c>
      <c r="G18" s="166">
        <v>36440912.619999945</v>
      </c>
      <c r="H18" s="167" t="s">
        <v>310</v>
      </c>
      <c r="I18" s="166">
        <v>7288182.5299999993</v>
      </c>
      <c r="J18" s="166">
        <v>7226700</v>
      </c>
      <c r="K18" s="166">
        <v>19.831281601969962</v>
      </c>
      <c r="L18" s="166">
        <v>61482.529999999329</v>
      </c>
      <c r="M18" s="196" t="s">
        <v>311</v>
      </c>
      <c r="N18" s="166">
        <v>-2340864.9900000002</v>
      </c>
      <c r="O18" s="166">
        <v>-30970845.729999997</v>
      </c>
      <c r="P18" s="166">
        <v>15722978.856666669</v>
      </c>
      <c r="Q18" s="166">
        <v>-0.14888177433422259</v>
      </c>
      <c r="R18" s="169">
        <v>-2279382.4600000009</v>
      </c>
      <c r="S18" s="166">
        <v>-0.14497141290968057</v>
      </c>
      <c r="T18" s="167" t="s">
        <v>313</v>
      </c>
      <c r="U18" s="167" t="s">
        <v>313</v>
      </c>
      <c r="V18" s="167" t="s">
        <v>314</v>
      </c>
      <c r="W18" s="170">
        <v>2</v>
      </c>
      <c r="X18" s="175">
        <v>0.81700420239123472</v>
      </c>
      <c r="Y18" s="175">
        <v>0.71886148203570743</v>
      </c>
      <c r="Z18" s="175">
        <v>0.31123849594269454</v>
      </c>
      <c r="AA18" s="179">
        <v>6</v>
      </c>
    </row>
    <row r="19" spans="1:27" x14ac:dyDescent="0.7">
      <c r="A19" s="186">
        <v>16</v>
      </c>
      <c r="B19" s="190" t="s">
        <v>1</v>
      </c>
      <c r="C19" s="191" t="s">
        <v>22</v>
      </c>
      <c r="D19" s="192" t="s">
        <v>110</v>
      </c>
      <c r="E19" s="165">
        <v>286641665.88999999</v>
      </c>
      <c r="F19" s="165">
        <v>259063998.04000002</v>
      </c>
      <c r="G19" s="166">
        <v>27577667.849999964</v>
      </c>
      <c r="H19" s="167" t="s">
        <v>310</v>
      </c>
      <c r="I19" s="166">
        <v>5515533.5699999994</v>
      </c>
      <c r="J19" s="166">
        <v>5514955</v>
      </c>
      <c r="K19" s="166">
        <v>19.997902034344818</v>
      </c>
      <c r="L19" s="166">
        <v>578.5699999993667</v>
      </c>
      <c r="M19" s="196" t="s">
        <v>311</v>
      </c>
      <c r="N19" s="166">
        <v>42841576.590000004</v>
      </c>
      <c r="O19" s="166">
        <v>-6887763.0799999982</v>
      </c>
      <c r="P19" s="166">
        <v>21588666.503333334</v>
      </c>
      <c r="Q19" s="166">
        <v>1.9844475611027286</v>
      </c>
      <c r="R19" s="169">
        <v>42840998.020000003</v>
      </c>
      <c r="S19" s="166">
        <v>1.9844207613928015</v>
      </c>
      <c r="T19" s="167" t="s">
        <v>313</v>
      </c>
      <c r="U19" s="167" t="s">
        <v>313</v>
      </c>
      <c r="V19" s="167" t="s">
        <v>313</v>
      </c>
      <c r="W19" s="170">
        <v>1</v>
      </c>
      <c r="X19" s="175">
        <v>1.1506167177092683</v>
      </c>
      <c r="Y19" s="174">
        <v>1.019850310974016</v>
      </c>
      <c r="Z19" s="175">
        <v>0.28619682078867331</v>
      </c>
      <c r="AA19" s="178">
        <v>4</v>
      </c>
    </row>
    <row r="20" spans="1:27" x14ac:dyDescent="0.7">
      <c r="A20" s="186">
        <v>17</v>
      </c>
      <c r="B20" s="190" t="s">
        <v>1</v>
      </c>
      <c r="C20" s="191" t="s">
        <v>23</v>
      </c>
      <c r="D20" s="192" t="s">
        <v>111</v>
      </c>
      <c r="E20" s="165">
        <v>134628126.02000001</v>
      </c>
      <c r="F20" s="165">
        <v>126312750.00999999</v>
      </c>
      <c r="G20" s="166">
        <v>8315376.0100000203</v>
      </c>
      <c r="H20" s="167" t="s">
        <v>310</v>
      </c>
      <c r="I20" s="166">
        <v>1663075.21</v>
      </c>
      <c r="J20" s="166">
        <v>1269100</v>
      </c>
      <c r="K20" s="166">
        <v>15.26208794976665</v>
      </c>
      <c r="L20" s="166">
        <v>393975.20999999996</v>
      </c>
      <c r="M20" s="196" t="s">
        <v>311</v>
      </c>
      <c r="N20" s="166">
        <v>23044236.989999998</v>
      </c>
      <c r="O20" s="166">
        <v>2682330.2699999996</v>
      </c>
      <c r="P20" s="166">
        <v>10526062.500833333</v>
      </c>
      <c r="Q20" s="166">
        <v>2.1892551928297612</v>
      </c>
      <c r="R20" s="169">
        <v>22650261.779999997</v>
      </c>
      <c r="S20" s="166">
        <v>2.1518266472583467</v>
      </c>
      <c r="T20" s="167" t="s">
        <v>313</v>
      </c>
      <c r="U20" s="167" t="s">
        <v>313</v>
      </c>
      <c r="V20" s="167" t="s">
        <v>313</v>
      </c>
      <c r="W20" s="170">
        <v>1</v>
      </c>
      <c r="X20" s="174">
        <v>2.0670602744858835</v>
      </c>
      <c r="Y20" s="174">
        <v>1.7700970331934627</v>
      </c>
      <c r="Z20" s="175">
        <v>0.56564129514669503</v>
      </c>
      <c r="AA20" s="177">
        <v>2</v>
      </c>
    </row>
    <row r="21" spans="1:27" s="297" customFormat="1" x14ac:dyDescent="0.7">
      <c r="A21" s="290">
        <v>18</v>
      </c>
      <c r="B21" s="291" t="s">
        <v>1</v>
      </c>
      <c r="C21" s="292" t="s">
        <v>24</v>
      </c>
      <c r="D21" s="293" t="s">
        <v>112</v>
      </c>
      <c r="E21" s="298">
        <v>147364778.58999994</v>
      </c>
      <c r="F21" s="298">
        <v>124998095.05</v>
      </c>
      <c r="G21" s="299">
        <v>22366683.539999899</v>
      </c>
      <c r="H21" s="300" t="s">
        <v>310</v>
      </c>
      <c r="I21" s="299">
        <v>4473336.71</v>
      </c>
      <c r="J21" s="299">
        <v>6229055</v>
      </c>
      <c r="K21" s="299">
        <v>27.849703282384862</v>
      </c>
      <c r="L21" s="299">
        <v>-1755718.29</v>
      </c>
      <c r="M21" s="301" t="s">
        <v>312</v>
      </c>
      <c r="N21" s="299">
        <v>25830354.719999999</v>
      </c>
      <c r="O21" s="299">
        <v>7554037.5099999998</v>
      </c>
      <c r="P21" s="299">
        <v>10416507.920833332</v>
      </c>
      <c r="Q21" s="299">
        <v>2.4797518435461949</v>
      </c>
      <c r="R21" s="302">
        <v>24074636.43</v>
      </c>
      <c r="S21" s="299">
        <v>2.3112003190483823</v>
      </c>
      <c r="T21" s="300" t="s">
        <v>313</v>
      </c>
      <c r="U21" s="300" t="s">
        <v>314</v>
      </c>
      <c r="V21" s="300" t="s">
        <v>313</v>
      </c>
      <c r="W21" s="303">
        <v>3</v>
      </c>
      <c r="X21" s="294">
        <v>1.8610000275315532</v>
      </c>
      <c r="Y21" s="294">
        <v>1.498756650351095</v>
      </c>
      <c r="Z21" s="295">
        <v>0.71647453651507953</v>
      </c>
      <c r="AA21" s="296">
        <v>2</v>
      </c>
    </row>
    <row r="22" spans="1:27" x14ac:dyDescent="0.7">
      <c r="A22" s="186">
        <v>19</v>
      </c>
      <c r="B22" s="190" t="s">
        <v>1</v>
      </c>
      <c r="C22" s="191" t="s">
        <v>25</v>
      </c>
      <c r="D22" s="192" t="s">
        <v>113</v>
      </c>
      <c r="E22" s="165">
        <v>113835411.47999999</v>
      </c>
      <c r="F22" s="165">
        <v>109458180.99000001</v>
      </c>
      <c r="G22" s="166">
        <v>4377230.4899999797</v>
      </c>
      <c r="H22" s="167" t="s">
        <v>310</v>
      </c>
      <c r="I22" s="166">
        <v>875446.1</v>
      </c>
      <c r="J22" s="166">
        <v>875000</v>
      </c>
      <c r="K22" s="166">
        <v>19.98980867009368</v>
      </c>
      <c r="L22" s="166">
        <v>446.09999999997672</v>
      </c>
      <c r="M22" s="196" t="s">
        <v>311</v>
      </c>
      <c r="N22" s="166">
        <v>14820313.68</v>
      </c>
      <c r="O22" s="166">
        <v>-327805.51000000164</v>
      </c>
      <c r="P22" s="166">
        <v>9121515.0825000014</v>
      </c>
      <c r="Q22" s="166">
        <v>1.6247644767296801</v>
      </c>
      <c r="R22" s="169">
        <v>14819867.58</v>
      </c>
      <c r="S22" s="166">
        <v>1.6247155703806839</v>
      </c>
      <c r="T22" s="167" t="s">
        <v>313</v>
      </c>
      <c r="U22" s="167" t="s">
        <v>313</v>
      </c>
      <c r="V22" s="167" t="s">
        <v>313</v>
      </c>
      <c r="W22" s="170">
        <v>1</v>
      </c>
      <c r="X22" s="175">
        <v>1.1756425150324439</v>
      </c>
      <c r="Y22" s="174">
        <v>1.0446110131339748</v>
      </c>
      <c r="Z22" s="175">
        <v>0.54055322054004507</v>
      </c>
      <c r="AA22" s="181">
        <v>3</v>
      </c>
    </row>
    <row r="23" spans="1:27" x14ac:dyDescent="0.7">
      <c r="A23" s="186">
        <v>20</v>
      </c>
      <c r="B23" s="190" t="s">
        <v>1</v>
      </c>
      <c r="C23" s="191" t="s">
        <v>26</v>
      </c>
      <c r="D23" s="192" t="s">
        <v>114</v>
      </c>
      <c r="E23" s="165">
        <v>70133755</v>
      </c>
      <c r="F23" s="165">
        <v>66598400</v>
      </c>
      <c r="G23" s="166">
        <v>3535355</v>
      </c>
      <c r="H23" s="167" t="s">
        <v>310</v>
      </c>
      <c r="I23" s="166">
        <v>707071</v>
      </c>
      <c r="J23" s="166">
        <v>627500</v>
      </c>
      <c r="K23" s="166">
        <v>17.74927836101325</v>
      </c>
      <c r="L23" s="166">
        <v>79571</v>
      </c>
      <c r="M23" s="196" t="s">
        <v>311</v>
      </c>
      <c r="N23" s="166">
        <v>-7365734.0800000001</v>
      </c>
      <c r="O23" s="166">
        <v>-12845898.51</v>
      </c>
      <c r="P23" s="166">
        <v>5549866.666666667</v>
      </c>
      <c r="Q23" s="166">
        <v>-1.3271911781664423</v>
      </c>
      <c r="R23" s="169">
        <v>-7286163.0800000001</v>
      </c>
      <c r="S23" s="166">
        <v>-1.3128537166058043</v>
      </c>
      <c r="T23" s="167" t="s">
        <v>313</v>
      </c>
      <c r="U23" s="167" t="s">
        <v>313</v>
      </c>
      <c r="V23" s="167" t="s">
        <v>314</v>
      </c>
      <c r="W23" s="170">
        <v>2</v>
      </c>
      <c r="X23" s="182">
        <v>0.58078186147237554</v>
      </c>
      <c r="Y23" s="182">
        <v>0.52242738671556554</v>
      </c>
      <c r="Z23" s="182">
        <v>0.27581085762186741</v>
      </c>
      <c r="AA23" s="180">
        <v>7</v>
      </c>
    </row>
    <row r="24" spans="1:27" x14ac:dyDescent="0.7">
      <c r="A24" s="186">
        <v>21</v>
      </c>
      <c r="B24" s="190" t="s">
        <v>2</v>
      </c>
      <c r="C24" s="191" t="s">
        <v>27</v>
      </c>
      <c r="D24" s="192" t="s">
        <v>115</v>
      </c>
      <c r="E24" s="165">
        <v>1452226000</v>
      </c>
      <c r="F24" s="165">
        <v>1327699700</v>
      </c>
      <c r="G24" s="166">
        <v>124526300</v>
      </c>
      <c r="H24" s="167" t="s">
        <v>310</v>
      </c>
      <c r="I24" s="166">
        <v>24905260</v>
      </c>
      <c r="J24" s="166">
        <v>19205000</v>
      </c>
      <c r="K24" s="166">
        <v>15.422444897182363</v>
      </c>
      <c r="L24" s="166">
        <v>5700260</v>
      </c>
      <c r="M24" s="196" t="s">
        <v>311</v>
      </c>
      <c r="N24" s="166">
        <v>316876459.75</v>
      </c>
      <c r="O24" s="166">
        <v>-90374772</v>
      </c>
      <c r="P24" s="166">
        <v>110641641.66666667</v>
      </c>
      <c r="Q24" s="166">
        <v>2.8639891362482044</v>
      </c>
      <c r="R24" s="169">
        <v>311176199.75</v>
      </c>
      <c r="S24" s="166">
        <v>2.8124691125560997</v>
      </c>
      <c r="T24" s="167" t="s">
        <v>313</v>
      </c>
      <c r="U24" s="167" t="s">
        <v>313</v>
      </c>
      <c r="V24" s="167" t="s">
        <v>313</v>
      </c>
      <c r="W24" s="170">
        <v>1</v>
      </c>
      <c r="X24" s="174">
        <v>1.6765772021368894</v>
      </c>
      <c r="Y24" s="174">
        <v>1.4731038474206113</v>
      </c>
      <c r="Z24" s="175">
        <v>0.51049244173711561</v>
      </c>
      <c r="AA24" s="177">
        <v>2</v>
      </c>
    </row>
    <row r="25" spans="1:27" x14ac:dyDescent="0.7">
      <c r="A25" s="186">
        <v>22</v>
      </c>
      <c r="B25" s="190" t="s">
        <v>2</v>
      </c>
      <c r="C25" s="191" t="s">
        <v>28</v>
      </c>
      <c r="D25" s="192" t="s">
        <v>116</v>
      </c>
      <c r="E25" s="165">
        <v>130078560</v>
      </c>
      <c r="F25" s="165">
        <v>97591239</v>
      </c>
      <c r="G25" s="166">
        <v>32487321</v>
      </c>
      <c r="H25" s="167" t="s">
        <v>310</v>
      </c>
      <c r="I25" s="166">
        <v>6497464.2000000002</v>
      </c>
      <c r="J25" s="166">
        <v>1195000</v>
      </c>
      <c r="K25" s="166">
        <v>3.6783580892988992</v>
      </c>
      <c r="L25" s="166">
        <v>5302464.2</v>
      </c>
      <c r="M25" s="196" t="s">
        <v>311</v>
      </c>
      <c r="N25" s="166">
        <v>43456941.859999999</v>
      </c>
      <c r="O25" s="166">
        <v>28468621.82</v>
      </c>
      <c r="P25" s="166">
        <v>8132603.25</v>
      </c>
      <c r="Q25" s="166">
        <v>5.3435462820591919</v>
      </c>
      <c r="R25" s="169">
        <v>38154477.659999996</v>
      </c>
      <c r="S25" s="166">
        <v>4.6915454359586519</v>
      </c>
      <c r="T25" s="167" t="s">
        <v>313</v>
      </c>
      <c r="U25" s="167" t="s">
        <v>313</v>
      </c>
      <c r="V25" s="167" t="s">
        <v>313</v>
      </c>
      <c r="W25" s="170">
        <v>1</v>
      </c>
      <c r="X25" s="174">
        <v>5.0509050150853465</v>
      </c>
      <c r="Y25" s="174">
        <v>4.7726004151715795</v>
      </c>
      <c r="Z25" s="174">
        <v>3.5882350994057974</v>
      </c>
      <c r="AA25" s="176">
        <v>1</v>
      </c>
    </row>
    <row r="26" spans="1:27" x14ac:dyDescent="0.7">
      <c r="A26" s="186">
        <v>23</v>
      </c>
      <c r="B26" s="190" t="s">
        <v>2</v>
      </c>
      <c r="C26" s="191" t="s">
        <v>29</v>
      </c>
      <c r="D26" s="192" t="s">
        <v>117</v>
      </c>
      <c r="E26" s="165">
        <v>197719231.63</v>
      </c>
      <c r="F26" s="165">
        <v>177771313.94</v>
      </c>
      <c r="G26" s="166">
        <v>19947917.689999998</v>
      </c>
      <c r="H26" s="167" t="s">
        <v>310</v>
      </c>
      <c r="I26" s="166">
        <v>3989583.5399999996</v>
      </c>
      <c r="J26" s="166">
        <v>768800</v>
      </c>
      <c r="K26" s="166">
        <v>3.8540363558117332</v>
      </c>
      <c r="L26" s="166">
        <v>3220783.5399999996</v>
      </c>
      <c r="M26" s="196" t="s">
        <v>311</v>
      </c>
      <c r="N26" s="166">
        <v>4636347.7</v>
      </c>
      <c r="O26" s="166">
        <v>-35702081.600000001</v>
      </c>
      <c r="P26" s="166">
        <v>14814276.161666667</v>
      </c>
      <c r="Q26" s="166">
        <v>0.31296484886632436</v>
      </c>
      <c r="R26" s="169">
        <v>1415564.1600000006</v>
      </c>
      <c r="S26" s="166">
        <v>9.5554055058248877E-2</v>
      </c>
      <c r="T26" s="167" t="s">
        <v>313</v>
      </c>
      <c r="U26" s="167" t="s">
        <v>313</v>
      </c>
      <c r="V26" s="167" t="s">
        <v>314</v>
      </c>
      <c r="W26" s="170">
        <v>2</v>
      </c>
      <c r="X26" s="175">
        <v>0.82368104799974406</v>
      </c>
      <c r="Y26" s="175">
        <v>0.71588696649663253</v>
      </c>
      <c r="Z26" s="175">
        <v>0.23715110050164112</v>
      </c>
      <c r="AA26" s="180">
        <v>7</v>
      </c>
    </row>
    <row r="27" spans="1:27" x14ac:dyDescent="0.7">
      <c r="A27" s="186">
        <v>24</v>
      </c>
      <c r="B27" s="190" t="s">
        <v>2</v>
      </c>
      <c r="C27" s="191" t="s">
        <v>30</v>
      </c>
      <c r="D27" s="192" t="s">
        <v>118</v>
      </c>
      <c r="E27" s="165">
        <v>147007587</v>
      </c>
      <c r="F27" s="165">
        <v>132121762</v>
      </c>
      <c r="G27" s="166">
        <v>14885825</v>
      </c>
      <c r="H27" s="167" t="s">
        <v>310</v>
      </c>
      <c r="I27" s="166">
        <v>2977165</v>
      </c>
      <c r="J27" s="166">
        <v>1620000</v>
      </c>
      <c r="K27" s="166">
        <v>10.882836524008578</v>
      </c>
      <c r="L27" s="166">
        <v>1357165</v>
      </c>
      <c r="M27" s="196" t="s">
        <v>311</v>
      </c>
      <c r="N27" s="166">
        <v>19308484.809999999</v>
      </c>
      <c r="O27" s="166">
        <v>-5482458.1900000013</v>
      </c>
      <c r="P27" s="166">
        <v>11010146.833333334</v>
      </c>
      <c r="Q27" s="166">
        <v>1.7536991197559111</v>
      </c>
      <c r="R27" s="169">
        <v>17951319.809999999</v>
      </c>
      <c r="S27" s="166">
        <v>1.6304341878213824</v>
      </c>
      <c r="T27" s="167" t="s">
        <v>313</v>
      </c>
      <c r="U27" s="167" t="s">
        <v>313</v>
      </c>
      <c r="V27" s="167" t="s">
        <v>313</v>
      </c>
      <c r="W27" s="170">
        <v>1</v>
      </c>
      <c r="X27" s="175">
        <v>1.2124306099140836</v>
      </c>
      <c r="Y27" s="175">
        <v>0.98483044428398636</v>
      </c>
      <c r="Z27" s="175">
        <v>0.24041723122135947</v>
      </c>
      <c r="AA27" s="178">
        <v>4</v>
      </c>
    </row>
    <row r="28" spans="1:27" x14ac:dyDescent="0.7">
      <c r="A28" s="186">
        <v>25</v>
      </c>
      <c r="B28" s="190" t="s">
        <v>2</v>
      </c>
      <c r="C28" s="191" t="s">
        <v>31</v>
      </c>
      <c r="D28" s="192" t="s">
        <v>119</v>
      </c>
      <c r="E28" s="165">
        <v>70477818</v>
      </c>
      <c r="F28" s="165">
        <v>66388690</v>
      </c>
      <c r="G28" s="166">
        <v>4089128</v>
      </c>
      <c r="H28" s="167" t="s">
        <v>310</v>
      </c>
      <c r="I28" s="166">
        <v>817825.6</v>
      </c>
      <c r="J28" s="166">
        <v>0</v>
      </c>
      <c r="K28" s="166">
        <v>0</v>
      </c>
      <c r="L28" s="166">
        <v>817825.6</v>
      </c>
      <c r="M28" s="196" t="s">
        <v>311</v>
      </c>
      <c r="N28" s="166">
        <v>3370313.26</v>
      </c>
      <c r="O28" s="166">
        <v>-15798432.489999998</v>
      </c>
      <c r="P28" s="166">
        <v>5532390.833333333</v>
      </c>
      <c r="Q28" s="166">
        <v>0.60919652308247085</v>
      </c>
      <c r="R28" s="169">
        <v>2552487.6599999997</v>
      </c>
      <c r="S28" s="166">
        <v>0.46137153662769964</v>
      </c>
      <c r="T28" s="167" t="s">
        <v>313</v>
      </c>
      <c r="U28" s="167" t="s">
        <v>313</v>
      </c>
      <c r="V28" s="167" t="s">
        <v>314</v>
      </c>
      <c r="W28" s="170">
        <v>2</v>
      </c>
      <c r="X28" s="175">
        <v>0.62805444046898085</v>
      </c>
      <c r="Y28" s="175">
        <v>0.50595332291803108</v>
      </c>
      <c r="Z28" s="175">
        <v>0.26806672086798383</v>
      </c>
      <c r="AA28" s="180">
        <v>7</v>
      </c>
    </row>
    <row r="29" spans="1:27" x14ac:dyDescent="0.7">
      <c r="A29" s="186">
        <v>26</v>
      </c>
      <c r="B29" s="190" t="s">
        <v>2</v>
      </c>
      <c r="C29" s="191" t="s">
        <v>32</v>
      </c>
      <c r="D29" s="192" t="s">
        <v>120</v>
      </c>
      <c r="E29" s="165">
        <v>106355401.75</v>
      </c>
      <c r="F29" s="165">
        <v>89890086.640000001</v>
      </c>
      <c r="G29" s="166">
        <v>16465315.109999999</v>
      </c>
      <c r="H29" s="167" t="s">
        <v>310</v>
      </c>
      <c r="I29" s="166">
        <v>3293063.03</v>
      </c>
      <c r="J29" s="166">
        <v>1312000</v>
      </c>
      <c r="K29" s="166">
        <v>7.9682653580263008</v>
      </c>
      <c r="L29" s="166">
        <v>1981063.0299999998</v>
      </c>
      <c r="M29" s="196" t="s">
        <v>311</v>
      </c>
      <c r="N29" s="166">
        <v>14331863.779999999</v>
      </c>
      <c r="O29" s="166">
        <v>-2188417.6099999994</v>
      </c>
      <c r="P29" s="166">
        <v>7490840.5533333337</v>
      </c>
      <c r="Q29" s="166">
        <v>1.9132517476456621</v>
      </c>
      <c r="R29" s="169">
        <v>12350800.75</v>
      </c>
      <c r="S29" s="166">
        <v>1.648787030249101</v>
      </c>
      <c r="T29" s="167" t="s">
        <v>313</v>
      </c>
      <c r="U29" s="167" t="s">
        <v>313</v>
      </c>
      <c r="V29" s="167" t="s">
        <v>313</v>
      </c>
      <c r="W29" s="170">
        <v>1</v>
      </c>
      <c r="X29" s="175">
        <v>1.223556253486713</v>
      </c>
      <c r="Y29" s="175">
        <v>0.9849800314379954</v>
      </c>
      <c r="Z29" s="175">
        <v>0.43795727102059989</v>
      </c>
      <c r="AA29" s="183">
        <v>5</v>
      </c>
    </row>
    <row r="30" spans="1:27" x14ac:dyDescent="0.7">
      <c r="A30" s="186">
        <v>27</v>
      </c>
      <c r="B30" s="190" t="s">
        <v>2</v>
      </c>
      <c r="C30" s="191" t="s">
        <v>33</v>
      </c>
      <c r="D30" s="192" t="s">
        <v>121</v>
      </c>
      <c r="E30" s="165">
        <v>113067000</v>
      </c>
      <c r="F30" s="165">
        <v>104347500</v>
      </c>
      <c r="G30" s="166">
        <v>8719500</v>
      </c>
      <c r="H30" s="167" t="s">
        <v>310</v>
      </c>
      <c r="I30" s="166">
        <v>1743900</v>
      </c>
      <c r="J30" s="166">
        <v>1533900</v>
      </c>
      <c r="K30" s="166">
        <v>17.591605023223806</v>
      </c>
      <c r="L30" s="166">
        <v>210000</v>
      </c>
      <c r="M30" s="196" t="s">
        <v>311</v>
      </c>
      <c r="N30" s="166">
        <v>7199906.0199999996</v>
      </c>
      <c r="O30" s="166">
        <v>-8862372.4700000007</v>
      </c>
      <c r="P30" s="166">
        <v>8695625</v>
      </c>
      <c r="Q30" s="166">
        <v>0.82799177977431171</v>
      </c>
      <c r="R30" s="169">
        <v>6989906.0199999996</v>
      </c>
      <c r="S30" s="166">
        <v>0.80384170430532587</v>
      </c>
      <c r="T30" s="167" t="s">
        <v>313</v>
      </c>
      <c r="U30" s="167" t="s">
        <v>313</v>
      </c>
      <c r="V30" s="167" t="s">
        <v>314</v>
      </c>
      <c r="W30" s="170">
        <v>2</v>
      </c>
      <c r="X30" s="175">
        <v>0.99162177569900278</v>
      </c>
      <c r="Y30" s="175">
        <v>0.8480556479634952</v>
      </c>
      <c r="Z30" s="175">
        <v>0.26130102301109653</v>
      </c>
      <c r="AA30" s="180">
        <v>7</v>
      </c>
    </row>
    <row r="31" spans="1:27" x14ac:dyDescent="0.7">
      <c r="A31" s="186">
        <v>28</v>
      </c>
      <c r="B31" s="190" t="s">
        <v>2</v>
      </c>
      <c r="C31" s="191" t="s">
        <v>34</v>
      </c>
      <c r="D31" s="192" t="s">
        <v>122</v>
      </c>
      <c r="E31" s="165">
        <v>350803200</v>
      </c>
      <c r="F31" s="165">
        <v>334703200</v>
      </c>
      <c r="G31" s="166">
        <v>16100000</v>
      </c>
      <c r="H31" s="167" t="s">
        <v>310</v>
      </c>
      <c r="I31" s="166">
        <v>3220000</v>
      </c>
      <c r="J31" s="166">
        <v>2400000</v>
      </c>
      <c r="K31" s="166">
        <v>14.906832298136646</v>
      </c>
      <c r="L31" s="166">
        <v>820000</v>
      </c>
      <c r="M31" s="196" t="s">
        <v>311</v>
      </c>
      <c r="N31" s="166">
        <v>-23236767.449999999</v>
      </c>
      <c r="O31" s="166">
        <v>-85089097.24000001</v>
      </c>
      <c r="P31" s="166">
        <v>27891933.333333332</v>
      </c>
      <c r="Q31" s="166">
        <v>-0.83309992076562156</v>
      </c>
      <c r="R31" s="169">
        <v>-22416767.449999999</v>
      </c>
      <c r="S31" s="166">
        <v>-0.80370073964037392</v>
      </c>
      <c r="T31" s="167" t="s">
        <v>313</v>
      </c>
      <c r="U31" s="167" t="s">
        <v>313</v>
      </c>
      <c r="V31" s="167" t="s">
        <v>314</v>
      </c>
      <c r="W31" s="170">
        <v>2</v>
      </c>
      <c r="X31" s="175">
        <v>0.83298865576041914</v>
      </c>
      <c r="Y31" s="175">
        <v>0.70895563747610113</v>
      </c>
      <c r="Z31" s="175">
        <v>0.30704786371439369</v>
      </c>
      <c r="AA31" s="180">
        <v>7</v>
      </c>
    </row>
    <row r="32" spans="1:27" x14ac:dyDescent="0.7">
      <c r="A32" s="186">
        <v>29</v>
      </c>
      <c r="B32" s="190" t="s">
        <v>2</v>
      </c>
      <c r="C32" s="191" t="s">
        <v>35</v>
      </c>
      <c r="D32" s="192" t="s">
        <v>123</v>
      </c>
      <c r="E32" s="165">
        <v>103152100</v>
      </c>
      <c r="F32" s="165">
        <v>94276483.060000002</v>
      </c>
      <c r="G32" s="166">
        <v>8875616.9399999976</v>
      </c>
      <c r="H32" s="167" t="s">
        <v>310</v>
      </c>
      <c r="I32" s="166">
        <v>1775123.39</v>
      </c>
      <c r="J32" s="166">
        <v>600000</v>
      </c>
      <c r="K32" s="166">
        <v>6.760093456669618</v>
      </c>
      <c r="L32" s="166">
        <v>1175123.3899999999</v>
      </c>
      <c r="M32" s="196" t="s">
        <v>311</v>
      </c>
      <c r="N32" s="166">
        <v>8190686.7599999998</v>
      </c>
      <c r="O32" s="166">
        <v>-9511146.5300000012</v>
      </c>
      <c r="P32" s="166">
        <v>7856373.5883333338</v>
      </c>
      <c r="Q32" s="166">
        <v>1.0425531153664993</v>
      </c>
      <c r="R32" s="169">
        <v>7015563.3700000001</v>
      </c>
      <c r="S32" s="166">
        <v>0.89297731213012432</v>
      </c>
      <c r="T32" s="167" t="s">
        <v>313</v>
      </c>
      <c r="U32" s="167" t="s">
        <v>313</v>
      </c>
      <c r="V32" s="167" t="s">
        <v>314</v>
      </c>
      <c r="W32" s="170">
        <v>2</v>
      </c>
      <c r="X32" s="175">
        <v>0.9972919127599128</v>
      </c>
      <c r="Y32" s="175">
        <v>0.88383949515329019</v>
      </c>
      <c r="Z32" s="175">
        <v>0.52687832530290546</v>
      </c>
      <c r="AA32" s="180">
        <v>7</v>
      </c>
    </row>
    <row r="33" spans="1:27" x14ac:dyDescent="0.7">
      <c r="A33" s="186">
        <v>30</v>
      </c>
      <c r="B33" s="190" t="s">
        <v>2</v>
      </c>
      <c r="C33" s="191" t="s">
        <v>36</v>
      </c>
      <c r="D33" s="192" t="s">
        <v>124</v>
      </c>
      <c r="E33" s="165">
        <v>116796590.44</v>
      </c>
      <c r="F33" s="165">
        <v>99907772.049999982</v>
      </c>
      <c r="G33" s="166">
        <v>16888818.390000015</v>
      </c>
      <c r="H33" s="167" t="s">
        <v>310</v>
      </c>
      <c r="I33" s="166">
        <v>3377763.6799999997</v>
      </c>
      <c r="J33" s="166">
        <v>275000</v>
      </c>
      <c r="K33" s="166">
        <v>1.6282962706427668</v>
      </c>
      <c r="L33" s="166">
        <v>3102763.6799999997</v>
      </c>
      <c r="M33" s="196" t="s">
        <v>311</v>
      </c>
      <c r="N33" s="166">
        <v>5629622.5099999998</v>
      </c>
      <c r="O33" s="166">
        <v>-11779045.540000001</v>
      </c>
      <c r="P33" s="166">
        <v>8325647.6708333315</v>
      </c>
      <c r="Q33" s="166">
        <v>0.67617832660897592</v>
      </c>
      <c r="R33" s="169">
        <v>2526858.83</v>
      </c>
      <c r="S33" s="166">
        <v>0.30350297417126726</v>
      </c>
      <c r="T33" s="167" t="s">
        <v>313</v>
      </c>
      <c r="U33" s="167" t="s">
        <v>313</v>
      </c>
      <c r="V33" s="167" t="s">
        <v>314</v>
      </c>
      <c r="W33" s="170">
        <v>2</v>
      </c>
      <c r="X33" s="175">
        <v>0.87807933776083336</v>
      </c>
      <c r="Y33" s="175">
        <v>0.76246249591489612</v>
      </c>
      <c r="Z33" s="175">
        <v>0.3000544598663934</v>
      </c>
      <c r="AA33" s="180">
        <v>7</v>
      </c>
    </row>
    <row r="34" spans="1:27" x14ac:dyDescent="0.7">
      <c r="A34" s="186">
        <v>31</v>
      </c>
      <c r="B34" s="190" t="s">
        <v>2</v>
      </c>
      <c r="C34" s="191" t="s">
        <v>37</v>
      </c>
      <c r="D34" s="192" t="s">
        <v>125</v>
      </c>
      <c r="E34" s="165">
        <v>139349000</v>
      </c>
      <c r="F34" s="165">
        <v>127945700</v>
      </c>
      <c r="G34" s="166">
        <v>11403300</v>
      </c>
      <c r="H34" s="167" t="s">
        <v>310</v>
      </c>
      <c r="I34" s="166">
        <v>2280660</v>
      </c>
      <c r="J34" s="166">
        <v>1000000</v>
      </c>
      <c r="K34" s="166">
        <v>8.7693913165487185</v>
      </c>
      <c r="L34" s="166">
        <v>1280660</v>
      </c>
      <c r="M34" s="196" t="s">
        <v>311</v>
      </c>
      <c r="N34" s="166">
        <v>-4017289.41</v>
      </c>
      <c r="O34" s="166">
        <v>-20729505.429999996</v>
      </c>
      <c r="P34" s="166">
        <v>10662141.666666666</v>
      </c>
      <c r="Q34" s="166">
        <v>-0.37678071963340704</v>
      </c>
      <c r="R34" s="169">
        <v>-2736629.41</v>
      </c>
      <c r="S34" s="166">
        <v>-0.25666789051918121</v>
      </c>
      <c r="T34" s="167" t="s">
        <v>313</v>
      </c>
      <c r="U34" s="167" t="s">
        <v>313</v>
      </c>
      <c r="V34" s="167" t="s">
        <v>314</v>
      </c>
      <c r="W34" s="170">
        <v>2</v>
      </c>
      <c r="X34" s="175">
        <v>0.87941323972535357</v>
      </c>
      <c r="Y34" s="175">
        <v>0.78992663078676717</v>
      </c>
      <c r="Z34" s="175">
        <v>0.49647695020210786</v>
      </c>
      <c r="AA34" s="180">
        <v>7</v>
      </c>
    </row>
    <row r="35" spans="1:27" x14ac:dyDescent="0.7">
      <c r="A35" s="186">
        <v>32</v>
      </c>
      <c r="B35" s="190" t="s">
        <v>2</v>
      </c>
      <c r="C35" s="191" t="s">
        <v>38</v>
      </c>
      <c r="D35" s="192" t="s">
        <v>126</v>
      </c>
      <c r="E35" s="165">
        <v>229142193</v>
      </c>
      <c r="F35" s="165">
        <v>214430827</v>
      </c>
      <c r="G35" s="166">
        <v>14711366</v>
      </c>
      <c r="H35" s="167" t="s">
        <v>310</v>
      </c>
      <c r="I35" s="166">
        <v>2942273.2</v>
      </c>
      <c r="J35" s="166">
        <v>938000</v>
      </c>
      <c r="K35" s="166">
        <v>6.3760224577377791</v>
      </c>
      <c r="L35" s="166">
        <v>2004273.2000000002</v>
      </c>
      <c r="M35" s="196" t="s">
        <v>311</v>
      </c>
      <c r="N35" s="166">
        <v>5868487.5</v>
      </c>
      <c r="O35" s="166">
        <v>-32076113.829999998</v>
      </c>
      <c r="P35" s="166">
        <v>17869235.583333332</v>
      </c>
      <c r="Q35" s="166">
        <v>0.32841290119167432</v>
      </c>
      <c r="R35" s="169">
        <v>3864214.3</v>
      </c>
      <c r="S35" s="166">
        <v>0.2162495581850272</v>
      </c>
      <c r="T35" s="167" t="s">
        <v>313</v>
      </c>
      <c r="U35" s="167" t="s">
        <v>313</v>
      </c>
      <c r="V35" s="167" t="s">
        <v>314</v>
      </c>
      <c r="W35" s="170">
        <v>2</v>
      </c>
      <c r="X35" s="175">
        <v>0.9445450080859884</v>
      </c>
      <c r="Y35" s="175">
        <v>0.8144811420606789</v>
      </c>
      <c r="Z35" s="175">
        <v>0.37325141400483969</v>
      </c>
      <c r="AA35" s="179">
        <v>6</v>
      </c>
    </row>
    <row r="36" spans="1:27" x14ac:dyDescent="0.7">
      <c r="A36" s="186">
        <v>33</v>
      </c>
      <c r="B36" s="190" t="s">
        <v>2</v>
      </c>
      <c r="C36" s="191" t="s">
        <v>39</v>
      </c>
      <c r="D36" s="192" t="s">
        <v>127</v>
      </c>
      <c r="E36" s="165">
        <v>110126156</v>
      </c>
      <c r="F36" s="165">
        <v>101992003</v>
      </c>
      <c r="G36" s="166">
        <v>8134153</v>
      </c>
      <c r="H36" s="167" t="s">
        <v>310</v>
      </c>
      <c r="I36" s="166">
        <v>1626830.6</v>
      </c>
      <c r="J36" s="166">
        <v>1035000</v>
      </c>
      <c r="K36" s="166">
        <v>12.724127515181975</v>
      </c>
      <c r="L36" s="166">
        <v>591830.60000000009</v>
      </c>
      <c r="M36" s="196" t="s">
        <v>311</v>
      </c>
      <c r="N36" s="166">
        <v>21034512.030000001</v>
      </c>
      <c r="O36" s="166">
        <v>2050303.3000000007</v>
      </c>
      <c r="P36" s="166">
        <v>8499333.583333334</v>
      </c>
      <c r="Q36" s="166">
        <v>2.4748425066227986</v>
      </c>
      <c r="R36" s="169">
        <v>20442681.43</v>
      </c>
      <c r="S36" s="166">
        <v>2.4052099178795419</v>
      </c>
      <c r="T36" s="167" t="s">
        <v>313</v>
      </c>
      <c r="U36" s="167" t="s">
        <v>313</v>
      </c>
      <c r="V36" s="167" t="s">
        <v>313</v>
      </c>
      <c r="W36" s="170">
        <v>1</v>
      </c>
      <c r="X36" s="174">
        <v>1.5622078526264047</v>
      </c>
      <c r="Y36" s="174">
        <v>1.2722255001124505</v>
      </c>
      <c r="Z36" s="175">
        <v>0.60823402138566696</v>
      </c>
      <c r="AA36" s="177">
        <v>2</v>
      </c>
    </row>
    <row r="37" spans="1:27" x14ac:dyDescent="0.7">
      <c r="A37" s="186">
        <v>34</v>
      </c>
      <c r="B37" s="190" t="s">
        <v>2</v>
      </c>
      <c r="C37" s="191" t="s">
        <v>40</v>
      </c>
      <c r="D37" s="192" t="s">
        <v>128</v>
      </c>
      <c r="E37" s="165">
        <v>122139260</v>
      </c>
      <c r="F37" s="165">
        <v>103535981.48</v>
      </c>
      <c r="G37" s="166">
        <v>18603278.519999996</v>
      </c>
      <c r="H37" s="167" t="s">
        <v>310</v>
      </c>
      <c r="I37" s="166">
        <v>3720655.71</v>
      </c>
      <c r="J37" s="166">
        <v>2687000</v>
      </c>
      <c r="K37" s="166">
        <v>14.443690648996427</v>
      </c>
      <c r="L37" s="166">
        <v>1033655.71</v>
      </c>
      <c r="M37" s="196" t="s">
        <v>311</v>
      </c>
      <c r="N37" s="166">
        <v>-2571989.42</v>
      </c>
      <c r="O37" s="166">
        <v>-27418109.969999999</v>
      </c>
      <c r="P37" s="166">
        <v>8627998.456666667</v>
      </c>
      <c r="Q37" s="166">
        <v>-0.29809803895046821</v>
      </c>
      <c r="R37" s="169">
        <v>-1538333.71</v>
      </c>
      <c r="S37" s="166">
        <v>-0.17829554765524591</v>
      </c>
      <c r="T37" s="167" t="s">
        <v>313</v>
      </c>
      <c r="U37" s="167" t="s">
        <v>313</v>
      </c>
      <c r="V37" s="167" t="s">
        <v>314</v>
      </c>
      <c r="W37" s="170">
        <v>2</v>
      </c>
      <c r="X37" s="175">
        <v>0.83792122738335251</v>
      </c>
      <c r="Y37" s="175">
        <v>0.69074283921172241</v>
      </c>
      <c r="Z37" s="175">
        <v>0.18341913163645537</v>
      </c>
      <c r="AA37" s="180">
        <v>7</v>
      </c>
    </row>
    <row r="38" spans="1:27" x14ac:dyDescent="0.7">
      <c r="A38" s="186">
        <v>35</v>
      </c>
      <c r="B38" s="190" t="s">
        <v>3</v>
      </c>
      <c r="C38" s="191" t="s">
        <v>41</v>
      </c>
      <c r="D38" s="192" t="s">
        <v>129</v>
      </c>
      <c r="E38" s="165">
        <v>3162565143.1900005</v>
      </c>
      <c r="F38" s="165">
        <v>2926225314.2900009</v>
      </c>
      <c r="G38" s="166">
        <v>236339828.89999962</v>
      </c>
      <c r="H38" s="167" t="s">
        <v>310</v>
      </c>
      <c r="I38" s="166">
        <v>47267965.780000001</v>
      </c>
      <c r="J38" s="166">
        <v>42946000</v>
      </c>
      <c r="K38" s="166">
        <v>18.171291821562317</v>
      </c>
      <c r="L38" s="166">
        <v>4321965.7800000012</v>
      </c>
      <c r="M38" s="196" t="s">
        <v>311</v>
      </c>
      <c r="N38" s="166">
        <v>867428670.25</v>
      </c>
      <c r="O38" s="166">
        <v>15084361.159999967</v>
      </c>
      <c r="P38" s="166">
        <v>243852109.52416673</v>
      </c>
      <c r="Q38" s="166">
        <v>3.5571915778896894</v>
      </c>
      <c r="R38" s="169">
        <v>863106704.47000003</v>
      </c>
      <c r="S38" s="166">
        <v>3.5394678608858321</v>
      </c>
      <c r="T38" s="167" t="s">
        <v>313</v>
      </c>
      <c r="U38" s="167" t="s">
        <v>313</v>
      </c>
      <c r="V38" s="167" t="s">
        <v>313</v>
      </c>
      <c r="W38" s="170">
        <v>1</v>
      </c>
      <c r="X38" s="174">
        <v>2.7125611479623735</v>
      </c>
      <c r="Y38" s="174">
        <v>2.3065989626724486</v>
      </c>
      <c r="Z38" s="175">
        <v>0.49476449604586403</v>
      </c>
      <c r="AA38" s="176">
        <v>1</v>
      </c>
    </row>
    <row r="39" spans="1:27" x14ac:dyDescent="0.7">
      <c r="A39" s="186">
        <v>36</v>
      </c>
      <c r="B39" s="190" t="s">
        <v>3</v>
      </c>
      <c r="C39" s="191" t="s">
        <v>42</v>
      </c>
      <c r="D39" s="192" t="s">
        <v>130</v>
      </c>
      <c r="E39" s="165">
        <v>135547802.67000002</v>
      </c>
      <c r="F39" s="165">
        <v>133549371.64</v>
      </c>
      <c r="G39" s="166">
        <v>1998431.0300000161</v>
      </c>
      <c r="H39" s="167" t="s">
        <v>310</v>
      </c>
      <c r="I39" s="166">
        <v>399686.21</v>
      </c>
      <c r="J39" s="166">
        <v>14224041</v>
      </c>
      <c r="K39" s="166">
        <v>711.76041536944535</v>
      </c>
      <c r="L39" s="166">
        <v>-13824354.789999999</v>
      </c>
      <c r="M39" s="168" t="s">
        <v>312</v>
      </c>
      <c r="N39" s="166">
        <v>52756810.259999998</v>
      </c>
      <c r="O39" s="166">
        <v>36539108.799999997</v>
      </c>
      <c r="P39" s="166">
        <v>11129114.303333333</v>
      </c>
      <c r="Q39" s="166">
        <v>4.7404320615341833</v>
      </c>
      <c r="R39" s="169">
        <v>38932455.469999999</v>
      </c>
      <c r="S39" s="166">
        <v>3.498252817687312</v>
      </c>
      <c r="T39" s="167" t="s">
        <v>313</v>
      </c>
      <c r="U39" s="167" t="s">
        <v>314</v>
      </c>
      <c r="V39" s="167" t="s">
        <v>313</v>
      </c>
      <c r="W39" s="170">
        <v>3</v>
      </c>
      <c r="X39" s="174">
        <v>4.9590842986127415</v>
      </c>
      <c r="Y39" s="174">
        <v>4.6002588687812702</v>
      </c>
      <c r="Z39" s="174">
        <v>3.6001789553593708</v>
      </c>
      <c r="AA39" s="176">
        <v>1</v>
      </c>
    </row>
    <row r="40" spans="1:27" x14ac:dyDescent="0.7">
      <c r="A40" s="186">
        <v>37</v>
      </c>
      <c r="B40" s="190" t="s">
        <v>3</v>
      </c>
      <c r="C40" s="191" t="s">
        <v>43</v>
      </c>
      <c r="D40" s="192" t="s">
        <v>131</v>
      </c>
      <c r="E40" s="165">
        <v>99553618.719999999</v>
      </c>
      <c r="F40" s="165">
        <v>93389686.689999998</v>
      </c>
      <c r="G40" s="166">
        <v>6163932.0300000012</v>
      </c>
      <c r="H40" s="167" t="s">
        <v>310</v>
      </c>
      <c r="I40" s="166">
        <v>1232786.4099999999</v>
      </c>
      <c r="J40" s="166">
        <v>1227251.1100000001</v>
      </c>
      <c r="K40" s="166">
        <v>19.910198620408863</v>
      </c>
      <c r="L40" s="166">
        <v>5535.2999999998137</v>
      </c>
      <c r="M40" s="196" t="s">
        <v>311</v>
      </c>
      <c r="N40" s="166">
        <v>24232950.879999999</v>
      </c>
      <c r="O40" s="166">
        <v>14556365.809999999</v>
      </c>
      <c r="P40" s="166">
        <v>7782473.8908333331</v>
      </c>
      <c r="Q40" s="166">
        <v>3.1137850534317923</v>
      </c>
      <c r="R40" s="169">
        <v>24227415.579999998</v>
      </c>
      <c r="S40" s="166">
        <v>3.1130738014471864</v>
      </c>
      <c r="T40" s="167" t="s">
        <v>313</v>
      </c>
      <c r="U40" s="167" t="s">
        <v>313</v>
      </c>
      <c r="V40" s="167" t="s">
        <v>313</v>
      </c>
      <c r="W40" s="170">
        <v>1</v>
      </c>
      <c r="X40" s="174">
        <v>2.4177189600179747</v>
      </c>
      <c r="Y40" s="174">
        <v>2.13254216104098</v>
      </c>
      <c r="Z40" s="174">
        <v>1.3792663462812014</v>
      </c>
      <c r="AA40" s="176">
        <v>1</v>
      </c>
    </row>
    <row r="41" spans="1:27" x14ac:dyDescent="0.7">
      <c r="A41" s="186">
        <v>38</v>
      </c>
      <c r="B41" s="190" t="s">
        <v>3</v>
      </c>
      <c r="C41" s="191" t="s">
        <v>44</v>
      </c>
      <c r="D41" s="192" t="s">
        <v>132</v>
      </c>
      <c r="E41" s="165">
        <v>274654442.18000001</v>
      </c>
      <c r="F41" s="165">
        <v>247490970.69</v>
      </c>
      <c r="G41" s="166">
        <v>27163471.49000001</v>
      </c>
      <c r="H41" s="167" t="s">
        <v>310</v>
      </c>
      <c r="I41" s="166">
        <v>5432694.2999999998</v>
      </c>
      <c r="J41" s="166">
        <v>2840000</v>
      </c>
      <c r="K41" s="166">
        <v>10.455217408590507</v>
      </c>
      <c r="L41" s="166">
        <v>2592694.2999999998</v>
      </c>
      <c r="M41" s="196" t="s">
        <v>311</v>
      </c>
      <c r="N41" s="166">
        <v>57185798.719999999</v>
      </c>
      <c r="O41" s="166">
        <v>-21644446.780000001</v>
      </c>
      <c r="P41" s="166">
        <v>20624247.557500001</v>
      </c>
      <c r="Q41" s="166">
        <v>2.77274594190974</v>
      </c>
      <c r="R41" s="169">
        <v>54593104.420000002</v>
      </c>
      <c r="S41" s="166">
        <v>2.6470349654112466</v>
      </c>
      <c r="T41" s="167" t="s">
        <v>313</v>
      </c>
      <c r="U41" s="167" t="s">
        <v>313</v>
      </c>
      <c r="V41" s="167" t="s">
        <v>313</v>
      </c>
      <c r="W41" s="170">
        <v>1</v>
      </c>
      <c r="X41" s="174">
        <v>1.5353141677036748</v>
      </c>
      <c r="Y41" s="174">
        <v>1.2560495595517913</v>
      </c>
      <c r="Z41" s="175">
        <v>0.40924023773611268</v>
      </c>
      <c r="AA41" s="177">
        <v>2</v>
      </c>
    </row>
    <row r="42" spans="1:27" x14ac:dyDescent="0.7">
      <c r="A42" s="186">
        <v>39</v>
      </c>
      <c r="B42" s="190" t="s">
        <v>3</v>
      </c>
      <c r="C42" s="191" t="s">
        <v>45</v>
      </c>
      <c r="D42" s="192" t="s">
        <v>133</v>
      </c>
      <c r="E42" s="165">
        <v>245013897.34999999</v>
      </c>
      <c r="F42" s="165">
        <v>240740278.52999997</v>
      </c>
      <c r="G42" s="166">
        <v>4273618.8200000226</v>
      </c>
      <c r="H42" s="167" t="s">
        <v>310</v>
      </c>
      <c r="I42" s="166">
        <v>854723.77</v>
      </c>
      <c r="J42" s="166">
        <v>800000</v>
      </c>
      <c r="K42" s="166">
        <v>18.719498244815284</v>
      </c>
      <c r="L42" s="166">
        <v>54723.770000000019</v>
      </c>
      <c r="M42" s="196" t="s">
        <v>311</v>
      </c>
      <c r="N42" s="166">
        <v>3585145.6</v>
      </c>
      <c r="O42" s="166">
        <v>-31245571.100000005</v>
      </c>
      <c r="P42" s="166">
        <v>20061689.877499998</v>
      </c>
      <c r="Q42" s="166">
        <v>0.17870606224557817</v>
      </c>
      <c r="R42" s="169">
        <v>3530421.83</v>
      </c>
      <c r="S42" s="166">
        <v>0.17597828754991932</v>
      </c>
      <c r="T42" s="167" t="s">
        <v>313</v>
      </c>
      <c r="U42" s="167" t="s">
        <v>313</v>
      </c>
      <c r="V42" s="167" t="s">
        <v>314</v>
      </c>
      <c r="W42" s="170">
        <v>2</v>
      </c>
      <c r="X42" s="175">
        <v>0.93967957004799185</v>
      </c>
      <c r="Y42" s="175">
        <v>0.78493497521532707</v>
      </c>
      <c r="Z42" s="175">
        <v>0.20527958378896816</v>
      </c>
      <c r="AA42" s="180">
        <v>7</v>
      </c>
    </row>
    <row r="43" spans="1:27" x14ac:dyDescent="0.7">
      <c r="A43" s="186">
        <v>40</v>
      </c>
      <c r="B43" s="190" t="s">
        <v>3</v>
      </c>
      <c r="C43" s="191" t="s">
        <v>46</v>
      </c>
      <c r="D43" s="192" t="s">
        <v>134</v>
      </c>
      <c r="E43" s="165">
        <v>128244432.56</v>
      </c>
      <c r="F43" s="165">
        <v>124169172.75999999</v>
      </c>
      <c r="G43" s="166">
        <v>4075259.8000000119</v>
      </c>
      <c r="H43" s="167" t="s">
        <v>310</v>
      </c>
      <c r="I43" s="166">
        <v>815051.97</v>
      </c>
      <c r="J43" s="166">
        <v>800000</v>
      </c>
      <c r="K43" s="166">
        <v>19.630650296209279</v>
      </c>
      <c r="L43" s="166">
        <v>15051.969999999972</v>
      </c>
      <c r="M43" s="196" t="s">
        <v>311</v>
      </c>
      <c r="N43" s="166">
        <v>16195926.380000001</v>
      </c>
      <c r="O43" s="166">
        <v>2972207.7200000007</v>
      </c>
      <c r="P43" s="166">
        <v>10347431.063333333</v>
      </c>
      <c r="Q43" s="166">
        <v>1.5652123006058112</v>
      </c>
      <c r="R43" s="169">
        <v>16180874.41</v>
      </c>
      <c r="S43" s="166">
        <v>1.5637576429320492</v>
      </c>
      <c r="T43" s="167" t="s">
        <v>313</v>
      </c>
      <c r="U43" s="167" t="s">
        <v>313</v>
      </c>
      <c r="V43" s="167" t="s">
        <v>313</v>
      </c>
      <c r="W43" s="170">
        <v>1</v>
      </c>
      <c r="X43" s="175">
        <v>1.2512133630932292</v>
      </c>
      <c r="Y43" s="174">
        <v>1</v>
      </c>
      <c r="Z43" s="175">
        <v>0.33658640937345646</v>
      </c>
      <c r="AA43" s="178">
        <v>4</v>
      </c>
    </row>
    <row r="44" spans="1:27" x14ac:dyDescent="0.7">
      <c r="A44" s="186">
        <v>41</v>
      </c>
      <c r="B44" s="190" t="s">
        <v>3</v>
      </c>
      <c r="C44" s="191" t="s">
        <v>47</v>
      </c>
      <c r="D44" s="192" t="s">
        <v>135</v>
      </c>
      <c r="E44" s="165">
        <v>60654681.630000003</v>
      </c>
      <c r="F44" s="165">
        <v>58461174.239999995</v>
      </c>
      <c r="G44" s="166">
        <v>2193507.390000008</v>
      </c>
      <c r="H44" s="167" t="s">
        <v>310</v>
      </c>
      <c r="I44" s="166">
        <v>438701.48</v>
      </c>
      <c r="J44" s="166">
        <v>0</v>
      </c>
      <c r="K44" s="166">
        <v>0</v>
      </c>
      <c r="L44" s="166">
        <v>438701.48</v>
      </c>
      <c r="M44" s="196" t="s">
        <v>311</v>
      </c>
      <c r="N44" s="166">
        <v>4196940.96</v>
      </c>
      <c r="O44" s="166">
        <v>-1847348.7999999998</v>
      </c>
      <c r="P44" s="166">
        <v>4871764.5199999996</v>
      </c>
      <c r="Q44" s="166">
        <v>0.86148272207540944</v>
      </c>
      <c r="R44" s="169">
        <v>3758239.48</v>
      </c>
      <c r="S44" s="166">
        <v>0.77143290989770585</v>
      </c>
      <c r="T44" s="167" t="s">
        <v>313</v>
      </c>
      <c r="U44" s="167" t="s">
        <v>313</v>
      </c>
      <c r="V44" s="167" t="s">
        <v>314</v>
      </c>
      <c r="W44" s="170">
        <v>2</v>
      </c>
      <c r="X44" s="175">
        <v>1.3431794810015274</v>
      </c>
      <c r="Y44" s="174">
        <v>1.1627058604308957</v>
      </c>
      <c r="Z44" s="175">
        <v>0.55647752086067637</v>
      </c>
      <c r="AA44" s="178">
        <v>4</v>
      </c>
    </row>
    <row r="45" spans="1:27" x14ac:dyDescent="0.7">
      <c r="A45" s="186">
        <v>42</v>
      </c>
      <c r="B45" s="190" t="s">
        <v>3</v>
      </c>
      <c r="C45" s="191" t="s">
        <v>48</v>
      </c>
      <c r="D45" s="192" t="s">
        <v>136</v>
      </c>
      <c r="E45" s="165">
        <v>676186162.61000001</v>
      </c>
      <c r="F45" s="165">
        <v>638869959.19000006</v>
      </c>
      <c r="G45" s="166">
        <v>37316203.419999957</v>
      </c>
      <c r="H45" s="167" t="s">
        <v>310</v>
      </c>
      <c r="I45" s="166">
        <v>7463240.6899999995</v>
      </c>
      <c r="J45" s="166">
        <v>7457300</v>
      </c>
      <c r="K45" s="166">
        <v>19.984080148955329</v>
      </c>
      <c r="L45" s="166">
        <v>5940.6899999994785</v>
      </c>
      <c r="M45" s="196" t="s">
        <v>311</v>
      </c>
      <c r="N45" s="166">
        <v>75033965.739999995</v>
      </c>
      <c r="O45" s="166">
        <v>-57878000.360000007</v>
      </c>
      <c r="P45" s="166">
        <v>53239163.265833341</v>
      </c>
      <c r="Q45" s="166">
        <v>1.4093753758927621</v>
      </c>
      <c r="R45" s="169">
        <v>75028025.049999997</v>
      </c>
      <c r="S45" s="166">
        <v>1.4092637909309487</v>
      </c>
      <c r="T45" s="167" t="s">
        <v>313</v>
      </c>
      <c r="U45" s="167" t="s">
        <v>313</v>
      </c>
      <c r="V45" s="167" t="s">
        <v>313</v>
      </c>
      <c r="W45" s="170">
        <v>1</v>
      </c>
      <c r="X45" s="175">
        <v>1.4387188374149564</v>
      </c>
      <c r="Y45" s="174">
        <v>1.2890910027677962</v>
      </c>
      <c r="Z45" s="175">
        <v>0.17317771272239346</v>
      </c>
      <c r="AA45" s="178">
        <v>4</v>
      </c>
    </row>
    <row r="46" spans="1:27" x14ac:dyDescent="0.7">
      <c r="A46" s="186">
        <v>43</v>
      </c>
      <c r="B46" s="190" t="s">
        <v>3</v>
      </c>
      <c r="C46" s="191" t="s">
        <v>49</v>
      </c>
      <c r="D46" s="192" t="s">
        <v>137</v>
      </c>
      <c r="E46" s="165">
        <v>142219667.84</v>
      </c>
      <c r="F46" s="165">
        <v>133309840.77999999</v>
      </c>
      <c r="G46" s="166">
        <v>8909827.0600000173</v>
      </c>
      <c r="H46" s="167" t="s">
        <v>310</v>
      </c>
      <c r="I46" s="166">
        <v>1781965.42</v>
      </c>
      <c r="J46" s="166">
        <v>1774470</v>
      </c>
      <c r="K46" s="166">
        <v>19.915874775688369</v>
      </c>
      <c r="L46" s="166">
        <v>7495.4199999999255</v>
      </c>
      <c r="M46" s="196" t="s">
        <v>311</v>
      </c>
      <c r="N46" s="166">
        <v>21387662.739999998</v>
      </c>
      <c r="O46" s="166">
        <v>3864530.09</v>
      </c>
      <c r="P46" s="166">
        <v>11109153.398333332</v>
      </c>
      <c r="Q46" s="166">
        <v>1.9252288606626602</v>
      </c>
      <c r="R46" s="169">
        <v>21380167.32</v>
      </c>
      <c r="S46" s="166">
        <v>1.9245541539832904</v>
      </c>
      <c r="T46" s="167" t="s">
        <v>313</v>
      </c>
      <c r="U46" s="167" t="s">
        <v>313</v>
      </c>
      <c r="V46" s="167" t="s">
        <v>313</v>
      </c>
      <c r="W46" s="170">
        <v>1</v>
      </c>
      <c r="X46" s="175">
        <v>1.4139479915037036</v>
      </c>
      <c r="Y46" s="174">
        <v>1.2076075224985503</v>
      </c>
      <c r="Z46" s="175">
        <v>0.47464701622890715</v>
      </c>
      <c r="AA46" s="178">
        <v>4</v>
      </c>
    </row>
    <row r="47" spans="1:27" x14ac:dyDescent="0.7">
      <c r="A47" s="186">
        <v>44</v>
      </c>
      <c r="B47" s="190" t="s">
        <v>3</v>
      </c>
      <c r="C47" s="191" t="s">
        <v>50</v>
      </c>
      <c r="D47" s="192" t="s">
        <v>329</v>
      </c>
      <c r="E47" s="165">
        <v>240388808.52000001</v>
      </c>
      <c r="F47" s="165">
        <v>227609496.87</v>
      </c>
      <c r="G47" s="166">
        <v>12779311.650000006</v>
      </c>
      <c r="H47" s="167" t="s">
        <v>310</v>
      </c>
      <c r="I47" s="166">
        <v>2555862.33</v>
      </c>
      <c r="J47" s="166">
        <v>2536880</v>
      </c>
      <c r="K47" s="166">
        <v>19.851460465791199</v>
      </c>
      <c r="L47" s="166">
        <v>18982.330000000075</v>
      </c>
      <c r="M47" s="196" t="s">
        <v>311</v>
      </c>
      <c r="N47" s="166">
        <v>6257153.8600000003</v>
      </c>
      <c r="O47" s="166">
        <v>-19124917.970000003</v>
      </c>
      <c r="P47" s="166">
        <v>18967458.072500002</v>
      </c>
      <c r="Q47" s="166">
        <v>0.32988889898072027</v>
      </c>
      <c r="R47" s="169">
        <v>6238171.5300000003</v>
      </c>
      <c r="S47" s="166">
        <v>0.3288881149047812</v>
      </c>
      <c r="T47" s="167" t="s">
        <v>313</v>
      </c>
      <c r="U47" s="167" t="s">
        <v>313</v>
      </c>
      <c r="V47" s="167" t="s">
        <v>314</v>
      </c>
      <c r="W47" s="170">
        <v>2</v>
      </c>
      <c r="X47" s="175">
        <v>1.1536232708209775</v>
      </c>
      <c r="Y47" s="174">
        <v>1.0066806279514773</v>
      </c>
      <c r="Z47" s="175">
        <v>0.47580726417768743</v>
      </c>
      <c r="AA47" s="181">
        <v>3</v>
      </c>
    </row>
    <row r="48" spans="1:27" x14ac:dyDescent="0.7">
      <c r="A48" s="186">
        <v>45</v>
      </c>
      <c r="B48" s="190" t="s">
        <v>3</v>
      </c>
      <c r="C48" s="191" t="s">
        <v>51</v>
      </c>
      <c r="D48" s="192" t="s">
        <v>138</v>
      </c>
      <c r="E48" s="165">
        <v>233657071.56999999</v>
      </c>
      <c r="F48" s="165">
        <v>218655025.31</v>
      </c>
      <c r="G48" s="166">
        <v>15002046.25999999</v>
      </c>
      <c r="H48" s="167" t="s">
        <v>310</v>
      </c>
      <c r="I48" s="166">
        <v>3000409.26</v>
      </c>
      <c r="J48" s="166">
        <v>3000000</v>
      </c>
      <c r="K48" s="166">
        <v>19.997272025476356</v>
      </c>
      <c r="L48" s="166">
        <v>409.25999999977648</v>
      </c>
      <c r="M48" s="196" t="s">
        <v>311</v>
      </c>
      <c r="N48" s="166">
        <v>2175628.96</v>
      </c>
      <c r="O48" s="166">
        <v>-23076873.310000002</v>
      </c>
      <c r="P48" s="166">
        <v>18221252.109166667</v>
      </c>
      <c r="Q48" s="166">
        <v>0.11940062883524312</v>
      </c>
      <c r="R48" s="169">
        <v>2175219.7000000002</v>
      </c>
      <c r="S48" s="166">
        <v>0.11937816824924453</v>
      </c>
      <c r="T48" s="167" t="s">
        <v>313</v>
      </c>
      <c r="U48" s="167" t="s">
        <v>313</v>
      </c>
      <c r="V48" s="167" t="s">
        <v>314</v>
      </c>
      <c r="W48" s="170">
        <v>2</v>
      </c>
      <c r="X48" s="175">
        <v>0.88601987528220205</v>
      </c>
      <c r="Y48" s="175">
        <v>0.75081967349259204</v>
      </c>
      <c r="Z48" s="175">
        <v>0.24764848531975409</v>
      </c>
      <c r="AA48" s="180">
        <v>7</v>
      </c>
    </row>
    <row r="49" spans="1:27" x14ac:dyDescent="0.7">
      <c r="A49" s="186">
        <v>46</v>
      </c>
      <c r="B49" s="190" t="s">
        <v>3</v>
      </c>
      <c r="C49" s="191" t="s">
        <v>52</v>
      </c>
      <c r="D49" s="192" t="s">
        <v>328</v>
      </c>
      <c r="E49" s="165">
        <v>127597659.05</v>
      </c>
      <c r="F49" s="165">
        <v>113493306.97</v>
      </c>
      <c r="G49" s="166">
        <v>14104352.079999998</v>
      </c>
      <c r="H49" s="167" t="s">
        <v>310</v>
      </c>
      <c r="I49" s="166">
        <v>2820870.42</v>
      </c>
      <c r="J49" s="166">
        <v>2807700</v>
      </c>
      <c r="K49" s="166">
        <v>19.90662161632596</v>
      </c>
      <c r="L49" s="166">
        <v>13170.419999999925</v>
      </c>
      <c r="M49" s="196" t="s">
        <v>311</v>
      </c>
      <c r="N49" s="166">
        <v>27642478.530000001</v>
      </c>
      <c r="O49" s="166">
        <v>13122178.300000001</v>
      </c>
      <c r="P49" s="166">
        <v>9457775.5808333326</v>
      </c>
      <c r="Q49" s="166">
        <v>2.9227251475514922</v>
      </c>
      <c r="R49" s="169">
        <v>27629308.109999999</v>
      </c>
      <c r="S49" s="166">
        <v>2.9213325981208742</v>
      </c>
      <c r="T49" s="167" t="s">
        <v>313</v>
      </c>
      <c r="U49" s="167" t="s">
        <v>313</v>
      </c>
      <c r="V49" s="167" t="s">
        <v>313</v>
      </c>
      <c r="W49" s="170">
        <v>1</v>
      </c>
      <c r="X49" s="174">
        <v>4.9997066415215219</v>
      </c>
      <c r="Y49" s="174">
        <v>4.1911032001568467</v>
      </c>
      <c r="Z49" s="174">
        <v>2.1644549928933521</v>
      </c>
      <c r="AA49" s="184">
        <v>0</v>
      </c>
    </row>
    <row r="50" spans="1:27" x14ac:dyDescent="0.7">
      <c r="A50" s="186">
        <v>47</v>
      </c>
      <c r="B50" s="190" t="s">
        <v>3</v>
      </c>
      <c r="C50" s="191" t="s">
        <v>53</v>
      </c>
      <c r="D50" s="192" t="s">
        <v>139</v>
      </c>
      <c r="E50" s="165">
        <v>79727463.820000008</v>
      </c>
      <c r="F50" s="165">
        <v>77696139.890000001</v>
      </c>
      <c r="G50" s="166">
        <v>2031323.9300000072</v>
      </c>
      <c r="H50" s="167" t="s">
        <v>310</v>
      </c>
      <c r="I50" s="166">
        <v>406264.79000000004</v>
      </c>
      <c r="J50" s="166">
        <v>400000</v>
      </c>
      <c r="K50" s="166">
        <v>19.691590991102959</v>
      </c>
      <c r="L50" s="166">
        <v>6264.7900000000373</v>
      </c>
      <c r="M50" s="196" t="s">
        <v>311</v>
      </c>
      <c r="N50" s="166">
        <v>10356739.24</v>
      </c>
      <c r="O50" s="166">
        <v>261122.48000000045</v>
      </c>
      <c r="P50" s="166">
        <v>6474678.3241666667</v>
      </c>
      <c r="Q50" s="166">
        <v>1.5995758741161832</v>
      </c>
      <c r="R50" s="169">
        <v>10350474.449999999</v>
      </c>
      <c r="S50" s="166">
        <v>1.5986082909118382</v>
      </c>
      <c r="T50" s="167" t="s">
        <v>313</v>
      </c>
      <c r="U50" s="167" t="s">
        <v>313</v>
      </c>
      <c r="V50" s="167" t="s">
        <v>313</v>
      </c>
      <c r="W50" s="170">
        <v>1</v>
      </c>
      <c r="X50" s="174">
        <v>1.5525025707767697</v>
      </c>
      <c r="Y50" s="174">
        <v>1.4045315406663519</v>
      </c>
      <c r="Z50" s="175">
        <v>0.47795039508240655</v>
      </c>
      <c r="AA50" s="177">
        <v>2</v>
      </c>
    </row>
    <row r="51" spans="1:27" x14ac:dyDescent="0.7">
      <c r="A51" s="186">
        <v>48</v>
      </c>
      <c r="B51" s="190" t="s">
        <v>3</v>
      </c>
      <c r="C51" s="191" t="s">
        <v>54</v>
      </c>
      <c r="D51" s="192" t="s">
        <v>140</v>
      </c>
      <c r="E51" s="165">
        <v>140701658.09999999</v>
      </c>
      <c r="F51" s="165">
        <v>133572498.65000001</v>
      </c>
      <c r="G51" s="166">
        <v>7129159.4499999881</v>
      </c>
      <c r="H51" s="167" t="s">
        <v>310</v>
      </c>
      <c r="I51" s="166">
        <v>1425831.89</v>
      </c>
      <c r="J51" s="166">
        <v>1410000</v>
      </c>
      <c r="K51" s="166">
        <v>19.777927677013906</v>
      </c>
      <c r="L51" s="166">
        <v>15831.889999999898</v>
      </c>
      <c r="M51" s="196" t="s">
        <v>311</v>
      </c>
      <c r="N51" s="166">
        <v>29114401.030000001</v>
      </c>
      <c r="O51" s="166">
        <v>10906913.630000003</v>
      </c>
      <c r="P51" s="166">
        <v>11131041.554166667</v>
      </c>
      <c r="Q51" s="166">
        <v>2.6156043788284706</v>
      </c>
      <c r="R51" s="169">
        <v>29098569.140000001</v>
      </c>
      <c r="S51" s="166">
        <v>2.6141820599984711</v>
      </c>
      <c r="T51" s="167" t="s">
        <v>313</v>
      </c>
      <c r="U51" s="167" t="s">
        <v>313</v>
      </c>
      <c r="V51" s="167" t="s">
        <v>313</v>
      </c>
      <c r="W51" s="170">
        <v>1</v>
      </c>
      <c r="X51" s="174">
        <v>2.5265962344572017</v>
      </c>
      <c r="Y51" s="174">
        <v>2.2533008114224806</v>
      </c>
      <c r="Z51" s="174">
        <v>1.3109461712320016</v>
      </c>
      <c r="AA51" s="176">
        <v>1</v>
      </c>
    </row>
    <row r="52" spans="1:27" x14ac:dyDescent="0.7">
      <c r="A52" s="186">
        <v>49</v>
      </c>
      <c r="B52" s="190" t="s">
        <v>3</v>
      </c>
      <c r="C52" s="191" t="s">
        <v>55</v>
      </c>
      <c r="D52" s="192" t="s">
        <v>141</v>
      </c>
      <c r="E52" s="165">
        <v>128324111.56</v>
      </c>
      <c r="F52" s="165">
        <v>117997443.33</v>
      </c>
      <c r="G52" s="166">
        <v>10326668.230000004</v>
      </c>
      <c r="H52" s="167" t="s">
        <v>310</v>
      </c>
      <c r="I52" s="166">
        <v>2065333.65</v>
      </c>
      <c r="J52" s="166">
        <v>2033990</v>
      </c>
      <c r="K52" s="166">
        <v>19.696478619222564</v>
      </c>
      <c r="L52" s="166">
        <v>31343.649999999907</v>
      </c>
      <c r="M52" s="196" t="s">
        <v>311</v>
      </c>
      <c r="N52" s="166">
        <v>23872352.620000001</v>
      </c>
      <c r="O52" s="166">
        <v>6063196.9899999984</v>
      </c>
      <c r="P52" s="166">
        <v>9833120.2774999999</v>
      </c>
      <c r="Q52" s="166">
        <v>2.4277494779174384</v>
      </c>
      <c r="R52" s="169">
        <v>23841008.970000003</v>
      </c>
      <c r="S52" s="166">
        <v>2.4245619190230641</v>
      </c>
      <c r="T52" s="167" t="s">
        <v>313</v>
      </c>
      <c r="U52" s="167" t="s">
        <v>313</v>
      </c>
      <c r="V52" s="167" t="s">
        <v>313</v>
      </c>
      <c r="W52" s="170">
        <v>1</v>
      </c>
      <c r="X52" s="174">
        <v>1.5861249926477461</v>
      </c>
      <c r="Y52" s="174">
        <v>1.3463678479411034</v>
      </c>
      <c r="Z52" s="174">
        <v>0.86452367272273578</v>
      </c>
      <c r="AA52" s="176">
        <v>1</v>
      </c>
    </row>
    <row r="53" spans="1:27" x14ac:dyDescent="0.7">
      <c r="A53" s="186">
        <v>50</v>
      </c>
      <c r="B53" s="190" t="s">
        <v>3</v>
      </c>
      <c r="C53" s="191" t="s">
        <v>56</v>
      </c>
      <c r="D53" s="192" t="s">
        <v>142</v>
      </c>
      <c r="E53" s="165">
        <v>102448953.56</v>
      </c>
      <c r="F53" s="165">
        <v>102131823.93000001</v>
      </c>
      <c r="G53" s="166">
        <v>317129.62999999523</v>
      </c>
      <c r="H53" s="167" t="s">
        <v>310</v>
      </c>
      <c r="I53" s="166">
        <v>63425.93</v>
      </c>
      <c r="J53" s="166">
        <v>0</v>
      </c>
      <c r="K53" s="166">
        <v>0</v>
      </c>
      <c r="L53" s="166">
        <v>63425.93</v>
      </c>
      <c r="M53" s="196" t="s">
        <v>311</v>
      </c>
      <c r="N53" s="166">
        <v>9692465.5800000001</v>
      </c>
      <c r="O53" s="166">
        <v>-71814.080000000075</v>
      </c>
      <c r="P53" s="166">
        <v>8510985.3275000006</v>
      </c>
      <c r="Q53" s="166">
        <v>1.1388182692176072</v>
      </c>
      <c r="R53" s="169">
        <v>9629039.6500000004</v>
      </c>
      <c r="S53" s="166">
        <v>1.131366026315124</v>
      </c>
      <c r="T53" s="167" t="s">
        <v>313</v>
      </c>
      <c r="U53" s="167" t="s">
        <v>313</v>
      </c>
      <c r="V53" s="167" t="s">
        <v>313</v>
      </c>
      <c r="W53" s="170">
        <v>1</v>
      </c>
      <c r="X53" s="175">
        <v>1.1430223382950486</v>
      </c>
      <c r="Y53" s="175">
        <v>0.89439299692295982</v>
      </c>
      <c r="Z53" s="175">
        <v>0.26338123679590414</v>
      </c>
      <c r="AA53" s="179">
        <v>6</v>
      </c>
    </row>
    <row r="54" spans="1:27" x14ac:dyDescent="0.7">
      <c r="A54" s="186">
        <v>51</v>
      </c>
      <c r="B54" s="190" t="s">
        <v>3</v>
      </c>
      <c r="C54" s="191" t="s">
        <v>57</v>
      </c>
      <c r="D54" s="192" t="s">
        <v>143</v>
      </c>
      <c r="E54" s="165">
        <v>707271611.25999987</v>
      </c>
      <c r="F54" s="165">
        <v>706882523.46000004</v>
      </c>
      <c r="G54" s="166">
        <v>389087.79999983311</v>
      </c>
      <c r="H54" s="167" t="s">
        <v>310</v>
      </c>
      <c r="I54" s="166">
        <v>77817.56</v>
      </c>
      <c r="J54" s="166">
        <v>43435601</v>
      </c>
      <c r="K54" s="166">
        <v>11163.444600426596</v>
      </c>
      <c r="L54" s="166">
        <v>-43357783.439999998</v>
      </c>
      <c r="M54" s="168" t="s">
        <v>312</v>
      </c>
      <c r="N54" s="166">
        <v>302751103.47000003</v>
      </c>
      <c r="O54" s="166">
        <v>159641466.56999999</v>
      </c>
      <c r="P54" s="166">
        <v>58906876.955000006</v>
      </c>
      <c r="Q54" s="166">
        <v>5.13948657813377</v>
      </c>
      <c r="R54" s="169">
        <v>259393320.03000003</v>
      </c>
      <c r="S54" s="166">
        <v>4.4034471599666558</v>
      </c>
      <c r="T54" s="167" t="s">
        <v>313</v>
      </c>
      <c r="U54" s="167" t="s">
        <v>314</v>
      </c>
      <c r="V54" s="167" t="s">
        <v>313</v>
      </c>
      <c r="W54" s="170">
        <v>3</v>
      </c>
      <c r="X54" s="174">
        <v>2.7600042720847067</v>
      </c>
      <c r="Y54" s="174">
        <v>2.4847748698004239</v>
      </c>
      <c r="Z54" s="174">
        <v>1.6797683318676198</v>
      </c>
      <c r="AA54" s="176">
        <v>1</v>
      </c>
    </row>
    <row r="55" spans="1:27" x14ac:dyDescent="0.7">
      <c r="A55" s="186">
        <v>52</v>
      </c>
      <c r="B55" s="190" t="s">
        <v>3</v>
      </c>
      <c r="C55" s="191" t="s">
        <v>58</v>
      </c>
      <c r="D55" s="192" t="s">
        <v>144</v>
      </c>
      <c r="E55" s="165">
        <v>100747662</v>
      </c>
      <c r="F55" s="165">
        <v>93736735</v>
      </c>
      <c r="G55" s="166">
        <v>7010927</v>
      </c>
      <c r="H55" s="167" t="s">
        <v>310</v>
      </c>
      <c r="I55" s="166">
        <v>1402185.4</v>
      </c>
      <c r="J55" s="166">
        <v>7085000</v>
      </c>
      <c r="K55" s="166">
        <v>101.05653646087029</v>
      </c>
      <c r="L55" s="166">
        <v>-5682814.5999999996</v>
      </c>
      <c r="M55" s="168" t="s">
        <v>312</v>
      </c>
      <c r="N55" s="166">
        <v>37037828.789999999</v>
      </c>
      <c r="O55" s="166">
        <v>23567916.880000003</v>
      </c>
      <c r="P55" s="166">
        <v>7811394.583333333</v>
      </c>
      <c r="Q55" s="166">
        <v>4.7415129775962432</v>
      </c>
      <c r="R55" s="169">
        <v>31355014.189999998</v>
      </c>
      <c r="S55" s="166">
        <v>4.0140097719426642</v>
      </c>
      <c r="T55" s="167" t="s">
        <v>313</v>
      </c>
      <c r="U55" s="167" t="s">
        <v>314</v>
      </c>
      <c r="V55" s="167" t="s">
        <v>313</v>
      </c>
      <c r="W55" s="170">
        <v>3</v>
      </c>
      <c r="X55" s="174">
        <v>3.3434164116136897</v>
      </c>
      <c r="Y55" s="174">
        <v>3.0987376363940951</v>
      </c>
      <c r="Z55" s="174">
        <v>2.305148469795284</v>
      </c>
      <c r="AA55" s="176">
        <v>1</v>
      </c>
    </row>
    <row r="56" spans="1:27" x14ac:dyDescent="0.7">
      <c r="A56" s="186">
        <v>53</v>
      </c>
      <c r="B56" s="190" t="s">
        <v>4</v>
      </c>
      <c r="C56" s="191" t="s">
        <v>59</v>
      </c>
      <c r="D56" s="192" t="s">
        <v>145</v>
      </c>
      <c r="E56" s="165">
        <v>1505100000</v>
      </c>
      <c r="F56" s="165">
        <v>1391070000</v>
      </c>
      <c r="G56" s="166">
        <v>114030000</v>
      </c>
      <c r="H56" s="167" t="s">
        <v>310</v>
      </c>
      <c r="I56" s="166">
        <v>22806000</v>
      </c>
      <c r="J56" s="166">
        <v>48691300</v>
      </c>
      <c r="K56" s="166">
        <v>42.700429711479437</v>
      </c>
      <c r="L56" s="166">
        <v>-25885300</v>
      </c>
      <c r="M56" s="168" t="s">
        <v>312</v>
      </c>
      <c r="N56" s="166">
        <v>635504309.96000004</v>
      </c>
      <c r="O56" s="166">
        <v>348323039.97000003</v>
      </c>
      <c r="P56" s="166">
        <v>115922500</v>
      </c>
      <c r="Q56" s="166">
        <v>5.4821480727209995</v>
      </c>
      <c r="R56" s="169">
        <v>609619009.96000004</v>
      </c>
      <c r="S56" s="166">
        <v>5.2588497484094985</v>
      </c>
      <c r="T56" s="167" t="s">
        <v>313</v>
      </c>
      <c r="U56" s="167" t="s">
        <v>314</v>
      </c>
      <c r="V56" s="167" t="s">
        <v>313</v>
      </c>
      <c r="W56" s="170">
        <v>3</v>
      </c>
      <c r="X56" s="174">
        <v>4.1298177824164144</v>
      </c>
      <c r="Y56" s="174">
        <v>3.7188673256202791</v>
      </c>
      <c r="Z56" s="174">
        <v>2.3678613202719201</v>
      </c>
      <c r="AA56" s="184">
        <v>0</v>
      </c>
    </row>
    <row r="57" spans="1:27" x14ac:dyDescent="0.7">
      <c r="A57" s="186">
        <v>54</v>
      </c>
      <c r="B57" s="190" t="s">
        <v>4</v>
      </c>
      <c r="C57" s="191" t="s">
        <v>60</v>
      </c>
      <c r="D57" s="192" t="s">
        <v>146</v>
      </c>
      <c r="E57" s="165">
        <v>395048000</v>
      </c>
      <c r="F57" s="165">
        <v>316262000</v>
      </c>
      <c r="G57" s="166">
        <v>78786000</v>
      </c>
      <c r="H57" s="167" t="s">
        <v>310</v>
      </c>
      <c r="I57" s="166">
        <v>15757200</v>
      </c>
      <c r="J57" s="166">
        <v>7500000</v>
      </c>
      <c r="K57" s="166">
        <v>9.5194577716853246</v>
      </c>
      <c r="L57" s="166">
        <v>8257200</v>
      </c>
      <c r="M57" s="196" t="s">
        <v>311</v>
      </c>
      <c r="N57" s="166">
        <v>-3500055.25</v>
      </c>
      <c r="O57" s="166">
        <v>-72738232.980000004</v>
      </c>
      <c r="P57" s="166">
        <v>26355166.666666668</v>
      </c>
      <c r="Q57" s="166">
        <v>-0.1328033813736712</v>
      </c>
      <c r="R57" s="169">
        <v>4757144.75</v>
      </c>
      <c r="S57" s="166">
        <v>0.1805014102231694</v>
      </c>
      <c r="T57" s="167" t="s">
        <v>313</v>
      </c>
      <c r="U57" s="167" t="s">
        <v>313</v>
      </c>
      <c r="V57" s="167" t="s">
        <v>314</v>
      </c>
      <c r="W57" s="170">
        <v>2</v>
      </c>
      <c r="X57" s="175">
        <v>0.63402411814707538</v>
      </c>
      <c r="Y57" s="175">
        <v>0.53527573316315258</v>
      </c>
      <c r="Z57" s="175">
        <v>0.2471954422589609</v>
      </c>
      <c r="AA57" s="179">
        <v>6</v>
      </c>
    </row>
    <row r="58" spans="1:27" x14ac:dyDescent="0.7">
      <c r="A58" s="186">
        <v>55</v>
      </c>
      <c r="B58" s="190" t="s">
        <v>4</v>
      </c>
      <c r="C58" s="191" t="s">
        <v>61</v>
      </c>
      <c r="D58" s="192" t="s">
        <v>147</v>
      </c>
      <c r="E58" s="165">
        <v>98790213.680000007</v>
      </c>
      <c r="F58" s="165">
        <v>97607498.379999995</v>
      </c>
      <c r="G58" s="166">
        <v>1182715.3000000119</v>
      </c>
      <c r="H58" s="167" t="s">
        <v>310</v>
      </c>
      <c r="I58" s="166">
        <v>236543.07</v>
      </c>
      <c r="J58" s="166">
        <v>0</v>
      </c>
      <c r="K58" s="166">
        <v>0</v>
      </c>
      <c r="L58" s="166">
        <v>236543.07</v>
      </c>
      <c r="M58" s="196" t="s">
        <v>311</v>
      </c>
      <c r="N58" s="166">
        <v>-3695298.18</v>
      </c>
      <c r="O58" s="166">
        <v>-21730072.190000001</v>
      </c>
      <c r="P58" s="166">
        <v>8133958.1983333332</v>
      </c>
      <c r="Q58" s="166">
        <v>-0.45430503696923047</v>
      </c>
      <c r="R58" s="169">
        <v>-3458755.1100000003</v>
      </c>
      <c r="S58" s="166">
        <v>-0.4252241068448947</v>
      </c>
      <c r="T58" s="167" t="s">
        <v>313</v>
      </c>
      <c r="U58" s="167" t="s">
        <v>313</v>
      </c>
      <c r="V58" s="167" t="s">
        <v>314</v>
      </c>
      <c r="W58" s="170">
        <v>2</v>
      </c>
      <c r="X58" s="175">
        <v>0.76170747270513817</v>
      </c>
      <c r="Y58" s="175">
        <v>0.68990274870866863</v>
      </c>
      <c r="Z58" s="175">
        <v>0.30614940536536406</v>
      </c>
      <c r="AA58" s="179">
        <v>6</v>
      </c>
    </row>
    <row r="59" spans="1:27" x14ac:dyDescent="0.7">
      <c r="A59" s="186">
        <v>56</v>
      </c>
      <c r="B59" s="190" t="s">
        <v>4</v>
      </c>
      <c r="C59" s="191" t="s">
        <v>62</v>
      </c>
      <c r="D59" s="192" t="s">
        <v>148</v>
      </c>
      <c r="E59" s="165">
        <v>137702928.60999998</v>
      </c>
      <c r="F59" s="165">
        <v>119520328.59</v>
      </c>
      <c r="G59" s="166">
        <v>18182600.019999981</v>
      </c>
      <c r="H59" s="167" t="s">
        <v>310</v>
      </c>
      <c r="I59" s="166">
        <v>3636520.01</v>
      </c>
      <c r="J59" s="166">
        <v>2499800</v>
      </c>
      <c r="K59" s="166">
        <v>13.748308807598148</v>
      </c>
      <c r="L59" s="166">
        <v>1136720.0099999998</v>
      </c>
      <c r="M59" s="196" t="s">
        <v>311</v>
      </c>
      <c r="N59" s="166">
        <v>7680113.9100000001</v>
      </c>
      <c r="O59" s="166">
        <v>-13634097.940000001</v>
      </c>
      <c r="P59" s="166">
        <v>9960027.3825000003</v>
      </c>
      <c r="Q59" s="166">
        <v>0.77109365416947939</v>
      </c>
      <c r="R59" s="169">
        <v>6543393.9000000004</v>
      </c>
      <c r="S59" s="166">
        <v>0.65696545287585206</v>
      </c>
      <c r="T59" s="167" t="s">
        <v>313</v>
      </c>
      <c r="U59" s="167" t="s">
        <v>313</v>
      </c>
      <c r="V59" s="167" t="s">
        <v>314</v>
      </c>
      <c r="W59" s="170">
        <v>2</v>
      </c>
      <c r="X59" s="175">
        <v>1.1827410175222413</v>
      </c>
      <c r="Y59" s="174">
        <v>1.0552092591167437</v>
      </c>
      <c r="Z59" s="175">
        <v>0.33092713107437405</v>
      </c>
      <c r="AA59" s="181">
        <v>3</v>
      </c>
    </row>
    <row r="60" spans="1:27" x14ac:dyDescent="0.7">
      <c r="A60" s="186">
        <v>57</v>
      </c>
      <c r="B60" s="190" t="s">
        <v>4</v>
      </c>
      <c r="C60" s="191" t="s">
        <v>63</v>
      </c>
      <c r="D60" s="192" t="s">
        <v>149</v>
      </c>
      <c r="E60" s="165">
        <v>835337440</v>
      </c>
      <c r="F60" s="165">
        <v>716960240</v>
      </c>
      <c r="G60" s="166">
        <v>118377200</v>
      </c>
      <c r="H60" s="167" t="s">
        <v>310</v>
      </c>
      <c r="I60" s="166">
        <v>23675440</v>
      </c>
      <c r="J60" s="166">
        <v>23359001</v>
      </c>
      <c r="K60" s="166">
        <v>19.732685855046412</v>
      </c>
      <c r="L60" s="166">
        <v>316439</v>
      </c>
      <c r="M60" s="196" t="s">
        <v>311</v>
      </c>
      <c r="N60" s="166">
        <v>65925720.079999998</v>
      </c>
      <c r="O60" s="166">
        <v>-91616362.639999986</v>
      </c>
      <c r="P60" s="166">
        <v>59746686.666666664</v>
      </c>
      <c r="Q60" s="166">
        <v>1.1034205201671992</v>
      </c>
      <c r="R60" s="169">
        <v>65609281.079999998</v>
      </c>
      <c r="S60" s="166">
        <v>1.0981241762583656</v>
      </c>
      <c r="T60" s="167" t="s">
        <v>313</v>
      </c>
      <c r="U60" s="167" t="s">
        <v>313</v>
      </c>
      <c r="V60" s="167" t="s">
        <v>313</v>
      </c>
      <c r="W60" s="170">
        <v>1</v>
      </c>
      <c r="X60" s="175">
        <v>1.181833520421866</v>
      </c>
      <c r="Y60" s="174">
        <v>1.0794170825852518</v>
      </c>
      <c r="Z60" s="175">
        <v>0.52896199291338242</v>
      </c>
      <c r="AA60" s="177">
        <v>2</v>
      </c>
    </row>
    <row r="61" spans="1:27" x14ac:dyDescent="0.7">
      <c r="A61" s="186">
        <v>58</v>
      </c>
      <c r="B61" s="190" t="s">
        <v>4</v>
      </c>
      <c r="C61" s="191" t="s">
        <v>64</v>
      </c>
      <c r="D61" s="192" t="s">
        <v>150</v>
      </c>
      <c r="E61" s="165">
        <v>96527169.200000003</v>
      </c>
      <c r="F61" s="165">
        <v>85701573.379999995</v>
      </c>
      <c r="G61" s="166">
        <v>10825595.820000008</v>
      </c>
      <c r="H61" s="167" t="s">
        <v>310</v>
      </c>
      <c r="I61" s="166">
        <v>2165119.17</v>
      </c>
      <c r="J61" s="166">
        <v>7073245</v>
      </c>
      <c r="K61" s="166">
        <v>65.338158911608019</v>
      </c>
      <c r="L61" s="166">
        <v>-4908125.83</v>
      </c>
      <c r="M61" s="168" t="s">
        <v>312</v>
      </c>
      <c r="N61" s="166">
        <v>41565592.420000002</v>
      </c>
      <c r="O61" s="166">
        <v>28771728.299999997</v>
      </c>
      <c r="P61" s="166">
        <v>7141797.7816666663</v>
      </c>
      <c r="Q61" s="166">
        <v>5.8200461131370664</v>
      </c>
      <c r="R61" s="169">
        <v>36657466.590000004</v>
      </c>
      <c r="S61" s="166">
        <v>5.1328065720512921</v>
      </c>
      <c r="T61" s="167" t="s">
        <v>313</v>
      </c>
      <c r="U61" s="167" t="s">
        <v>314</v>
      </c>
      <c r="V61" s="167" t="s">
        <v>313</v>
      </c>
      <c r="W61" s="170">
        <v>3</v>
      </c>
      <c r="X61" s="174">
        <v>5.9512855686542103</v>
      </c>
      <c r="Y61" s="174">
        <v>5.6564548693139427</v>
      </c>
      <c r="Z61" s="174">
        <v>4.0054919803895297</v>
      </c>
      <c r="AA61" s="176">
        <v>1</v>
      </c>
    </row>
    <row r="62" spans="1:27" x14ac:dyDescent="0.7">
      <c r="A62" s="186">
        <v>59</v>
      </c>
      <c r="B62" s="190" t="s">
        <v>4</v>
      </c>
      <c r="C62" s="194">
        <v>28778</v>
      </c>
      <c r="D62" s="192" t="s">
        <v>151</v>
      </c>
      <c r="E62" s="165">
        <v>73766214.439999998</v>
      </c>
      <c r="F62" s="165">
        <v>64741701.07</v>
      </c>
      <c r="G62" s="166">
        <v>9024513.3699999973</v>
      </c>
      <c r="H62" s="167" t="s">
        <v>310</v>
      </c>
      <c r="I62" s="166">
        <v>1804902.68</v>
      </c>
      <c r="J62" s="166">
        <v>1803001</v>
      </c>
      <c r="K62" s="166">
        <v>19.978927683720642</v>
      </c>
      <c r="L62" s="166">
        <v>1901.6799999999348</v>
      </c>
      <c r="M62" s="196" t="s">
        <v>311</v>
      </c>
      <c r="N62" s="166">
        <v>-2194584.2400000002</v>
      </c>
      <c r="O62" s="166">
        <v>-15897343.910000002</v>
      </c>
      <c r="P62" s="166">
        <v>5395141.7558333334</v>
      </c>
      <c r="Q62" s="166">
        <v>-0.40677045003074713</v>
      </c>
      <c r="R62" s="169">
        <v>-2192682.5600000005</v>
      </c>
      <c r="S62" s="166">
        <v>-0.40641796995032226</v>
      </c>
      <c r="T62" s="167" t="s">
        <v>313</v>
      </c>
      <c r="U62" s="167" t="s">
        <v>313</v>
      </c>
      <c r="V62" s="167" t="s">
        <v>314</v>
      </c>
      <c r="W62" s="170">
        <v>2</v>
      </c>
      <c r="X62" s="175">
        <v>0.6409874291793386</v>
      </c>
      <c r="Y62" s="175">
        <v>0.54945792978171892</v>
      </c>
      <c r="Z62" s="175">
        <v>0.25809089430957893</v>
      </c>
      <c r="AA62" s="180">
        <v>7</v>
      </c>
    </row>
    <row r="63" spans="1:27" x14ac:dyDescent="0.7">
      <c r="A63" s="186">
        <v>60</v>
      </c>
      <c r="B63" s="190" t="s">
        <v>4</v>
      </c>
      <c r="C63" s="191" t="s">
        <v>65</v>
      </c>
      <c r="D63" s="192" t="s">
        <v>152</v>
      </c>
      <c r="E63" s="165">
        <v>103255557.91</v>
      </c>
      <c r="F63" s="165">
        <v>94292223.49000001</v>
      </c>
      <c r="G63" s="166">
        <v>8963334.4199999869</v>
      </c>
      <c r="H63" s="167" t="s">
        <v>310</v>
      </c>
      <c r="I63" s="166">
        <v>1792666.89</v>
      </c>
      <c r="J63" s="166">
        <v>2</v>
      </c>
      <c r="K63" s="166">
        <v>2.2313124851588467E-5</v>
      </c>
      <c r="L63" s="166">
        <v>1792664.89</v>
      </c>
      <c r="M63" s="196" t="s">
        <v>311</v>
      </c>
      <c r="N63" s="166">
        <v>17841699.960000001</v>
      </c>
      <c r="O63" s="166">
        <v>-2679228.0300000012</v>
      </c>
      <c r="P63" s="166">
        <v>7857685.2908333344</v>
      </c>
      <c r="Q63" s="166">
        <v>2.2706050572951653</v>
      </c>
      <c r="R63" s="169">
        <v>16049035.07</v>
      </c>
      <c r="S63" s="166">
        <v>2.0424634578738576</v>
      </c>
      <c r="T63" s="167" t="s">
        <v>313</v>
      </c>
      <c r="U63" s="167" t="s">
        <v>313</v>
      </c>
      <c r="V63" s="167" t="s">
        <v>313</v>
      </c>
      <c r="W63" s="170">
        <v>1</v>
      </c>
      <c r="X63" s="175">
        <v>1.2713189494419503</v>
      </c>
      <c r="Y63" s="174">
        <v>1.0351733806461851</v>
      </c>
      <c r="Z63" s="175">
        <v>0.34149960191305029</v>
      </c>
      <c r="AA63" s="177">
        <v>2</v>
      </c>
    </row>
    <row r="64" spans="1:27" x14ac:dyDescent="0.7">
      <c r="A64" s="186">
        <v>61</v>
      </c>
      <c r="B64" s="190" t="s">
        <v>4</v>
      </c>
      <c r="C64" s="191" t="s">
        <v>66</v>
      </c>
      <c r="D64" s="192" t="s">
        <v>153</v>
      </c>
      <c r="E64" s="165">
        <v>97244292.409999996</v>
      </c>
      <c r="F64" s="165">
        <v>83717797.039999992</v>
      </c>
      <c r="G64" s="166">
        <v>13526495.370000005</v>
      </c>
      <c r="H64" s="167" t="s">
        <v>310</v>
      </c>
      <c r="I64" s="166">
        <v>2705299.0799999996</v>
      </c>
      <c r="J64" s="166">
        <v>2647350</v>
      </c>
      <c r="K64" s="166">
        <v>19.571588409156416</v>
      </c>
      <c r="L64" s="166">
        <v>57949.079999999609</v>
      </c>
      <c r="M64" s="196" t="s">
        <v>311</v>
      </c>
      <c r="N64" s="166">
        <v>16450340.25</v>
      </c>
      <c r="O64" s="166">
        <v>575912.98000000045</v>
      </c>
      <c r="P64" s="166">
        <v>6976483.086666666</v>
      </c>
      <c r="Q64" s="166">
        <v>2.3579703477586875</v>
      </c>
      <c r="R64" s="169">
        <v>16392391.17</v>
      </c>
      <c r="S64" s="166">
        <v>2.3496640020999773</v>
      </c>
      <c r="T64" s="167" t="s">
        <v>313</v>
      </c>
      <c r="U64" s="167" t="s">
        <v>313</v>
      </c>
      <c r="V64" s="167" t="s">
        <v>313</v>
      </c>
      <c r="W64" s="170">
        <v>1</v>
      </c>
      <c r="X64" s="175">
        <v>1.0098225887226233</v>
      </c>
      <c r="Y64" s="175">
        <v>0.72036851197266116</v>
      </c>
      <c r="Z64" s="175">
        <v>7.9619547731969276E-2</v>
      </c>
      <c r="AA64" s="179">
        <v>6</v>
      </c>
    </row>
    <row r="65" spans="1:27" x14ac:dyDescent="0.7">
      <c r="A65" s="186">
        <v>62</v>
      </c>
      <c r="B65" s="190" t="s">
        <v>5</v>
      </c>
      <c r="C65" s="191" t="s">
        <v>67</v>
      </c>
      <c r="D65" s="192" t="s">
        <v>154</v>
      </c>
      <c r="E65" s="165">
        <v>1061400000</v>
      </c>
      <c r="F65" s="165">
        <v>898100000</v>
      </c>
      <c r="G65" s="166">
        <v>163300000</v>
      </c>
      <c r="H65" s="167" t="s">
        <v>310</v>
      </c>
      <c r="I65" s="166">
        <v>32660000</v>
      </c>
      <c r="J65" s="166">
        <v>27450000</v>
      </c>
      <c r="K65" s="166">
        <v>16.809552969993877</v>
      </c>
      <c r="L65" s="166">
        <v>5210000</v>
      </c>
      <c r="M65" s="196" t="s">
        <v>311</v>
      </c>
      <c r="N65" s="166">
        <v>486809661.83999997</v>
      </c>
      <c r="O65" s="166">
        <v>94299105.50999999</v>
      </c>
      <c r="P65" s="166">
        <v>74841666.666666672</v>
      </c>
      <c r="Q65" s="166">
        <v>6.5045272709943207</v>
      </c>
      <c r="R65" s="169">
        <v>481599661.83999997</v>
      </c>
      <c r="S65" s="166">
        <v>6.4349136422224689</v>
      </c>
      <c r="T65" s="167" t="s">
        <v>313</v>
      </c>
      <c r="U65" s="167" t="s">
        <v>313</v>
      </c>
      <c r="V65" s="167" t="s">
        <v>313</v>
      </c>
      <c r="W65" s="170">
        <v>1</v>
      </c>
      <c r="X65" s="174">
        <v>2.7091761719423055</v>
      </c>
      <c r="Y65" s="174">
        <v>2.4485055613977478</v>
      </c>
      <c r="Z65" s="174">
        <v>1.027804345423182</v>
      </c>
      <c r="AA65" s="176">
        <v>1</v>
      </c>
    </row>
    <row r="66" spans="1:27" x14ac:dyDescent="0.7">
      <c r="A66" s="186">
        <v>63</v>
      </c>
      <c r="B66" s="190" t="s">
        <v>5</v>
      </c>
      <c r="C66" s="191" t="s">
        <v>68</v>
      </c>
      <c r="D66" s="192" t="s">
        <v>155</v>
      </c>
      <c r="E66" s="245">
        <v>210153680.63999999</v>
      </c>
      <c r="F66" s="245">
        <v>198119601</v>
      </c>
      <c r="G66" s="246">
        <v>12034079.639999986</v>
      </c>
      <c r="H66" s="97" t="s">
        <v>310</v>
      </c>
      <c r="I66" s="246">
        <v>2406815.9299999997</v>
      </c>
      <c r="J66" s="246">
        <v>2400000</v>
      </c>
      <c r="K66" s="246">
        <v>19.943361451777818</v>
      </c>
      <c r="L66" s="246">
        <v>6815.929999999702</v>
      </c>
      <c r="M66" s="97" t="s">
        <v>311</v>
      </c>
      <c r="N66" s="246">
        <v>19748704.579999998</v>
      </c>
      <c r="O66" s="246">
        <v>-9630384.9600000009</v>
      </c>
      <c r="P66" s="246">
        <v>16509966.75</v>
      </c>
      <c r="Q66" s="246">
        <v>1.1961686464329189</v>
      </c>
      <c r="R66" s="247">
        <v>19741888.649999999</v>
      </c>
      <c r="S66" s="246">
        <v>1.1957558091387432</v>
      </c>
      <c r="T66" s="97" t="s">
        <v>313</v>
      </c>
      <c r="U66" s="97" t="s">
        <v>313</v>
      </c>
      <c r="V66" s="97" t="s">
        <v>313</v>
      </c>
      <c r="W66" s="248">
        <v>1</v>
      </c>
      <c r="X66" s="175">
        <v>0.93219188101094486</v>
      </c>
      <c r="Y66" s="175">
        <v>0.82516593820769568</v>
      </c>
      <c r="Z66" s="175">
        <v>0.49230073913631989</v>
      </c>
      <c r="AA66" s="180">
        <v>7</v>
      </c>
    </row>
    <row r="67" spans="1:27" x14ac:dyDescent="0.7">
      <c r="A67" s="186">
        <v>64</v>
      </c>
      <c r="B67" s="190" t="s">
        <v>5</v>
      </c>
      <c r="C67" s="191" t="s">
        <v>69</v>
      </c>
      <c r="D67" s="192" t="s">
        <v>156</v>
      </c>
      <c r="E67" s="165">
        <v>170408778.78999999</v>
      </c>
      <c r="F67" s="165">
        <v>155997338.22999999</v>
      </c>
      <c r="G67" s="166">
        <v>14411440.560000002</v>
      </c>
      <c r="H67" s="167" t="s">
        <v>310</v>
      </c>
      <c r="I67" s="166">
        <v>2882288.1199999996</v>
      </c>
      <c r="J67" s="166">
        <v>2753200</v>
      </c>
      <c r="K67" s="166">
        <v>19.10426642317567</v>
      </c>
      <c r="L67" s="166">
        <v>129088.11999999965</v>
      </c>
      <c r="M67" s="196" t="s">
        <v>311</v>
      </c>
      <c r="N67" s="166">
        <v>17131740.989999998</v>
      </c>
      <c r="O67" s="166">
        <v>-4764162.57</v>
      </c>
      <c r="P67" s="166">
        <v>12999778.185833333</v>
      </c>
      <c r="Q67" s="166">
        <v>1.3178487159626711</v>
      </c>
      <c r="R67" s="169">
        <v>17002652.869999997</v>
      </c>
      <c r="S67" s="166">
        <v>1.3079186911457339</v>
      </c>
      <c r="T67" s="167" t="s">
        <v>313</v>
      </c>
      <c r="U67" s="167" t="s">
        <v>313</v>
      </c>
      <c r="V67" s="167" t="s">
        <v>313</v>
      </c>
      <c r="W67" s="170">
        <v>1</v>
      </c>
      <c r="X67" s="175">
        <v>0.94405057480271248</v>
      </c>
      <c r="Y67" s="175">
        <v>0.75963447975250409</v>
      </c>
      <c r="Z67" s="175">
        <v>0.28494010475858561</v>
      </c>
      <c r="AA67" s="180">
        <v>7</v>
      </c>
    </row>
    <row r="68" spans="1:27" x14ac:dyDescent="0.7">
      <c r="A68" s="186">
        <v>65</v>
      </c>
      <c r="B68" s="190" t="s">
        <v>5</v>
      </c>
      <c r="C68" s="191" t="s">
        <v>70</v>
      </c>
      <c r="D68" s="192" t="s">
        <v>157</v>
      </c>
      <c r="E68" s="165">
        <v>245121710.81</v>
      </c>
      <c r="F68" s="165">
        <v>234334596.37</v>
      </c>
      <c r="G68" s="166">
        <v>10787114.439999998</v>
      </c>
      <c r="H68" s="167" t="s">
        <v>310</v>
      </c>
      <c r="I68" s="166">
        <v>2157422.8899999997</v>
      </c>
      <c r="J68" s="166">
        <v>2141597</v>
      </c>
      <c r="K68" s="166">
        <v>19.85328895796901</v>
      </c>
      <c r="L68" s="166">
        <v>15825.889999999665</v>
      </c>
      <c r="M68" s="196" t="s">
        <v>311</v>
      </c>
      <c r="N68" s="166">
        <v>12787748.640000001</v>
      </c>
      <c r="O68" s="166">
        <v>-33185698.799999997</v>
      </c>
      <c r="P68" s="166">
        <v>19527883.030833334</v>
      </c>
      <c r="Q68" s="166">
        <v>0.65484561843231681</v>
      </c>
      <c r="R68" s="169">
        <v>12771922.75</v>
      </c>
      <c r="S68" s="166">
        <v>0.65403519315605863</v>
      </c>
      <c r="T68" s="167" t="s">
        <v>313</v>
      </c>
      <c r="U68" s="167" t="s">
        <v>313</v>
      </c>
      <c r="V68" s="167" t="s">
        <v>314</v>
      </c>
      <c r="W68" s="170">
        <v>2</v>
      </c>
      <c r="X68" s="175">
        <v>0.78553462720582368</v>
      </c>
      <c r="Y68" s="175">
        <v>0.69348699436121997</v>
      </c>
      <c r="Z68" s="175">
        <v>0.24043523904320982</v>
      </c>
      <c r="AA68" s="180">
        <v>7</v>
      </c>
    </row>
    <row r="69" spans="1:27" x14ac:dyDescent="0.7">
      <c r="A69" s="186">
        <v>66</v>
      </c>
      <c r="B69" s="190" t="s">
        <v>5</v>
      </c>
      <c r="C69" s="191" t="s">
        <v>71</v>
      </c>
      <c r="D69" s="192" t="s">
        <v>158</v>
      </c>
      <c r="E69" s="165">
        <v>170712050.94999999</v>
      </c>
      <c r="F69" s="165">
        <v>157190416.23000002</v>
      </c>
      <c r="G69" s="166">
        <v>13521634.719999969</v>
      </c>
      <c r="H69" s="167" t="s">
        <v>310</v>
      </c>
      <c r="I69" s="166">
        <v>2704326.9499999997</v>
      </c>
      <c r="J69" s="166">
        <v>1000000</v>
      </c>
      <c r="K69" s="166">
        <v>7.3955554983369804</v>
      </c>
      <c r="L69" s="166">
        <v>1704326.9499999997</v>
      </c>
      <c r="M69" s="196" t="s">
        <v>311</v>
      </c>
      <c r="N69" s="166">
        <v>381829.57</v>
      </c>
      <c r="O69" s="166">
        <v>-19954719.77</v>
      </c>
      <c r="P69" s="166">
        <v>13099201.352500001</v>
      </c>
      <c r="Q69" s="166">
        <v>2.91490725064034E-2</v>
      </c>
      <c r="R69" s="169">
        <v>-1322497.3799999997</v>
      </c>
      <c r="S69" s="166">
        <v>-0.1009601535552852</v>
      </c>
      <c r="T69" s="167" t="s">
        <v>313</v>
      </c>
      <c r="U69" s="167" t="s">
        <v>313</v>
      </c>
      <c r="V69" s="167" t="s">
        <v>314</v>
      </c>
      <c r="W69" s="170">
        <v>2</v>
      </c>
      <c r="X69" s="175">
        <v>0.77440975950207913</v>
      </c>
      <c r="Y69" s="175">
        <v>0.65712586174105514</v>
      </c>
      <c r="Z69" s="175">
        <v>0.29858236845706215</v>
      </c>
      <c r="AA69" s="180">
        <v>7</v>
      </c>
    </row>
    <row r="70" spans="1:27" x14ac:dyDescent="0.7">
      <c r="A70" s="186">
        <v>67</v>
      </c>
      <c r="B70" s="190" t="s">
        <v>5</v>
      </c>
      <c r="C70" s="191" t="s">
        <v>72</v>
      </c>
      <c r="D70" s="192" t="s">
        <v>334</v>
      </c>
      <c r="E70" s="245">
        <v>123344994.20000002</v>
      </c>
      <c r="F70" s="245">
        <v>117724087.31</v>
      </c>
      <c r="G70" s="246">
        <v>5620906.8900000155</v>
      </c>
      <c r="H70" s="97" t="s">
        <v>310</v>
      </c>
      <c r="I70" s="246">
        <v>1124181.3800000001</v>
      </c>
      <c r="J70" s="246">
        <v>976816.58</v>
      </c>
      <c r="K70" s="246">
        <v>17.378273632993718</v>
      </c>
      <c r="L70" s="246">
        <v>147364.80000000016</v>
      </c>
      <c r="M70" s="97" t="s">
        <v>311</v>
      </c>
      <c r="N70" s="246">
        <v>3723479.49</v>
      </c>
      <c r="O70" s="246">
        <v>-15269287.449999999</v>
      </c>
      <c r="P70" s="246">
        <v>9810340.6091666669</v>
      </c>
      <c r="Q70" s="246">
        <v>0.37954640295779585</v>
      </c>
      <c r="R70" s="247">
        <v>3576114.69</v>
      </c>
      <c r="S70" s="246">
        <v>0.36452502848458906</v>
      </c>
      <c r="T70" s="97" t="s">
        <v>313</v>
      </c>
      <c r="U70" s="97" t="s">
        <v>313</v>
      </c>
      <c r="V70" s="97" t="s">
        <v>314</v>
      </c>
      <c r="W70" s="248">
        <v>2</v>
      </c>
      <c r="X70" s="175">
        <v>0.98594366053793869</v>
      </c>
      <c r="Y70" s="175">
        <v>0.84774571816416189</v>
      </c>
      <c r="Z70" s="175">
        <v>0.26004449749049235</v>
      </c>
      <c r="AA70" s="180">
        <v>7</v>
      </c>
    </row>
    <row r="71" spans="1:27" x14ac:dyDescent="0.7">
      <c r="A71" s="186">
        <v>68</v>
      </c>
      <c r="B71" s="190" t="s">
        <v>6</v>
      </c>
      <c r="C71" s="191" t="s">
        <v>73</v>
      </c>
      <c r="D71" s="192" t="s">
        <v>159</v>
      </c>
      <c r="E71" s="165">
        <v>4825856345</v>
      </c>
      <c r="F71" s="165">
        <v>4412159821</v>
      </c>
      <c r="G71" s="166">
        <v>413696524</v>
      </c>
      <c r="H71" s="167" t="s">
        <v>310</v>
      </c>
      <c r="I71" s="166">
        <v>82739304.799999997</v>
      </c>
      <c r="J71" s="166">
        <v>56397430</v>
      </c>
      <c r="K71" s="166">
        <v>13.632560760892446</v>
      </c>
      <c r="L71" s="166">
        <v>26341874.799999997</v>
      </c>
      <c r="M71" s="196" t="s">
        <v>311</v>
      </c>
      <c r="N71" s="166">
        <v>1673111110.3399999</v>
      </c>
      <c r="O71" s="166">
        <v>327520108.11000001</v>
      </c>
      <c r="P71" s="166">
        <v>367679985.08333331</v>
      </c>
      <c r="Q71" s="166">
        <v>4.5504546840122275</v>
      </c>
      <c r="R71" s="169">
        <v>1646769235.54</v>
      </c>
      <c r="S71" s="166">
        <v>4.4788112009054988</v>
      </c>
      <c r="T71" s="167" t="s">
        <v>313</v>
      </c>
      <c r="U71" s="167" t="s">
        <v>313</v>
      </c>
      <c r="V71" s="167" t="s">
        <v>313</v>
      </c>
      <c r="W71" s="170">
        <v>1</v>
      </c>
      <c r="X71" s="174">
        <v>2.7168632640882588</v>
      </c>
      <c r="Y71" s="174">
        <v>2.473919218790916</v>
      </c>
      <c r="Z71" s="174">
        <v>1.0901871189124683</v>
      </c>
      <c r="AA71" s="176">
        <v>1</v>
      </c>
    </row>
    <row r="72" spans="1:27" x14ac:dyDescent="0.7">
      <c r="A72" s="186">
        <v>69</v>
      </c>
      <c r="B72" s="190" t="s">
        <v>6</v>
      </c>
      <c r="C72" s="191" t="s">
        <v>74</v>
      </c>
      <c r="D72" s="192" t="s">
        <v>160</v>
      </c>
      <c r="E72" s="165">
        <v>182365482.23000002</v>
      </c>
      <c r="F72" s="165">
        <v>173665425.63999999</v>
      </c>
      <c r="G72" s="166">
        <v>8700056.5900000334</v>
      </c>
      <c r="H72" s="167" t="s">
        <v>310</v>
      </c>
      <c r="I72" s="166">
        <v>1740011.32</v>
      </c>
      <c r="J72" s="166">
        <v>756000</v>
      </c>
      <c r="K72" s="166">
        <v>8.6895986500703568</v>
      </c>
      <c r="L72" s="166">
        <v>984011.32000000007</v>
      </c>
      <c r="M72" s="196" t="s">
        <v>311</v>
      </c>
      <c r="N72" s="166">
        <v>5711834.6500000004</v>
      </c>
      <c r="O72" s="166">
        <v>-14393646.960000001</v>
      </c>
      <c r="P72" s="166">
        <v>14472118.803333333</v>
      </c>
      <c r="Q72" s="166">
        <v>0.39467853516268853</v>
      </c>
      <c r="R72" s="169">
        <v>4727823.33</v>
      </c>
      <c r="S72" s="166">
        <v>0.32668494463374986</v>
      </c>
      <c r="T72" s="167" t="s">
        <v>313</v>
      </c>
      <c r="U72" s="167" t="s">
        <v>313</v>
      </c>
      <c r="V72" s="167" t="s">
        <v>314</v>
      </c>
      <c r="W72" s="170">
        <v>2</v>
      </c>
      <c r="X72" s="175">
        <v>0.83191190393834624</v>
      </c>
      <c r="Y72" s="175">
        <v>0.73092075559909009</v>
      </c>
      <c r="Z72" s="175">
        <v>0.29351941161390427</v>
      </c>
      <c r="AA72" s="179">
        <v>6</v>
      </c>
    </row>
    <row r="73" spans="1:27" x14ac:dyDescent="0.7">
      <c r="A73" s="186">
        <v>70</v>
      </c>
      <c r="B73" s="190" t="s">
        <v>6</v>
      </c>
      <c r="C73" s="191" t="s">
        <v>75</v>
      </c>
      <c r="D73" s="192" t="s">
        <v>161</v>
      </c>
      <c r="E73" s="165">
        <v>154604785.31</v>
      </c>
      <c r="F73" s="165">
        <v>146613150.57000002</v>
      </c>
      <c r="G73" s="166">
        <v>7991634.7399999797</v>
      </c>
      <c r="H73" s="167" t="s">
        <v>310</v>
      </c>
      <c r="I73" s="166">
        <v>1598326.95</v>
      </c>
      <c r="J73" s="166">
        <v>600000</v>
      </c>
      <c r="K73" s="166">
        <v>7.5078506403309611</v>
      </c>
      <c r="L73" s="166">
        <v>998326.95</v>
      </c>
      <c r="M73" s="196" t="s">
        <v>311</v>
      </c>
      <c r="N73" s="166">
        <v>237229.51</v>
      </c>
      <c r="O73" s="166">
        <v>-25875672.730000004</v>
      </c>
      <c r="P73" s="166">
        <v>12217762.547500001</v>
      </c>
      <c r="Q73" s="166">
        <v>1.9416772021694097E-2</v>
      </c>
      <c r="R73" s="169">
        <v>-761097.44</v>
      </c>
      <c r="S73" s="166">
        <v>-6.2294338839948706E-2</v>
      </c>
      <c r="T73" s="167" t="s">
        <v>313</v>
      </c>
      <c r="U73" s="167" t="s">
        <v>313</v>
      </c>
      <c r="V73" s="167" t="s">
        <v>314</v>
      </c>
      <c r="W73" s="170">
        <v>2</v>
      </c>
      <c r="X73" s="175">
        <v>0.71042068452624296</v>
      </c>
      <c r="Y73" s="175">
        <v>0.58098767865987244</v>
      </c>
      <c r="Z73" s="175">
        <v>0.25331567565735358</v>
      </c>
      <c r="AA73" s="179">
        <v>6</v>
      </c>
    </row>
    <row r="74" spans="1:27" x14ac:dyDescent="0.7">
      <c r="A74" s="186">
        <v>71</v>
      </c>
      <c r="B74" s="190" t="s">
        <v>6</v>
      </c>
      <c r="C74" s="191" t="s">
        <v>76</v>
      </c>
      <c r="D74" s="192" t="s">
        <v>162</v>
      </c>
      <c r="E74" s="165">
        <v>710068838.94000006</v>
      </c>
      <c r="F74" s="165">
        <v>654297370.11000001</v>
      </c>
      <c r="G74" s="166">
        <v>55771468.830000043</v>
      </c>
      <c r="H74" s="167" t="s">
        <v>310</v>
      </c>
      <c r="I74" s="166">
        <v>11154293.77</v>
      </c>
      <c r="J74" s="166">
        <v>8494625</v>
      </c>
      <c r="K74" s="166">
        <v>15.231130142713139</v>
      </c>
      <c r="L74" s="166">
        <v>2659668.7699999996</v>
      </c>
      <c r="M74" s="196" t="s">
        <v>311</v>
      </c>
      <c r="N74" s="166">
        <v>128396575.3</v>
      </c>
      <c r="O74" s="166">
        <v>-32323559.379999995</v>
      </c>
      <c r="P74" s="166">
        <v>54524780.842500001</v>
      </c>
      <c r="Q74" s="166">
        <v>2.3548297364254553</v>
      </c>
      <c r="R74" s="169">
        <v>125736906.53</v>
      </c>
      <c r="S74" s="166">
        <v>2.3060506541640757</v>
      </c>
      <c r="T74" s="167" t="s">
        <v>313</v>
      </c>
      <c r="U74" s="167" t="s">
        <v>313</v>
      </c>
      <c r="V74" s="167" t="s">
        <v>313</v>
      </c>
      <c r="W74" s="170">
        <v>1</v>
      </c>
      <c r="X74" s="175">
        <v>1.2843259819630564</v>
      </c>
      <c r="Y74" s="174">
        <v>1.1651313483908561</v>
      </c>
      <c r="Z74" s="175">
        <v>0.5653674379875413</v>
      </c>
      <c r="AA74" s="181">
        <v>3</v>
      </c>
    </row>
    <row r="75" spans="1:27" x14ac:dyDescent="0.7">
      <c r="A75" s="186">
        <v>72</v>
      </c>
      <c r="B75" s="190" t="s">
        <v>6</v>
      </c>
      <c r="C75" s="191" t="s">
        <v>77</v>
      </c>
      <c r="D75" s="192" t="s">
        <v>163</v>
      </c>
      <c r="E75" s="165">
        <v>59391508.590000004</v>
      </c>
      <c r="F75" s="165">
        <v>49427706.850000001</v>
      </c>
      <c r="G75" s="166">
        <v>9963801.7400000021</v>
      </c>
      <c r="H75" s="167" t="s">
        <v>310</v>
      </c>
      <c r="I75" s="166">
        <v>1992760.35</v>
      </c>
      <c r="J75" s="166">
        <v>1850420</v>
      </c>
      <c r="K75" s="166">
        <v>18.57142532826029</v>
      </c>
      <c r="L75" s="166">
        <v>142340.35000000009</v>
      </c>
      <c r="M75" s="196" t="s">
        <v>311</v>
      </c>
      <c r="N75" s="166">
        <v>24940848.210000001</v>
      </c>
      <c r="O75" s="166">
        <v>17956459.140000001</v>
      </c>
      <c r="P75" s="166">
        <v>4118975.5708333333</v>
      </c>
      <c r="Q75" s="166">
        <v>6.0551095244670456</v>
      </c>
      <c r="R75" s="169">
        <v>24798507.859999999</v>
      </c>
      <c r="S75" s="166">
        <v>6.0205523032473032</v>
      </c>
      <c r="T75" s="167" t="s">
        <v>313</v>
      </c>
      <c r="U75" s="167" t="s">
        <v>313</v>
      </c>
      <c r="V75" s="167" t="s">
        <v>313</v>
      </c>
      <c r="W75" s="170">
        <v>1</v>
      </c>
      <c r="X75" s="174">
        <v>8.6775086544703104</v>
      </c>
      <c r="Y75" s="174">
        <v>7.9842453492766188</v>
      </c>
      <c r="Z75" s="174">
        <v>5.9052847874884655</v>
      </c>
      <c r="AA75" s="176">
        <v>1</v>
      </c>
    </row>
    <row r="76" spans="1:27" x14ac:dyDescent="0.7">
      <c r="A76" s="186">
        <v>73</v>
      </c>
      <c r="B76" s="190" t="s">
        <v>6</v>
      </c>
      <c r="C76" s="191" t="s">
        <v>78</v>
      </c>
      <c r="D76" s="192" t="s">
        <v>164</v>
      </c>
      <c r="E76" s="165">
        <v>139713740.63999999</v>
      </c>
      <c r="F76" s="165">
        <v>130732599.20999999</v>
      </c>
      <c r="G76" s="166">
        <v>8981141.4299999923</v>
      </c>
      <c r="H76" s="167" t="s">
        <v>310</v>
      </c>
      <c r="I76" s="166">
        <v>1796228.29</v>
      </c>
      <c r="J76" s="166">
        <v>365000</v>
      </c>
      <c r="K76" s="166">
        <v>4.064071397214378</v>
      </c>
      <c r="L76" s="166">
        <v>1431228.29</v>
      </c>
      <c r="M76" s="196" t="s">
        <v>311</v>
      </c>
      <c r="N76" s="166">
        <v>12598980.73</v>
      </c>
      <c r="O76" s="166">
        <v>-5319756.7299999967</v>
      </c>
      <c r="P76" s="166">
        <v>10894383.2675</v>
      </c>
      <c r="Q76" s="166">
        <v>1.1564657145471591</v>
      </c>
      <c r="R76" s="169">
        <v>11167752.440000001</v>
      </c>
      <c r="S76" s="166">
        <v>1.0250926707632466</v>
      </c>
      <c r="T76" s="167" t="s">
        <v>313</v>
      </c>
      <c r="U76" s="167" t="s">
        <v>313</v>
      </c>
      <c r="V76" s="167" t="s">
        <v>313</v>
      </c>
      <c r="W76" s="170">
        <v>1</v>
      </c>
      <c r="X76" s="175">
        <v>1.0744762338456431</v>
      </c>
      <c r="Y76" s="175">
        <v>0.96727725981978163</v>
      </c>
      <c r="Z76" s="175">
        <v>0.6174960690579171</v>
      </c>
      <c r="AA76" s="183">
        <v>5</v>
      </c>
    </row>
    <row r="77" spans="1:27" x14ac:dyDescent="0.7">
      <c r="A77" s="186">
        <v>74</v>
      </c>
      <c r="B77" s="190" t="s">
        <v>6</v>
      </c>
      <c r="C77" s="191" t="s">
        <v>79</v>
      </c>
      <c r="D77" s="192" t="s">
        <v>165</v>
      </c>
      <c r="E77" s="165">
        <v>419664630</v>
      </c>
      <c r="F77" s="165">
        <v>391522742.51999998</v>
      </c>
      <c r="G77" s="166">
        <v>28141887.480000019</v>
      </c>
      <c r="H77" s="167" t="s">
        <v>310</v>
      </c>
      <c r="I77" s="166">
        <v>5628377.5</v>
      </c>
      <c r="J77" s="166">
        <v>4333056</v>
      </c>
      <c r="K77" s="166">
        <v>15.397176195375781</v>
      </c>
      <c r="L77" s="166">
        <v>1295321.5</v>
      </c>
      <c r="M77" s="196" t="s">
        <v>311</v>
      </c>
      <c r="N77" s="166">
        <v>2520206.85</v>
      </c>
      <c r="O77" s="166">
        <v>-78460179.719999999</v>
      </c>
      <c r="P77" s="166">
        <v>32626895.209999997</v>
      </c>
      <c r="Q77" s="166">
        <v>7.7243232424627647E-2</v>
      </c>
      <c r="R77" s="169">
        <v>1224885.3500000001</v>
      </c>
      <c r="S77" s="166">
        <v>3.7542197690467898E-2</v>
      </c>
      <c r="T77" s="167" t="s">
        <v>313</v>
      </c>
      <c r="U77" s="167" t="s">
        <v>313</v>
      </c>
      <c r="V77" s="167" t="s">
        <v>314</v>
      </c>
      <c r="W77" s="170">
        <v>2</v>
      </c>
      <c r="X77" s="175">
        <v>0.81761172668141002</v>
      </c>
      <c r="Y77" s="175">
        <v>0.72686712762224559</v>
      </c>
      <c r="Z77" s="175">
        <v>0.24419023893332703</v>
      </c>
      <c r="AA77" s="180">
        <v>7</v>
      </c>
    </row>
    <row r="78" spans="1:27" x14ac:dyDescent="0.7">
      <c r="A78" s="186">
        <v>75</v>
      </c>
      <c r="B78" s="190" t="s">
        <v>6</v>
      </c>
      <c r="C78" s="191" t="s">
        <v>80</v>
      </c>
      <c r="D78" s="192" t="s">
        <v>166</v>
      </c>
      <c r="E78" s="165">
        <v>95342865.620000005</v>
      </c>
      <c r="F78" s="165">
        <v>94283922.400000006</v>
      </c>
      <c r="G78" s="166">
        <v>1058943.2199999988</v>
      </c>
      <c r="H78" s="167" t="s">
        <v>310</v>
      </c>
      <c r="I78" s="166">
        <v>211788.65000000002</v>
      </c>
      <c r="J78" s="166">
        <v>199000</v>
      </c>
      <c r="K78" s="166">
        <v>18.792320139695519</v>
      </c>
      <c r="L78" s="166">
        <v>12788.650000000023</v>
      </c>
      <c r="M78" s="196" t="s">
        <v>311</v>
      </c>
      <c r="N78" s="166">
        <v>2450273.64</v>
      </c>
      <c r="O78" s="166">
        <v>-6955962.5800000001</v>
      </c>
      <c r="P78" s="166">
        <v>7856993.5333333341</v>
      </c>
      <c r="Q78" s="166">
        <v>0.31185893555909167</v>
      </c>
      <c r="R78" s="169">
        <v>2437484.9900000002</v>
      </c>
      <c r="S78" s="166">
        <v>0.3102312582616949</v>
      </c>
      <c r="T78" s="167" t="s">
        <v>313</v>
      </c>
      <c r="U78" s="167" t="s">
        <v>313</v>
      </c>
      <c r="V78" s="167" t="s">
        <v>314</v>
      </c>
      <c r="W78" s="170">
        <v>2</v>
      </c>
      <c r="X78" s="175">
        <v>0.9084676291114141</v>
      </c>
      <c r="Y78" s="175">
        <v>0.78848656455649302</v>
      </c>
      <c r="Z78" s="175">
        <v>0.5002614548246207</v>
      </c>
      <c r="AA78" s="180">
        <v>7</v>
      </c>
    </row>
    <row r="79" spans="1:27" x14ac:dyDescent="0.7">
      <c r="A79" s="186">
        <v>76</v>
      </c>
      <c r="B79" s="190" t="s">
        <v>6</v>
      </c>
      <c r="C79" s="191" t="s">
        <v>81</v>
      </c>
      <c r="D79" s="192" t="s">
        <v>167</v>
      </c>
      <c r="E79" s="165">
        <v>103413505.52000001</v>
      </c>
      <c r="F79" s="165">
        <v>99364561.269999996</v>
      </c>
      <c r="G79" s="166">
        <v>4048944.2500000149</v>
      </c>
      <c r="H79" s="167" t="s">
        <v>310</v>
      </c>
      <c r="I79" s="166">
        <v>809788.86</v>
      </c>
      <c r="J79" s="166">
        <v>747800</v>
      </c>
      <c r="K79" s="166">
        <v>18.469012014675116</v>
      </c>
      <c r="L79" s="166">
        <v>61988.859999999986</v>
      </c>
      <c r="M79" s="196" t="s">
        <v>311</v>
      </c>
      <c r="N79" s="166">
        <v>1598202.45</v>
      </c>
      <c r="O79" s="166">
        <v>-13949546.520000001</v>
      </c>
      <c r="P79" s="166">
        <v>8280380.105833333</v>
      </c>
      <c r="Q79" s="166">
        <v>0.19301075911649321</v>
      </c>
      <c r="R79" s="169">
        <v>1536213.5899999999</v>
      </c>
      <c r="S79" s="166">
        <v>0.18552452548860329</v>
      </c>
      <c r="T79" s="167" t="s">
        <v>313</v>
      </c>
      <c r="U79" s="167" t="s">
        <v>313</v>
      </c>
      <c r="V79" s="167" t="s">
        <v>314</v>
      </c>
      <c r="W79" s="170">
        <v>2</v>
      </c>
      <c r="X79" s="175">
        <v>0.86839400366756336</v>
      </c>
      <c r="Y79" s="175">
        <v>0.72669866189426113</v>
      </c>
      <c r="Z79" s="175">
        <v>0.18845864094490816</v>
      </c>
      <c r="AA79" s="183">
        <v>5</v>
      </c>
    </row>
    <row r="80" spans="1:27" x14ac:dyDescent="0.7">
      <c r="A80" s="186">
        <v>77</v>
      </c>
      <c r="B80" s="190" t="s">
        <v>6</v>
      </c>
      <c r="C80" s="191" t="s">
        <v>82</v>
      </c>
      <c r="D80" s="192" t="s">
        <v>168</v>
      </c>
      <c r="E80" s="165">
        <v>135239043.77000001</v>
      </c>
      <c r="F80" s="165">
        <v>128843751</v>
      </c>
      <c r="G80" s="166">
        <v>6395292.7700000107</v>
      </c>
      <c r="H80" s="167" t="s">
        <v>310</v>
      </c>
      <c r="I80" s="166">
        <v>1279058.56</v>
      </c>
      <c r="J80" s="166">
        <v>1182500</v>
      </c>
      <c r="K80" s="166">
        <v>18.490162100897813</v>
      </c>
      <c r="L80" s="166">
        <v>96558.560000000056</v>
      </c>
      <c r="M80" s="196" t="s">
        <v>311</v>
      </c>
      <c r="N80" s="166">
        <v>13514775.34</v>
      </c>
      <c r="O80" s="166">
        <v>-4534336.6099999994</v>
      </c>
      <c r="P80" s="166">
        <v>10736979.25</v>
      </c>
      <c r="Q80" s="166">
        <v>1.2587129978853224</v>
      </c>
      <c r="R80" s="169">
        <v>13418216.779999999</v>
      </c>
      <c r="S80" s="166">
        <v>1.2497199135408592</v>
      </c>
      <c r="T80" s="167" t="s">
        <v>313</v>
      </c>
      <c r="U80" s="167" t="s">
        <v>313</v>
      </c>
      <c r="V80" s="167" t="s">
        <v>313</v>
      </c>
      <c r="W80" s="170">
        <v>1</v>
      </c>
      <c r="X80" s="175">
        <v>1.1139822988425785</v>
      </c>
      <c r="Y80" s="175">
        <v>0.98897453347089082</v>
      </c>
      <c r="Z80" s="175">
        <v>0.48631222856740169</v>
      </c>
      <c r="AA80" s="183">
        <v>5</v>
      </c>
    </row>
    <row r="81" spans="1:27" x14ac:dyDescent="0.7">
      <c r="A81" s="186">
        <v>78</v>
      </c>
      <c r="B81" s="190" t="s">
        <v>6</v>
      </c>
      <c r="C81" s="191" t="s">
        <v>83</v>
      </c>
      <c r="D81" s="192" t="s">
        <v>169</v>
      </c>
      <c r="E81" s="165">
        <v>202498320.11999997</v>
      </c>
      <c r="F81" s="165">
        <v>189121812.61000001</v>
      </c>
      <c r="G81" s="166">
        <v>13376507.509999961</v>
      </c>
      <c r="H81" s="167" t="s">
        <v>310</v>
      </c>
      <c r="I81" s="166">
        <v>2675301.5099999998</v>
      </c>
      <c r="J81" s="166">
        <v>935200</v>
      </c>
      <c r="K81" s="166">
        <v>6.9913615291649673</v>
      </c>
      <c r="L81" s="166">
        <v>1740101.5099999998</v>
      </c>
      <c r="M81" s="196" t="s">
        <v>311</v>
      </c>
      <c r="N81" s="166">
        <v>22912327.149999999</v>
      </c>
      <c r="O81" s="166">
        <v>-21165636.960000001</v>
      </c>
      <c r="P81" s="166">
        <v>15760151.050833335</v>
      </c>
      <c r="Q81" s="166">
        <v>1.4538139308498876</v>
      </c>
      <c r="R81" s="169">
        <v>21172225.640000001</v>
      </c>
      <c r="S81" s="166">
        <v>1.3434024567220437</v>
      </c>
      <c r="T81" s="167" t="s">
        <v>313</v>
      </c>
      <c r="U81" s="167" t="s">
        <v>313</v>
      </c>
      <c r="V81" s="167" t="s">
        <v>313</v>
      </c>
      <c r="W81" s="170">
        <v>1</v>
      </c>
      <c r="X81" s="175">
        <v>1.2985587885352057</v>
      </c>
      <c r="Y81" s="174">
        <v>1.1092128308070726</v>
      </c>
      <c r="Z81" s="175">
        <v>0.26818176893979723</v>
      </c>
      <c r="AA81" s="177">
        <v>2</v>
      </c>
    </row>
    <row r="82" spans="1:27" x14ac:dyDescent="0.7">
      <c r="A82" s="186">
        <v>79</v>
      </c>
      <c r="B82" s="190" t="s">
        <v>6</v>
      </c>
      <c r="C82" s="191" t="s">
        <v>84</v>
      </c>
      <c r="D82" s="192" t="s">
        <v>170</v>
      </c>
      <c r="E82" s="165">
        <v>367808258.29000002</v>
      </c>
      <c r="F82" s="165">
        <v>348152987.90000004</v>
      </c>
      <c r="G82" s="166">
        <v>19655270.389999986</v>
      </c>
      <c r="H82" s="167" t="s">
        <v>310</v>
      </c>
      <c r="I82" s="166">
        <v>3931054.0799999996</v>
      </c>
      <c r="J82" s="166">
        <v>3909500</v>
      </c>
      <c r="K82" s="166">
        <v>19.890339448034442</v>
      </c>
      <c r="L82" s="166">
        <v>21554.079999999609</v>
      </c>
      <c r="M82" s="196" t="s">
        <v>311</v>
      </c>
      <c r="N82" s="166">
        <v>21606823.93</v>
      </c>
      <c r="O82" s="166">
        <v>-41678898.140000001</v>
      </c>
      <c r="P82" s="166">
        <v>29012748.991666671</v>
      </c>
      <c r="Q82" s="166">
        <v>0.74473549322079491</v>
      </c>
      <c r="R82" s="169">
        <v>21585269.850000001</v>
      </c>
      <c r="S82" s="166">
        <v>0.74399257568457011</v>
      </c>
      <c r="T82" s="167" t="s">
        <v>313</v>
      </c>
      <c r="U82" s="167" t="s">
        <v>313</v>
      </c>
      <c r="V82" s="167" t="s">
        <v>314</v>
      </c>
      <c r="W82" s="170">
        <v>2</v>
      </c>
      <c r="X82" s="175">
        <v>1.0108737497229852</v>
      </c>
      <c r="Y82" s="175">
        <v>0.92899810952911965</v>
      </c>
      <c r="Z82" s="175">
        <v>0.52714253482898132</v>
      </c>
      <c r="AA82" s="179">
        <v>6</v>
      </c>
    </row>
    <row r="83" spans="1:27" x14ac:dyDescent="0.7">
      <c r="A83" s="186">
        <v>80</v>
      </c>
      <c r="B83" s="190" t="s">
        <v>6</v>
      </c>
      <c r="C83" s="191" t="s">
        <v>85</v>
      </c>
      <c r="D83" s="192" t="s">
        <v>171</v>
      </c>
      <c r="E83" s="165">
        <v>180305029.63</v>
      </c>
      <c r="F83" s="165">
        <v>165963185.94000003</v>
      </c>
      <c r="G83" s="166">
        <v>14341843.689999968</v>
      </c>
      <c r="H83" s="167" t="s">
        <v>310</v>
      </c>
      <c r="I83" s="166">
        <v>2868368.7399999998</v>
      </c>
      <c r="J83" s="166">
        <v>2627600</v>
      </c>
      <c r="K83" s="166">
        <v>18.321214878615137</v>
      </c>
      <c r="L83" s="166">
        <v>240768.73999999976</v>
      </c>
      <c r="M83" s="196" t="s">
        <v>311</v>
      </c>
      <c r="N83" s="166">
        <v>42984293.560000002</v>
      </c>
      <c r="O83" s="166">
        <v>18947880.339999996</v>
      </c>
      <c r="P83" s="166">
        <v>13830265.495000003</v>
      </c>
      <c r="Q83" s="166">
        <v>3.1079875925404274</v>
      </c>
      <c r="R83" s="169">
        <v>42743524.82</v>
      </c>
      <c r="S83" s="166">
        <v>3.0905787626024162</v>
      </c>
      <c r="T83" s="167" t="s">
        <v>313</v>
      </c>
      <c r="U83" s="167" t="s">
        <v>313</v>
      </c>
      <c r="V83" s="167" t="s">
        <v>313</v>
      </c>
      <c r="W83" s="170">
        <v>1</v>
      </c>
      <c r="X83" s="174">
        <v>1.7155490082013858</v>
      </c>
      <c r="Y83" s="174">
        <v>1.4527359728464</v>
      </c>
      <c r="Z83" s="174">
        <v>0.82012275985283356</v>
      </c>
      <c r="AA83" s="176">
        <v>1</v>
      </c>
    </row>
    <row r="84" spans="1:27" x14ac:dyDescent="0.7">
      <c r="A84" s="186">
        <v>81</v>
      </c>
      <c r="B84" s="190" t="s">
        <v>6</v>
      </c>
      <c r="C84" s="191" t="s">
        <v>86</v>
      </c>
      <c r="D84" s="192" t="s">
        <v>172</v>
      </c>
      <c r="E84" s="165">
        <v>316116724.76000005</v>
      </c>
      <c r="F84" s="165">
        <v>295498789.04000002</v>
      </c>
      <c r="G84" s="166">
        <v>20617935.720000029</v>
      </c>
      <c r="H84" s="167" t="s">
        <v>310</v>
      </c>
      <c r="I84" s="166">
        <v>4123587.15</v>
      </c>
      <c r="J84" s="166">
        <v>1707000</v>
      </c>
      <c r="K84" s="166">
        <v>8.2791993494487315</v>
      </c>
      <c r="L84" s="166">
        <v>2416587.15</v>
      </c>
      <c r="M84" s="196" t="s">
        <v>311</v>
      </c>
      <c r="N84" s="166">
        <v>12777622.84</v>
      </c>
      <c r="O84" s="166">
        <v>-19228858.899999999</v>
      </c>
      <c r="P84" s="166">
        <v>24624899.08666667</v>
      </c>
      <c r="Q84" s="166">
        <v>0.51889036357182627</v>
      </c>
      <c r="R84" s="169">
        <v>10361035.689999999</v>
      </c>
      <c r="S84" s="166">
        <v>0.42075444262876421</v>
      </c>
      <c r="T84" s="167" t="s">
        <v>313</v>
      </c>
      <c r="U84" s="167" t="s">
        <v>313</v>
      </c>
      <c r="V84" s="167" t="s">
        <v>314</v>
      </c>
      <c r="W84" s="170">
        <v>2</v>
      </c>
      <c r="X84" s="175">
        <v>1.0954154417265041</v>
      </c>
      <c r="Y84" s="174">
        <v>1.0113118055988062</v>
      </c>
      <c r="Z84" s="175">
        <v>0.49306464932394983</v>
      </c>
      <c r="AA84" s="178">
        <v>4</v>
      </c>
    </row>
    <row r="85" spans="1:27" x14ac:dyDescent="0.7">
      <c r="A85" s="186">
        <v>82</v>
      </c>
      <c r="B85" s="190" t="s">
        <v>6</v>
      </c>
      <c r="C85" s="191" t="s">
        <v>87</v>
      </c>
      <c r="D85" s="192" t="s">
        <v>173</v>
      </c>
      <c r="E85" s="165">
        <v>95156697.25999999</v>
      </c>
      <c r="F85" s="165">
        <v>88071471.25999999</v>
      </c>
      <c r="G85" s="166">
        <v>7085226</v>
      </c>
      <c r="H85" s="167" t="s">
        <v>310</v>
      </c>
      <c r="I85" s="166">
        <v>1417045.2</v>
      </c>
      <c r="J85" s="166">
        <v>0</v>
      </c>
      <c r="K85" s="166">
        <v>0</v>
      </c>
      <c r="L85" s="166">
        <v>1417045.2</v>
      </c>
      <c r="M85" s="196" t="s">
        <v>311</v>
      </c>
      <c r="N85" s="166">
        <v>6677985.1299999999</v>
      </c>
      <c r="O85" s="166">
        <v>-3368244.1799999997</v>
      </c>
      <c r="P85" s="166">
        <v>7339289.2716666656</v>
      </c>
      <c r="Q85" s="166">
        <v>0.90989534310636444</v>
      </c>
      <c r="R85" s="169">
        <v>5260939.93</v>
      </c>
      <c r="S85" s="166">
        <v>0.71681871844319645</v>
      </c>
      <c r="T85" s="167" t="s">
        <v>313</v>
      </c>
      <c r="U85" s="167" t="s">
        <v>313</v>
      </c>
      <c r="V85" s="167" t="s">
        <v>314</v>
      </c>
      <c r="W85" s="170">
        <v>2</v>
      </c>
      <c r="X85" s="175">
        <v>0.87512851319951879</v>
      </c>
      <c r="Y85" s="175">
        <v>0.77550835458361445</v>
      </c>
      <c r="Z85" s="175">
        <v>0.41424939542837697</v>
      </c>
      <c r="AA85" s="180">
        <v>7</v>
      </c>
    </row>
    <row r="86" spans="1:27" x14ac:dyDescent="0.7">
      <c r="A86" s="186">
        <v>83</v>
      </c>
      <c r="B86" s="190" t="s">
        <v>6</v>
      </c>
      <c r="C86" s="191" t="s">
        <v>88</v>
      </c>
      <c r="D86" s="192" t="s">
        <v>174</v>
      </c>
      <c r="E86" s="165">
        <v>91576409.510000005</v>
      </c>
      <c r="F86" s="165">
        <v>84200917.960000008</v>
      </c>
      <c r="G86" s="166">
        <v>7375491.549999997</v>
      </c>
      <c r="H86" s="167" t="s">
        <v>310</v>
      </c>
      <c r="I86" s="166">
        <v>1475098.31</v>
      </c>
      <c r="J86" s="166">
        <v>0</v>
      </c>
      <c r="K86" s="166">
        <v>0</v>
      </c>
      <c r="L86" s="166">
        <v>1475098.31</v>
      </c>
      <c r="M86" s="196" t="s">
        <v>311</v>
      </c>
      <c r="N86" s="166">
        <v>8732310.6899999995</v>
      </c>
      <c r="O86" s="166">
        <v>-12322297.52</v>
      </c>
      <c r="P86" s="166">
        <v>7016743.163333334</v>
      </c>
      <c r="Q86" s="166">
        <v>1.244496269384852</v>
      </c>
      <c r="R86" s="169">
        <v>7257212.379999999</v>
      </c>
      <c r="S86" s="166">
        <v>1.0342707736437127</v>
      </c>
      <c r="T86" s="167" t="s">
        <v>313</v>
      </c>
      <c r="U86" s="167" t="s">
        <v>313</v>
      </c>
      <c r="V86" s="167" t="s">
        <v>313</v>
      </c>
      <c r="W86" s="170">
        <v>1</v>
      </c>
      <c r="X86" s="175">
        <v>1.0983310718799342</v>
      </c>
      <c r="Y86" s="174">
        <v>1.0074286653176208</v>
      </c>
      <c r="Z86" s="175">
        <v>0.26865951309544234</v>
      </c>
      <c r="AA86" s="177">
        <v>2</v>
      </c>
    </row>
    <row r="87" spans="1:27" x14ac:dyDescent="0.7">
      <c r="A87" s="186">
        <v>84</v>
      </c>
      <c r="B87" s="190" t="s">
        <v>6</v>
      </c>
      <c r="C87" s="191" t="s">
        <v>89</v>
      </c>
      <c r="D87" s="192" t="s">
        <v>175</v>
      </c>
      <c r="E87" s="165">
        <v>88044959.920000002</v>
      </c>
      <c r="F87" s="165">
        <v>82174883.870000005</v>
      </c>
      <c r="G87" s="166">
        <v>5870076.049999997</v>
      </c>
      <c r="H87" s="167" t="s">
        <v>310</v>
      </c>
      <c r="I87" s="166">
        <v>1174015.21</v>
      </c>
      <c r="J87" s="166">
        <v>163600</v>
      </c>
      <c r="K87" s="166">
        <v>2.7870167031311301</v>
      </c>
      <c r="L87" s="166">
        <v>1010415.21</v>
      </c>
      <c r="M87" s="196" t="s">
        <v>311</v>
      </c>
      <c r="N87" s="166">
        <v>-2732867.2</v>
      </c>
      <c r="O87" s="166">
        <v>-14732973.740000002</v>
      </c>
      <c r="P87" s="166">
        <v>6847906.9891666668</v>
      </c>
      <c r="Q87" s="166">
        <v>-0.39908065403390758</v>
      </c>
      <c r="R87" s="169">
        <v>-1722451.9900000002</v>
      </c>
      <c r="S87" s="166">
        <v>-0.25152969991048435</v>
      </c>
      <c r="T87" s="167" t="s">
        <v>313</v>
      </c>
      <c r="U87" s="167" t="s">
        <v>313</v>
      </c>
      <c r="V87" s="167" t="s">
        <v>314</v>
      </c>
      <c r="W87" s="170">
        <v>2</v>
      </c>
      <c r="X87" s="175">
        <v>0.87672024472067334</v>
      </c>
      <c r="Y87" s="175">
        <v>0.79839990879871381</v>
      </c>
      <c r="Z87" s="175">
        <v>0.43017008271051083</v>
      </c>
      <c r="AA87" s="180">
        <v>7</v>
      </c>
    </row>
    <row r="88" spans="1:27" x14ac:dyDescent="0.7">
      <c r="A88" s="186">
        <v>85</v>
      </c>
      <c r="B88" s="190" t="s">
        <v>6</v>
      </c>
      <c r="C88" s="191" t="s">
        <v>90</v>
      </c>
      <c r="D88" s="192" t="s">
        <v>176</v>
      </c>
      <c r="E88" s="165">
        <v>93266811.789999992</v>
      </c>
      <c r="F88" s="165">
        <v>89448955.25999999</v>
      </c>
      <c r="G88" s="166">
        <v>3817856.5300000012</v>
      </c>
      <c r="H88" s="167" t="s">
        <v>310</v>
      </c>
      <c r="I88" s="166">
        <v>763571.31</v>
      </c>
      <c r="J88" s="166">
        <v>279000</v>
      </c>
      <c r="K88" s="166">
        <v>7.3077654387395201</v>
      </c>
      <c r="L88" s="166">
        <v>484571.31000000006</v>
      </c>
      <c r="M88" s="196" t="s">
        <v>311</v>
      </c>
      <c r="N88" s="166">
        <v>5048503.5</v>
      </c>
      <c r="O88" s="166">
        <v>-2036777.6999999993</v>
      </c>
      <c r="P88" s="166">
        <v>7454079.6049999995</v>
      </c>
      <c r="Q88" s="166">
        <v>0.67728059901769733</v>
      </c>
      <c r="R88" s="169">
        <v>4563932.1899999995</v>
      </c>
      <c r="S88" s="166">
        <v>0.61227306815165139</v>
      </c>
      <c r="T88" s="167" t="s">
        <v>313</v>
      </c>
      <c r="U88" s="167" t="s">
        <v>313</v>
      </c>
      <c r="V88" s="167" t="s">
        <v>314</v>
      </c>
      <c r="W88" s="170">
        <v>2</v>
      </c>
      <c r="X88" s="175">
        <v>0.97053078803668569</v>
      </c>
      <c r="Y88" s="175">
        <v>0.901707412597752</v>
      </c>
      <c r="Z88" s="175">
        <v>0.49816452327379995</v>
      </c>
      <c r="AA88" s="180">
        <v>7</v>
      </c>
    </row>
    <row r="89" spans="1:27" x14ac:dyDescent="0.7">
      <c r="A89" s="186">
        <v>86</v>
      </c>
      <c r="B89" s="190" t="s">
        <v>6</v>
      </c>
      <c r="C89" s="191" t="s">
        <v>91</v>
      </c>
      <c r="D89" s="192" t="s">
        <v>177</v>
      </c>
      <c r="E89" s="165">
        <v>437835823.06</v>
      </c>
      <c r="F89" s="165">
        <v>412625919.91999996</v>
      </c>
      <c r="G89" s="166">
        <v>25209903.140000045</v>
      </c>
      <c r="H89" s="167" t="s">
        <v>310</v>
      </c>
      <c r="I89" s="166">
        <v>5041980.63</v>
      </c>
      <c r="J89" s="166">
        <v>3990000</v>
      </c>
      <c r="K89" s="166">
        <v>15.827113566609254</v>
      </c>
      <c r="L89" s="166">
        <v>1051980.6299999999</v>
      </c>
      <c r="M89" s="196" t="s">
        <v>311</v>
      </c>
      <c r="N89" s="166">
        <v>1913993.3</v>
      </c>
      <c r="O89" s="166">
        <v>-54982216.280000001</v>
      </c>
      <c r="P89" s="166">
        <v>34385493.326666661</v>
      </c>
      <c r="Q89" s="166">
        <v>5.566281343753933E-2</v>
      </c>
      <c r="R89" s="169">
        <v>862012.67000000016</v>
      </c>
      <c r="S89" s="166">
        <v>2.5069079620605342E-2</v>
      </c>
      <c r="T89" s="167" t="s">
        <v>313</v>
      </c>
      <c r="U89" s="167" t="s">
        <v>313</v>
      </c>
      <c r="V89" s="167" t="s">
        <v>314</v>
      </c>
      <c r="W89" s="170">
        <v>2</v>
      </c>
      <c r="X89" s="175">
        <v>0.81675289186395794</v>
      </c>
      <c r="Y89" s="175">
        <v>0.66142046958957879</v>
      </c>
      <c r="Z89" s="175">
        <v>0.34041630736519729</v>
      </c>
      <c r="AA89" s="179">
        <v>6</v>
      </c>
    </row>
    <row r="90" spans="1:27" x14ac:dyDescent="0.7">
      <c r="A90" s="186">
        <v>87</v>
      </c>
      <c r="B90" s="190" t="s">
        <v>6</v>
      </c>
      <c r="C90" s="191" t="s">
        <v>92</v>
      </c>
      <c r="D90" s="192" t="s">
        <v>178</v>
      </c>
      <c r="E90" s="165">
        <v>80366348.329999998</v>
      </c>
      <c r="F90" s="165">
        <v>75053622.689999998</v>
      </c>
      <c r="G90" s="166">
        <v>5312725.6400000006</v>
      </c>
      <c r="H90" s="167" t="s">
        <v>310</v>
      </c>
      <c r="I90" s="166">
        <v>1062545.1300000001</v>
      </c>
      <c r="J90" s="166">
        <v>1020000</v>
      </c>
      <c r="K90" s="166">
        <v>19.199184545129267</v>
      </c>
      <c r="L90" s="166">
        <v>42545.130000000121</v>
      </c>
      <c r="M90" s="196" t="s">
        <v>311</v>
      </c>
      <c r="N90" s="166">
        <v>3858124.81</v>
      </c>
      <c r="O90" s="166">
        <v>-3072367.0199999996</v>
      </c>
      <c r="P90" s="166">
        <v>6254468.5575000001</v>
      </c>
      <c r="Q90" s="166">
        <v>0.6168589344611155</v>
      </c>
      <c r="R90" s="169">
        <v>3815579.6799999997</v>
      </c>
      <c r="S90" s="166">
        <v>0.6100565771370895</v>
      </c>
      <c r="T90" s="167" t="s">
        <v>313</v>
      </c>
      <c r="U90" s="167" t="s">
        <v>313</v>
      </c>
      <c r="V90" s="167" t="s">
        <v>314</v>
      </c>
      <c r="W90" s="170">
        <v>2</v>
      </c>
      <c r="X90" s="175">
        <v>0.78684563016200704</v>
      </c>
      <c r="Y90" s="175">
        <v>0.69214359235309819</v>
      </c>
      <c r="Z90" s="175">
        <v>0.40668542496046156</v>
      </c>
      <c r="AA90" s="180">
        <v>7</v>
      </c>
    </row>
    <row r="91" spans="1:27" x14ac:dyDescent="0.7">
      <c r="A91" s="186">
        <v>88</v>
      </c>
      <c r="B91" s="190" t="s">
        <v>6</v>
      </c>
      <c r="C91" s="191" t="s">
        <v>93</v>
      </c>
      <c r="D91" s="192" t="s">
        <v>179</v>
      </c>
      <c r="E91" s="165">
        <v>67176030.819999993</v>
      </c>
      <c r="F91" s="165">
        <v>62076303.729999997</v>
      </c>
      <c r="G91" s="166">
        <v>5099727.0899999961</v>
      </c>
      <c r="H91" s="167" t="s">
        <v>310</v>
      </c>
      <c r="I91" s="166">
        <v>1019945.42</v>
      </c>
      <c r="J91" s="166">
        <v>1018200</v>
      </c>
      <c r="K91" s="166">
        <v>19.965774286168728</v>
      </c>
      <c r="L91" s="166">
        <v>1745.4200000000419</v>
      </c>
      <c r="M91" s="196" t="s">
        <v>311</v>
      </c>
      <c r="N91" s="166">
        <v>17007700.68</v>
      </c>
      <c r="O91" s="166">
        <v>7955099.5699999984</v>
      </c>
      <c r="P91" s="166">
        <v>5173025.3108333331</v>
      </c>
      <c r="Q91" s="166">
        <v>3.2877667627843472</v>
      </c>
      <c r="R91" s="169">
        <v>17005955.259999998</v>
      </c>
      <c r="S91" s="166">
        <v>3.2874293548083324</v>
      </c>
      <c r="T91" s="167" t="s">
        <v>313</v>
      </c>
      <c r="U91" s="167" t="s">
        <v>313</v>
      </c>
      <c r="V91" s="167" t="s">
        <v>313</v>
      </c>
      <c r="W91" s="170">
        <v>1</v>
      </c>
      <c r="X91" s="175">
        <v>1.3798765782512137</v>
      </c>
      <c r="Y91" s="174">
        <v>1.2688481585111109</v>
      </c>
      <c r="Z91" s="174">
        <v>0.8</v>
      </c>
      <c r="AA91" s="177">
        <v>2</v>
      </c>
    </row>
    <row r="92" spans="1:27" x14ac:dyDescent="0.7">
      <c r="A92" s="255" t="s">
        <v>368</v>
      </c>
      <c r="B92" s="256"/>
      <c r="C92" s="256"/>
      <c r="D92" s="257"/>
      <c r="E92" s="306">
        <v>2760368530.4400001</v>
      </c>
      <c r="F92" s="306">
        <v>2685327342.6599998</v>
      </c>
      <c r="G92" s="307">
        <v>75041187.78000021</v>
      </c>
      <c r="H92" s="304" t="s">
        <v>310</v>
      </c>
      <c r="I92" s="307">
        <v>15008237.560000001</v>
      </c>
      <c r="J92" s="307">
        <v>596002</v>
      </c>
      <c r="K92" s="307">
        <v>0.79423316398897004</v>
      </c>
      <c r="L92" s="307">
        <v>14412235.560000001</v>
      </c>
      <c r="M92" s="305" t="s">
        <v>311</v>
      </c>
      <c r="N92" s="307">
        <v>223307966.97000003</v>
      </c>
      <c r="O92" s="307">
        <v>-330029924.61000007</v>
      </c>
      <c r="P92" s="307">
        <v>223777278.55499998</v>
      </c>
      <c r="Q92" s="307">
        <v>0.99790277373989689</v>
      </c>
      <c r="R92" s="308">
        <v>208895731.41000003</v>
      </c>
      <c r="S92" s="307">
        <v>0.93349839965391135</v>
      </c>
      <c r="T92" s="304" t="s">
        <v>313</v>
      </c>
      <c r="U92" s="304" t="s">
        <v>313</v>
      </c>
      <c r="V92" s="304" t="s">
        <v>314</v>
      </c>
      <c r="W92" s="309">
        <v>2</v>
      </c>
      <c r="X92" s="172"/>
      <c r="Y92" s="172"/>
      <c r="Z92" s="172"/>
      <c r="AA92" s="172"/>
    </row>
    <row r="93" spans="1:27" x14ac:dyDescent="0.7">
      <c r="A93" s="255" t="s">
        <v>369</v>
      </c>
      <c r="B93" s="256"/>
      <c r="C93" s="256"/>
      <c r="D93" s="257"/>
      <c r="E93" s="306">
        <v>1892188073.3</v>
      </c>
      <c r="F93" s="306">
        <v>1739617170.96</v>
      </c>
      <c r="G93" s="307">
        <v>152570902.33999991</v>
      </c>
      <c r="H93" s="304" t="s">
        <v>310</v>
      </c>
      <c r="I93" s="307">
        <v>30514180.470000003</v>
      </c>
      <c r="J93" s="307">
        <v>31804766</v>
      </c>
      <c r="K93" s="307">
        <v>20.845892311185253</v>
      </c>
      <c r="L93" s="307">
        <v>-1290585.5299999975</v>
      </c>
      <c r="M93" s="305" t="s">
        <v>312</v>
      </c>
      <c r="N93" s="307">
        <v>204744138.97000003</v>
      </c>
      <c r="O93" s="307">
        <v>-71514511.310000062</v>
      </c>
      <c r="P93" s="307">
        <v>144968097.58000001</v>
      </c>
      <c r="Q93" s="307">
        <v>1.4123392828343688</v>
      </c>
      <c r="R93" s="308">
        <v>203453553.44000003</v>
      </c>
      <c r="S93" s="307">
        <v>1.4034367342630338</v>
      </c>
      <c r="T93" s="304" t="s">
        <v>313</v>
      </c>
      <c r="U93" s="304" t="s">
        <v>314</v>
      </c>
      <c r="V93" s="304" t="s">
        <v>313</v>
      </c>
      <c r="W93" s="309">
        <v>3</v>
      </c>
      <c r="X93" s="172"/>
      <c r="Y93" s="172"/>
      <c r="Z93" s="172"/>
      <c r="AA93" s="172"/>
    </row>
    <row r="94" spans="1:27" x14ac:dyDescent="0.7">
      <c r="A94" s="255" t="s">
        <v>370</v>
      </c>
      <c r="B94" s="256"/>
      <c r="C94" s="256"/>
      <c r="D94" s="257"/>
      <c r="E94" s="306">
        <v>3388440097.8200002</v>
      </c>
      <c r="F94" s="306">
        <v>3072602258.1700001</v>
      </c>
      <c r="G94" s="307">
        <v>315837839.6500001</v>
      </c>
      <c r="H94" s="304" t="s">
        <v>310</v>
      </c>
      <c r="I94" s="307">
        <v>63167567.93</v>
      </c>
      <c r="J94" s="307">
        <v>34569700</v>
      </c>
      <c r="K94" s="307">
        <v>10.94539528205641</v>
      </c>
      <c r="L94" s="307">
        <v>28597867.93</v>
      </c>
      <c r="M94" s="305" t="s">
        <v>311</v>
      </c>
      <c r="N94" s="307">
        <v>420077579.69999987</v>
      </c>
      <c r="O94" s="307">
        <v>-314492627.77999991</v>
      </c>
      <c r="P94" s="307">
        <v>256050188.18083334</v>
      </c>
      <c r="Q94" s="307">
        <v>1.6406064087846854</v>
      </c>
      <c r="R94" s="308">
        <v>391479711.76999986</v>
      </c>
      <c r="S94" s="307">
        <v>1.528917883448383</v>
      </c>
      <c r="T94" s="304" t="s">
        <v>313</v>
      </c>
      <c r="U94" s="304" t="s">
        <v>313</v>
      </c>
      <c r="V94" s="304" t="s">
        <v>313</v>
      </c>
      <c r="W94" s="309">
        <v>1</v>
      </c>
      <c r="X94" s="172"/>
      <c r="Y94" s="172"/>
      <c r="Z94" s="172"/>
      <c r="AA94" s="172"/>
    </row>
    <row r="95" spans="1:27" x14ac:dyDescent="0.7">
      <c r="A95" s="255" t="s">
        <v>371</v>
      </c>
      <c r="B95" s="256"/>
      <c r="C95" s="256"/>
      <c r="D95" s="257"/>
      <c r="E95" s="306">
        <v>6785504848.1899986</v>
      </c>
      <c r="F95" s="306">
        <v>6387980762.2199993</v>
      </c>
      <c r="G95" s="307">
        <v>397524085.96999931</v>
      </c>
      <c r="H95" s="304" t="s">
        <v>310</v>
      </c>
      <c r="I95" s="307">
        <v>79504817.200000003</v>
      </c>
      <c r="J95" s="307">
        <v>134778233.11000001</v>
      </c>
      <c r="K95" s="307">
        <v>33.904419346346621</v>
      </c>
      <c r="L95" s="307">
        <v>-55273415.910000011</v>
      </c>
      <c r="M95" s="305" t="s">
        <v>312</v>
      </c>
      <c r="N95" s="307">
        <v>1570904023.6099997</v>
      </c>
      <c r="O95" s="307">
        <v>131690396.02999985</v>
      </c>
      <c r="P95" s="307">
        <v>532331730.18499994</v>
      </c>
      <c r="Q95" s="307">
        <v>2.9509870153035349</v>
      </c>
      <c r="R95" s="308">
        <v>1515630607.6999996</v>
      </c>
      <c r="S95" s="307">
        <v>2.8471543621367004</v>
      </c>
      <c r="T95" s="304" t="s">
        <v>313</v>
      </c>
      <c r="U95" s="304" t="s">
        <v>314</v>
      </c>
      <c r="V95" s="304" t="s">
        <v>313</v>
      </c>
      <c r="W95" s="309">
        <v>3</v>
      </c>
      <c r="X95" s="172"/>
      <c r="Y95" s="172"/>
      <c r="Z95" s="172"/>
      <c r="AA95" s="172"/>
    </row>
    <row r="96" spans="1:27" x14ac:dyDescent="0.7">
      <c r="A96" s="255" t="s">
        <v>372</v>
      </c>
      <c r="B96" s="256"/>
      <c r="C96" s="256"/>
      <c r="D96" s="257"/>
      <c r="E96" s="306">
        <v>3342771816.25</v>
      </c>
      <c r="F96" s="306">
        <v>2969873361.9500003</v>
      </c>
      <c r="G96" s="307">
        <v>372898454.29999971</v>
      </c>
      <c r="H96" s="304" t="s">
        <v>310</v>
      </c>
      <c r="I96" s="307">
        <v>74579690.859999999</v>
      </c>
      <c r="J96" s="307">
        <v>93573699</v>
      </c>
      <c r="K96" s="307">
        <v>25.093614071330862</v>
      </c>
      <c r="L96" s="307">
        <v>-18994008.140000001</v>
      </c>
      <c r="M96" s="305" t="s">
        <v>312</v>
      </c>
      <c r="N96" s="307">
        <v>775577838.91000009</v>
      </c>
      <c r="O96" s="307">
        <v>159375343.56000006</v>
      </c>
      <c r="P96" s="307">
        <v>247489446.82916668</v>
      </c>
      <c r="Q96" s="307">
        <v>3.1337814555194119</v>
      </c>
      <c r="R96" s="308">
        <v>756583830.7700001</v>
      </c>
      <c r="S96" s="307">
        <v>3.0570347158771725</v>
      </c>
      <c r="T96" s="304" t="s">
        <v>313</v>
      </c>
      <c r="U96" s="304" t="s">
        <v>314</v>
      </c>
      <c r="V96" s="304" t="s">
        <v>313</v>
      </c>
      <c r="W96" s="309">
        <v>3</v>
      </c>
      <c r="X96" s="172"/>
      <c r="Y96" s="172"/>
      <c r="Z96" s="172"/>
      <c r="AA96" s="172"/>
    </row>
    <row r="97" spans="1:27" x14ac:dyDescent="0.7">
      <c r="A97" s="255" t="s">
        <v>373</v>
      </c>
      <c r="B97" s="256"/>
      <c r="C97" s="256"/>
      <c r="D97" s="257"/>
      <c r="E97" s="306">
        <v>1981141215.3900001</v>
      </c>
      <c r="F97" s="306">
        <v>1761466039.1399999</v>
      </c>
      <c r="G97" s="307">
        <v>219675176.25000024</v>
      </c>
      <c r="H97" s="304" t="s">
        <v>310</v>
      </c>
      <c r="I97" s="307">
        <v>43935035.259999998</v>
      </c>
      <c r="J97" s="307">
        <v>36721613.579999998</v>
      </c>
      <c r="K97" s="307">
        <v>16.716323713430938</v>
      </c>
      <c r="L97" s="307">
        <v>7213421.6799999997</v>
      </c>
      <c r="M97" s="305" t="s">
        <v>311</v>
      </c>
      <c r="N97" s="307">
        <v>540583165.1099999</v>
      </c>
      <c r="O97" s="307">
        <v>11494851.959999979</v>
      </c>
      <c r="P97" s="307">
        <v>146788836.595</v>
      </c>
      <c r="Q97" s="307">
        <v>3.6827266817401396</v>
      </c>
      <c r="R97" s="308">
        <v>533369743.42999989</v>
      </c>
      <c r="S97" s="307">
        <v>3.6335851949123481</v>
      </c>
      <c r="T97" s="304" t="s">
        <v>313</v>
      </c>
      <c r="U97" s="304" t="s">
        <v>313</v>
      </c>
      <c r="V97" s="304" t="s">
        <v>313</v>
      </c>
      <c r="W97" s="309">
        <v>1</v>
      </c>
      <c r="X97" s="172"/>
      <c r="Y97" s="172"/>
      <c r="Z97" s="172"/>
      <c r="AA97" s="172"/>
    </row>
    <row r="98" spans="1:27" x14ac:dyDescent="0.7">
      <c r="A98" s="255" t="s">
        <v>374</v>
      </c>
      <c r="B98" s="256"/>
      <c r="C98" s="256"/>
      <c r="D98" s="257"/>
      <c r="E98" s="306">
        <v>8845812159.1100006</v>
      </c>
      <c r="F98" s="306">
        <v>8173299900.75</v>
      </c>
      <c r="G98" s="307">
        <v>672512258.36000061</v>
      </c>
      <c r="H98" s="304" t="s">
        <v>310</v>
      </c>
      <c r="I98" s="307">
        <v>134502451.67999998</v>
      </c>
      <c r="J98" s="307">
        <v>90575931</v>
      </c>
      <c r="K98" s="307">
        <v>13.468294424978952</v>
      </c>
      <c r="L98" s="307">
        <v>43926520.679999977</v>
      </c>
      <c r="M98" s="305" t="s">
        <v>311</v>
      </c>
      <c r="N98" s="307">
        <v>2005866855.4100001</v>
      </c>
      <c r="O98" s="307">
        <v>17978615.489999533</v>
      </c>
      <c r="P98" s="307">
        <v>681108325.0625</v>
      </c>
      <c r="Q98" s="307">
        <v>2.9450041668862839</v>
      </c>
      <c r="R98" s="308">
        <v>1961940334.73</v>
      </c>
      <c r="S98" s="307">
        <v>2.8805114583645239</v>
      </c>
      <c r="T98" s="304" t="s">
        <v>313</v>
      </c>
      <c r="U98" s="304" t="s">
        <v>313</v>
      </c>
      <c r="V98" s="304" t="s">
        <v>313</v>
      </c>
      <c r="W98" s="309">
        <v>1</v>
      </c>
      <c r="X98" s="172"/>
      <c r="Y98" s="172"/>
      <c r="Z98" s="172"/>
      <c r="AA98" s="172"/>
    </row>
    <row r="99" spans="1:27" x14ac:dyDescent="0.7">
      <c r="A99" s="255" t="s">
        <v>7</v>
      </c>
      <c r="B99" s="256"/>
      <c r="C99" s="256"/>
      <c r="D99" s="257"/>
      <c r="E99" s="306">
        <v>28996226740.5</v>
      </c>
      <c r="F99" s="306">
        <v>26790166835.849998</v>
      </c>
      <c r="G99" s="307">
        <v>2206059904.6500015</v>
      </c>
      <c r="H99" s="304" t="s">
        <v>310</v>
      </c>
      <c r="I99" s="307">
        <v>441211980.93000001</v>
      </c>
      <c r="J99" s="307">
        <v>422619944.69</v>
      </c>
      <c r="K99" s="307">
        <v>19.15722885852685</v>
      </c>
      <c r="L99" s="307">
        <v>18592036.24000001</v>
      </c>
      <c r="M99" s="305" t="s">
        <v>311</v>
      </c>
      <c r="N99" s="307">
        <v>5741061568.6800013</v>
      </c>
      <c r="O99" s="307">
        <v>-395497856.65999794</v>
      </c>
      <c r="P99" s="307">
        <v>2232513902.9874997</v>
      </c>
      <c r="Q99" s="307">
        <v>2.5715681147595282</v>
      </c>
      <c r="R99" s="308">
        <v>5722469532.4400015</v>
      </c>
      <c r="S99" s="307">
        <v>2.5632402668499945</v>
      </c>
      <c r="T99" s="304" t="s">
        <v>313</v>
      </c>
      <c r="U99" s="304" t="s">
        <v>313</v>
      </c>
      <c r="V99" s="304" t="s">
        <v>313</v>
      </c>
      <c r="W99" s="309">
        <v>1</v>
      </c>
      <c r="X99" s="172"/>
      <c r="Y99" s="172"/>
      <c r="Z99" s="172"/>
      <c r="AA99" s="172"/>
    </row>
  </sheetData>
  <autoFilter ref="A3:AA99" xr:uid="{42D265F0-03D8-4209-A019-57E53C69ED8A}"/>
  <mergeCells count="15">
    <mergeCell ref="A98:D98"/>
    <mergeCell ref="A99:D99"/>
    <mergeCell ref="X2:AA2"/>
    <mergeCell ref="A1:AA1"/>
    <mergeCell ref="W2:W3"/>
    <mergeCell ref="A2:A3"/>
    <mergeCell ref="B2:B3"/>
    <mergeCell ref="C2:C3"/>
    <mergeCell ref="D2:D3"/>
    <mergeCell ref="A92:D92"/>
    <mergeCell ref="A93:D93"/>
    <mergeCell ref="A94:D94"/>
    <mergeCell ref="A95:D95"/>
    <mergeCell ref="A96:D96"/>
    <mergeCell ref="A97:D97"/>
  </mergeCells>
  <conditionalFormatting sqref="H3:H20 H22:H91">
    <cfRule type="containsText" dxfId="49" priority="38" operator="containsText" text="เกินดุล">
      <formula>NOT(ISERROR(SEARCH("เกินดุล",H3)))</formula>
    </cfRule>
    <cfRule type="containsText" dxfId="48" priority="39" operator="containsText" text="สมดุล">
      <formula>NOT(ISERROR(SEARCH("สมดุล",H3)))</formula>
    </cfRule>
    <cfRule type="containsText" dxfId="47" priority="40" operator="containsText" text="ขาดดุล">
      <formula>NOT(ISERROR(SEARCH("ขาดดุล",H3)))</formula>
    </cfRule>
    <cfRule type="containsText" dxfId="46" priority="41" operator="containsText" text="สมดุล">
      <formula>NOT(ISERROR(SEARCH("สมดุล",H3)))</formula>
    </cfRule>
  </conditionalFormatting>
  <conditionalFormatting sqref="L4:L20 L22:L91">
    <cfRule type="cellIs" dxfId="45" priority="37" operator="lessThan">
      <formula>0</formula>
    </cfRule>
  </conditionalFormatting>
  <conditionalFormatting sqref="W4:W20 W67:W69 W71:W91 W22:W65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:W20 W22:W91">
    <cfRule type="cellIs" dxfId="44" priority="29" operator="equal">
      <formula>8</formula>
    </cfRule>
    <cfRule type="cellIs" dxfId="43" priority="30" operator="equal">
      <formula>7</formula>
    </cfRule>
    <cfRule type="cellIs" dxfId="42" priority="31" operator="equal">
      <formula>6</formula>
    </cfRule>
    <cfRule type="cellIs" dxfId="41" priority="32" operator="equal">
      <formula>5</formula>
    </cfRule>
    <cfRule type="cellIs" dxfId="40" priority="33" operator="equal">
      <formula>4</formula>
    </cfRule>
    <cfRule type="cellIs" dxfId="39" priority="34" operator="equal">
      <formula>3</formula>
    </cfRule>
    <cfRule type="cellIs" dxfId="38" priority="35" operator="equal">
      <formula>2</formula>
    </cfRule>
    <cfRule type="cellIs" dxfId="37" priority="36" operator="equal">
      <formula>1</formula>
    </cfRule>
  </conditionalFormatting>
  <conditionalFormatting sqref="W6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1">
    <cfRule type="containsText" dxfId="25" priority="25" operator="containsText" text="เกินดุล">
      <formula>NOT(ISERROR(SEARCH("เกินดุล",H21)))</formula>
    </cfRule>
    <cfRule type="containsText" dxfId="24" priority="26" operator="containsText" text="สมดุล">
      <formula>NOT(ISERROR(SEARCH("สมดุล",H21)))</formula>
    </cfRule>
    <cfRule type="containsText" dxfId="23" priority="27" operator="containsText" text="ขาดดุล">
      <formula>NOT(ISERROR(SEARCH("ขาดดุล",H21)))</formula>
    </cfRule>
    <cfRule type="containsText" dxfId="22" priority="28" operator="containsText" text="สมดุล">
      <formula>NOT(ISERROR(SEARCH("สมดุล",H21)))</formula>
    </cfRule>
  </conditionalFormatting>
  <conditionalFormatting sqref="W2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">
    <cfRule type="cellIs" dxfId="21" priority="23" operator="lessThan">
      <formula>0</formula>
    </cfRule>
  </conditionalFormatting>
  <conditionalFormatting sqref="W21">
    <cfRule type="cellIs" dxfId="20" priority="15" operator="equal">
      <formula>8</formula>
    </cfRule>
    <cfRule type="cellIs" dxfId="19" priority="16" operator="equal">
      <formula>7</formula>
    </cfRule>
    <cfRule type="cellIs" dxfId="18" priority="17" operator="equal">
      <formula>6</formula>
    </cfRule>
    <cfRule type="cellIs" dxfId="17" priority="18" operator="equal">
      <formula>5</formula>
    </cfRule>
    <cfRule type="cellIs" dxfId="16" priority="19" operator="equal">
      <formula>4</formula>
    </cfRule>
    <cfRule type="cellIs" dxfId="15" priority="20" operator="equal">
      <formula>3</formula>
    </cfRule>
    <cfRule type="cellIs" dxfId="14" priority="21" operator="equal">
      <formula>2</formula>
    </cfRule>
    <cfRule type="cellIs" dxfId="13" priority="22" operator="equal">
      <formula>1</formula>
    </cfRule>
  </conditionalFormatting>
  <conditionalFormatting sqref="H92:H99">
    <cfRule type="containsText" dxfId="12" priority="11" operator="containsText" text="เกินดุล">
      <formula>NOT(ISERROR(SEARCH("เกินดุล",H92)))</formula>
    </cfRule>
    <cfRule type="containsText" dxfId="11" priority="12" operator="containsText" text="สมดุล">
      <formula>NOT(ISERROR(SEARCH("สมดุล",H92)))</formula>
    </cfRule>
    <cfRule type="containsText" dxfId="10" priority="13" operator="containsText" text="ขาดดุล">
      <formula>NOT(ISERROR(SEARCH("ขาดดุล",H92)))</formula>
    </cfRule>
    <cfRule type="containsText" dxfId="9" priority="14" operator="containsText" text="สมดุล">
      <formula>NOT(ISERROR(SEARCH("สมดุล",H92)))</formula>
    </cfRule>
  </conditionalFormatting>
  <conditionalFormatting sqref="L92:L99">
    <cfRule type="cellIs" dxfId="8" priority="10" operator="lessThan">
      <formula>0</formula>
    </cfRule>
  </conditionalFormatting>
  <conditionalFormatting sqref="W92:W99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</conditionalFormatting>
  <conditionalFormatting sqref="W92:W9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C165-2774-44CB-A866-FE91B1C2AC78}">
  <sheetPr>
    <tabColor rgb="FF00B050"/>
  </sheetPr>
  <dimension ref="A1:Q27"/>
  <sheetViews>
    <sheetView zoomScale="70" zoomScaleNormal="70" zoomScalePageLayoutView="60" workbookViewId="0">
      <selection activeCell="Q12" sqref="Q12"/>
    </sheetView>
  </sheetViews>
  <sheetFormatPr defaultRowHeight="24.6" x14ac:dyDescent="0.7"/>
  <cols>
    <col min="1" max="1" width="6.796875" style="171" customWidth="1"/>
    <col min="2" max="2" width="9.296875" style="171" customWidth="1"/>
    <col min="3" max="3" width="19" style="241" customWidth="1"/>
    <col min="4" max="4" width="15.59765625" style="171" customWidth="1"/>
    <col min="5" max="5" width="17.69921875" style="171" customWidth="1"/>
    <col min="6" max="6" width="16.796875" style="171" customWidth="1"/>
    <col min="7" max="7" width="25.8984375" style="171" customWidth="1"/>
    <col min="8" max="8" width="14.59765625" style="171" customWidth="1"/>
    <col min="9" max="9" width="22.5" style="171" customWidth="1"/>
    <col min="10" max="12" width="6.09765625" style="171" customWidth="1"/>
    <col min="13" max="13" width="6.69921875" style="171" customWidth="1"/>
    <col min="14" max="14" width="7.8984375" style="171" customWidth="1"/>
    <col min="15" max="15" width="9.8984375" style="226" bestFit="1" customWidth="1"/>
    <col min="16" max="16" width="14.09765625" style="227" bestFit="1" customWidth="1"/>
    <col min="17" max="17" width="30.09765625" style="226" customWidth="1"/>
    <col min="18" max="16384" width="8.796875" style="171"/>
  </cols>
  <sheetData>
    <row r="1" spans="1:17" ht="53.4" x14ac:dyDescent="1.45">
      <c r="A1" s="259" t="s">
        <v>484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 s="188" customFormat="1" ht="24.6" customHeight="1" x14ac:dyDescent="0.25">
      <c r="A2" s="262" t="s">
        <v>309</v>
      </c>
      <c r="B2" s="263" t="s">
        <v>335</v>
      </c>
      <c r="C2" s="263" t="s">
        <v>441</v>
      </c>
      <c r="D2" s="186" t="s">
        <v>421</v>
      </c>
      <c r="E2" s="186" t="s">
        <v>476</v>
      </c>
      <c r="F2" s="186" t="s">
        <v>424</v>
      </c>
      <c r="G2" s="186" t="s">
        <v>486</v>
      </c>
      <c r="H2" s="277" t="s">
        <v>393</v>
      </c>
      <c r="I2" s="278"/>
      <c r="J2" s="278"/>
      <c r="K2" s="278"/>
      <c r="L2" s="278"/>
      <c r="M2" s="279"/>
      <c r="N2" s="263" t="s">
        <v>479</v>
      </c>
      <c r="O2" s="262" t="s">
        <v>395</v>
      </c>
      <c r="P2" s="275" t="s">
        <v>396</v>
      </c>
      <c r="Q2" s="262" t="s">
        <v>394</v>
      </c>
    </row>
    <row r="3" spans="1:17" s="189" customFormat="1" ht="49.2" x14ac:dyDescent="0.25">
      <c r="A3" s="262"/>
      <c r="B3" s="263"/>
      <c r="C3" s="263"/>
      <c r="D3" s="185" t="s">
        <v>474</v>
      </c>
      <c r="E3" s="185" t="s">
        <v>475</v>
      </c>
      <c r="F3" s="185" t="s">
        <v>278</v>
      </c>
      <c r="G3" s="185" t="s">
        <v>487</v>
      </c>
      <c r="H3" s="185" t="s">
        <v>477</v>
      </c>
      <c r="I3" s="185" t="s">
        <v>478</v>
      </c>
      <c r="J3" s="173" t="s">
        <v>376</v>
      </c>
      <c r="K3" s="173" t="s">
        <v>377</v>
      </c>
      <c r="L3" s="173" t="s">
        <v>378</v>
      </c>
      <c r="M3" s="173" t="s">
        <v>420</v>
      </c>
      <c r="N3" s="263"/>
      <c r="O3" s="262"/>
      <c r="P3" s="275"/>
      <c r="Q3" s="262"/>
    </row>
    <row r="4" spans="1:17" x14ac:dyDescent="0.7">
      <c r="A4" s="276">
        <v>1</v>
      </c>
      <c r="B4" s="270" t="s">
        <v>1</v>
      </c>
      <c r="C4" s="271" t="s">
        <v>108</v>
      </c>
      <c r="D4" s="272">
        <v>6204970.1900000274</v>
      </c>
      <c r="E4" s="272">
        <v>1240994.04</v>
      </c>
      <c r="F4" s="272">
        <v>1395020</v>
      </c>
      <c r="G4" s="272">
        <f>+F4-E4</f>
        <v>154025.95999999996</v>
      </c>
      <c r="H4" s="272">
        <v>23532870.73</v>
      </c>
      <c r="I4" s="272">
        <v>10147791.23</v>
      </c>
      <c r="J4" s="267">
        <v>1.9009151968124096</v>
      </c>
      <c r="K4" s="267">
        <v>1.6504099114625246</v>
      </c>
      <c r="L4" s="267">
        <v>0.97633446351999309</v>
      </c>
      <c r="M4" s="268">
        <v>1</v>
      </c>
      <c r="N4" s="269" t="s">
        <v>481</v>
      </c>
      <c r="O4" s="158" t="s">
        <v>397</v>
      </c>
      <c r="P4" s="159">
        <v>1124020</v>
      </c>
      <c r="Q4" s="157" t="s">
        <v>400</v>
      </c>
    </row>
    <row r="5" spans="1:17" x14ac:dyDescent="0.7">
      <c r="A5" s="276"/>
      <c r="B5" s="270"/>
      <c r="C5" s="271"/>
      <c r="D5" s="272"/>
      <c r="E5" s="272"/>
      <c r="F5" s="272"/>
      <c r="G5" s="272"/>
      <c r="H5" s="272"/>
      <c r="I5" s="272"/>
      <c r="J5" s="267"/>
      <c r="K5" s="267"/>
      <c r="L5" s="267"/>
      <c r="M5" s="268"/>
      <c r="N5" s="269"/>
      <c r="O5" s="158" t="s">
        <v>398</v>
      </c>
      <c r="P5" s="159">
        <v>271000</v>
      </c>
      <c r="Q5" s="157" t="s">
        <v>401</v>
      </c>
    </row>
    <row r="6" spans="1:17" x14ac:dyDescent="0.7">
      <c r="A6" s="276">
        <v>2</v>
      </c>
      <c r="B6" s="270" t="s">
        <v>1</v>
      </c>
      <c r="C6" s="271" t="s">
        <v>112</v>
      </c>
      <c r="D6" s="272">
        <v>22366683.539999899</v>
      </c>
      <c r="E6" s="272">
        <v>4473336.71</v>
      </c>
      <c r="F6" s="272">
        <v>6229055</v>
      </c>
      <c r="G6" s="272">
        <f>+F6-E6</f>
        <v>1755718.29</v>
      </c>
      <c r="H6" s="272">
        <v>25830354.719999999</v>
      </c>
      <c r="I6" s="272">
        <v>7554037.5099999998</v>
      </c>
      <c r="J6" s="267">
        <v>1.8610000275315532</v>
      </c>
      <c r="K6" s="267">
        <v>1.498756650351095</v>
      </c>
      <c r="L6" s="273">
        <v>0.71647453651507953</v>
      </c>
      <c r="M6" s="268">
        <v>2</v>
      </c>
      <c r="N6" s="269" t="s">
        <v>481</v>
      </c>
      <c r="O6" s="280" t="s">
        <v>397</v>
      </c>
      <c r="P6" s="228">
        <v>2447965</v>
      </c>
      <c r="Q6" s="229" t="s">
        <v>494</v>
      </c>
    </row>
    <row r="7" spans="1:17" ht="53.4" customHeight="1" x14ac:dyDescent="0.7">
      <c r="A7" s="276"/>
      <c r="B7" s="270"/>
      <c r="C7" s="271"/>
      <c r="D7" s="272">
        <v>22366683.539999947</v>
      </c>
      <c r="E7" s="272"/>
      <c r="F7" s="272"/>
      <c r="G7" s="272"/>
      <c r="H7" s="272"/>
      <c r="I7" s="272"/>
      <c r="J7" s="267"/>
      <c r="K7" s="267"/>
      <c r="L7" s="273"/>
      <c r="M7" s="268"/>
      <c r="N7" s="269"/>
      <c r="O7" s="280"/>
      <c r="P7" s="228">
        <v>657710</v>
      </c>
      <c r="Q7" s="229" t="s">
        <v>492</v>
      </c>
    </row>
    <row r="8" spans="1:17" x14ac:dyDescent="0.7">
      <c r="A8" s="276"/>
      <c r="B8" s="270"/>
      <c r="C8" s="271"/>
      <c r="D8" s="272">
        <v>22366683.539999947</v>
      </c>
      <c r="E8" s="272"/>
      <c r="F8" s="272"/>
      <c r="G8" s="272"/>
      <c r="H8" s="272"/>
      <c r="I8" s="272"/>
      <c r="J8" s="267"/>
      <c r="K8" s="267"/>
      <c r="L8" s="273"/>
      <c r="M8" s="268"/>
      <c r="N8" s="269"/>
      <c r="O8" s="280" t="s">
        <v>398</v>
      </c>
      <c r="P8" s="228">
        <v>1498380</v>
      </c>
      <c r="Q8" s="229" t="s">
        <v>399</v>
      </c>
    </row>
    <row r="9" spans="1:17" ht="49.2" x14ac:dyDescent="0.7">
      <c r="A9" s="276"/>
      <c r="B9" s="270"/>
      <c r="C9" s="271"/>
      <c r="D9" s="272">
        <v>22366683.539999947</v>
      </c>
      <c r="E9" s="272"/>
      <c r="F9" s="272"/>
      <c r="G9" s="272"/>
      <c r="H9" s="272"/>
      <c r="I9" s="272"/>
      <c r="J9" s="267"/>
      <c r="K9" s="267"/>
      <c r="L9" s="273"/>
      <c r="M9" s="268"/>
      <c r="N9" s="269"/>
      <c r="O9" s="280"/>
      <c r="P9" s="228">
        <v>1625000</v>
      </c>
      <c r="Q9" s="229" t="s">
        <v>493</v>
      </c>
    </row>
    <row r="10" spans="1:17" x14ac:dyDescent="0.7">
      <c r="A10" s="276">
        <v>3</v>
      </c>
      <c r="B10" s="270" t="s">
        <v>3</v>
      </c>
      <c r="C10" s="271" t="s">
        <v>130</v>
      </c>
      <c r="D10" s="272">
        <v>1998431.0300000161</v>
      </c>
      <c r="E10" s="272">
        <v>399686.21</v>
      </c>
      <c r="F10" s="272">
        <v>14224041</v>
      </c>
      <c r="G10" s="272">
        <f>+F10-E10</f>
        <v>13824354.789999999</v>
      </c>
      <c r="H10" s="272">
        <v>52756810.259999998</v>
      </c>
      <c r="I10" s="272">
        <v>36539108.799999997</v>
      </c>
      <c r="J10" s="267">
        <v>4.9590842986127415</v>
      </c>
      <c r="K10" s="267">
        <v>4.6002588687812702</v>
      </c>
      <c r="L10" s="267">
        <v>3.6001789553593708</v>
      </c>
      <c r="M10" s="268">
        <v>1</v>
      </c>
      <c r="N10" s="269" t="s">
        <v>480</v>
      </c>
      <c r="O10" s="274" t="s">
        <v>397</v>
      </c>
      <c r="P10" s="159">
        <v>2662700</v>
      </c>
      <c r="Q10" s="157" t="s">
        <v>404</v>
      </c>
    </row>
    <row r="11" spans="1:17" x14ac:dyDescent="0.7">
      <c r="A11" s="276"/>
      <c r="B11" s="270"/>
      <c r="C11" s="271"/>
      <c r="D11" s="272"/>
      <c r="E11" s="272"/>
      <c r="F11" s="272"/>
      <c r="G11" s="272"/>
      <c r="H11" s="272"/>
      <c r="I11" s="272"/>
      <c r="J11" s="267"/>
      <c r="K11" s="267"/>
      <c r="L11" s="267"/>
      <c r="M11" s="268"/>
      <c r="N11" s="269"/>
      <c r="O11" s="274"/>
      <c r="P11" s="159">
        <v>9061341</v>
      </c>
      <c r="Q11" s="157" t="s">
        <v>402</v>
      </c>
    </row>
    <row r="12" spans="1:17" ht="49.2" x14ac:dyDescent="0.7">
      <c r="A12" s="276"/>
      <c r="B12" s="270"/>
      <c r="C12" s="271"/>
      <c r="D12" s="272"/>
      <c r="E12" s="272"/>
      <c r="F12" s="272"/>
      <c r="G12" s="272"/>
      <c r="H12" s="272"/>
      <c r="I12" s="272"/>
      <c r="J12" s="267"/>
      <c r="K12" s="267"/>
      <c r="L12" s="267"/>
      <c r="M12" s="268"/>
      <c r="N12" s="269"/>
      <c r="O12" s="158" t="s">
        <v>398</v>
      </c>
      <c r="P12" s="159">
        <v>2500000</v>
      </c>
      <c r="Q12" s="229" t="s">
        <v>403</v>
      </c>
    </row>
    <row r="13" spans="1:17" x14ac:dyDescent="0.7">
      <c r="A13" s="276">
        <v>4</v>
      </c>
      <c r="B13" s="270" t="s">
        <v>3</v>
      </c>
      <c r="C13" s="271" t="s">
        <v>143</v>
      </c>
      <c r="D13" s="272">
        <v>389087.79999983311</v>
      </c>
      <c r="E13" s="272">
        <v>77817.56</v>
      </c>
      <c r="F13" s="272">
        <v>43435601</v>
      </c>
      <c r="G13" s="272">
        <f>+F13-E13</f>
        <v>43357783.439999998</v>
      </c>
      <c r="H13" s="272">
        <v>302751103.47000003</v>
      </c>
      <c r="I13" s="272">
        <v>159641466.56999999</v>
      </c>
      <c r="J13" s="267">
        <v>2.7600042720847067</v>
      </c>
      <c r="K13" s="267">
        <v>2.4847748698004239</v>
      </c>
      <c r="L13" s="267">
        <v>1.6797683318676198</v>
      </c>
      <c r="M13" s="268">
        <v>1</v>
      </c>
      <c r="N13" s="269" t="s">
        <v>480</v>
      </c>
      <c r="O13" s="274" t="s">
        <v>397</v>
      </c>
      <c r="P13" s="159">
        <v>26219157</v>
      </c>
      <c r="Q13" s="157" t="s">
        <v>406</v>
      </c>
    </row>
    <row r="14" spans="1:17" x14ac:dyDescent="0.7">
      <c r="A14" s="276"/>
      <c r="B14" s="270"/>
      <c r="C14" s="271"/>
      <c r="D14" s="272"/>
      <c r="E14" s="272"/>
      <c r="F14" s="272"/>
      <c r="G14" s="272"/>
      <c r="H14" s="272"/>
      <c r="I14" s="272"/>
      <c r="J14" s="267"/>
      <c r="K14" s="267"/>
      <c r="L14" s="267"/>
      <c r="M14" s="268"/>
      <c r="N14" s="269"/>
      <c r="O14" s="274"/>
      <c r="P14" s="159">
        <v>17216444</v>
      </c>
      <c r="Q14" s="157" t="s">
        <v>405</v>
      </c>
    </row>
    <row r="15" spans="1:17" x14ac:dyDescent="0.7">
      <c r="A15" s="276">
        <v>5</v>
      </c>
      <c r="B15" s="270" t="s">
        <v>3</v>
      </c>
      <c r="C15" s="271" t="s">
        <v>144</v>
      </c>
      <c r="D15" s="272">
        <v>7010927</v>
      </c>
      <c r="E15" s="272">
        <v>1402185.4</v>
      </c>
      <c r="F15" s="272">
        <v>7085000</v>
      </c>
      <c r="G15" s="272">
        <f>+F15-E15</f>
        <v>5682814.5999999996</v>
      </c>
      <c r="H15" s="272">
        <v>37037828.789999999</v>
      </c>
      <c r="I15" s="272">
        <v>23567916.880000003</v>
      </c>
      <c r="J15" s="267">
        <v>3.3434164116136897</v>
      </c>
      <c r="K15" s="267">
        <v>3.0987376363940951</v>
      </c>
      <c r="L15" s="267">
        <v>2.305148469795284</v>
      </c>
      <c r="M15" s="268">
        <v>1</v>
      </c>
      <c r="N15" s="269" t="s">
        <v>481</v>
      </c>
      <c r="O15" s="274" t="s">
        <v>397</v>
      </c>
      <c r="P15" s="159">
        <v>4898770</v>
      </c>
      <c r="Q15" s="157" t="s">
        <v>407</v>
      </c>
    </row>
    <row r="16" spans="1:17" x14ac:dyDescent="0.7">
      <c r="A16" s="276"/>
      <c r="B16" s="270"/>
      <c r="C16" s="271"/>
      <c r="D16" s="272"/>
      <c r="E16" s="272"/>
      <c r="F16" s="272"/>
      <c r="G16" s="272"/>
      <c r="H16" s="272"/>
      <c r="I16" s="272"/>
      <c r="J16" s="267"/>
      <c r="K16" s="267"/>
      <c r="L16" s="267"/>
      <c r="M16" s="268"/>
      <c r="N16" s="269"/>
      <c r="O16" s="274"/>
      <c r="P16" s="159">
        <v>2101230</v>
      </c>
      <c r="Q16" s="157" t="s">
        <v>408</v>
      </c>
    </row>
    <row r="17" spans="1:17" x14ac:dyDescent="0.7">
      <c r="A17" s="276"/>
      <c r="B17" s="270"/>
      <c r="C17" s="271"/>
      <c r="D17" s="272"/>
      <c r="E17" s="272"/>
      <c r="F17" s="272"/>
      <c r="G17" s="272"/>
      <c r="H17" s="272"/>
      <c r="I17" s="272"/>
      <c r="J17" s="267"/>
      <c r="K17" s="267"/>
      <c r="L17" s="267"/>
      <c r="M17" s="268"/>
      <c r="N17" s="269"/>
      <c r="O17" s="158" t="s">
        <v>398</v>
      </c>
      <c r="P17" s="159">
        <v>85000</v>
      </c>
      <c r="Q17" s="157" t="s">
        <v>409</v>
      </c>
    </row>
    <row r="18" spans="1:17" x14ac:dyDescent="0.7">
      <c r="A18" s="230">
        <v>6</v>
      </c>
      <c r="B18" s="231" t="s">
        <v>4</v>
      </c>
      <c r="C18" s="240" t="s">
        <v>145</v>
      </c>
      <c r="D18" s="232">
        <v>114030000</v>
      </c>
      <c r="E18" s="232">
        <v>22806000</v>
      </c>
      <c r="F18" s="232">
        <v>48691300</v>
      </c>
      <c r="G18" s="232">
        <f>+F18-E18</f>
        <v>25885300</v>
      </c>
      <c r="H18" s="232">
        <v>635504309.96000004</v>
      </c>
      <c r="I18" s="232">
        <v>348323039.97000003</v>
      </c>
      <c r="J18" s="242">
        <v>4.1298177824164144</v>
      </c>
      <c r="K18" s="242">
        <v>3.7188673256202791</v>
      </c>
      <c r="L18" s="242">
        <v>2.3678613202719201</v>
      </c>
      <c r="M18" s="243">
        <v>0</v>
      </c>
      <c r="N18" s="244" t="s">
        <v>481</v>
      </c>
      <c r="O18" s="158" t="s">
        <v>397</v>
      </c>
      <c r="P18" s="159">
        <v>48691300</v>
      </c>
      <c r="Q18" s="157" t="s">
        <v>410</v>
      </c>
    </row>
    <row r="19" spans="1:17" x14ac:dyDescent="0.7">
      <c r="A19" s="276">
        <v>7</v>
      </c>
      <c r="B19" s="270" t="s">
        <v>4</v>
      </c>
      <c r="C19" s="271" t="s">
        <v>150</v>
      </c>
      <c r="D19" s="272">
        <v>10825595.820000008</v>
      </c>
      <c r="E19" s="272">
        <v>2165119.17</v>
      </c>
      <c r="F19" s="272">
        <v>7073245</v>
      </c>
      <c r="G19" s="272">
        <f>+F19-E19</f>
        <v>4908125.83</v>
      </c>
      <c r="H19" s="272">
        <v>41565592.420000002</v>
      </c>
      <c r="I19" s="272">
        <v>28771728.299999997</v>
      </c>
      <c r="J19" s="267">
        <v>5.9512855686542103</v>
      </c>
      <c r="K19" s="267">
        <v>5.6564548693139427</v>
      </c>
      <c r="L19" s="267">
        <v>4.0054919803895297</v>
      </c>
      <c r="M19" s="268">
        <v>1</v>
      </c>
      <c r="N19" s="269" t="s">
        <v>481</v>
      </c>
      <c r="O19" s="274" t="s">
        <v>397</v>
      </c>
      <c r="P19" s="159">
        <v>5576045</v>
      </c>
      <c r="Q19" s="157" t="s">
        <v>407</v>
      </c>
    </row>
    <row r="20" spans="1:17" x14ac:dyDescent="0.7">
      <c r="A20" s="276"/>
      <c r="B20" s="270"/>
      <c r="C20" s="271"/>
      <c r="D20" s="272"/>
      <c r="E20" s="272"/>
      <c r="F20" s="272"/>
      <c r="G20" s="272"/>
      <c r="H20" s="272"/>
      <c r="I20" s="272"/>
      <c r="J20" s="267"/>
      <c r="K20" s="267"/>
      <c r="L20" s="267"/>
      <c r="M20" s="268"/>
      <c r="N20" s="269"/>
      <c r="O20" s="274"/>
      <c r="P20" s="159">
        <v>1497200</v>
      </c>
      <c r="Q20" s="157" t="s">
        <v>411</v>
      </c>
    </row>
    <row r="22" spans="1:17" x14ac:dyDescent="0.7">
      <c r="A22" s="171" t="s">
        <v>485</v>
      </c>
    </row>
    <row r="24" spans="1:17" ht="27" x14ac:dyDescent="0.7">
      <c r="M24" s="264" t="s">
        <v>483</v>
      </c>
      <c r="N24" s="264"/>
      <c r="O24" s="264"/>
      <c r="P24" s="264"/>
      <c r="Q24" s="264"/>
    </row>
    <row r="25" spans="1:17" ht="30" customHeight="1" x14ac:dyDescent="0.7">
      <c r="M25" s="265" t="s">
        <v>482</v>
      </c>
      <c r="N25" s="265"/>
      <c r="O25" s="265"/>
      <c r="P25" s="265"/>
      <c r="Q25" s="265"/>
    </row>
    <row r="26" spans="1:17" ht="27" x14ac:dyDescent="0.7">
      <c r="M26" s="266" t="s">
        <v>375</v>
      </c>
      <c r="N26" s="266"/>
      <c r="O26" s="266"/>
      <c r="P26" s="266"/>
      <c r="Q26" s="266"/>
    </row>
    <row r="27" spans="1:17" ht="27" x14ac:dyDescent="0.7">
      <c r="M27" s="266"/>
      <c r="N27" s="266"/>
      <c r="O27" s="266"/>
      <c r="P27" s="266"/>
      <c r="Q27" s="266"/>
    </row>
  </sheetData>
  <autoFilter ref="A3:M19" xr:uid="{42D265F0-03D8-4209-A019-57E53C69ED8A}"/>
  <mergeCells count="103">
    <mergeCell ref="O15:O16"/>
    <mergeCell ref="O19:O20"/>
    <mergeCell ref="O2:O3"/>
    <mergeCell ref="P2:P3"/>
    <mergeCell ref="Q2:Q3"/>
    <mergeCell ref="A4:A5"/>
    <mergeCell ref="A6:A9"/>
    <mergeCell ref="A10:A12"/>
    <mergeCell ref="A13:A14"/>
    <mergeCell ref="H2:M2"/>
    <mergeCell ref="N2:N3"/>
    <mergeCell ref="O6:O7"/>
    <mergeCell ref="O8:O9"/>
    <mergeCell ref="O10:O11"/>
    <mergeCell ref="O13:O14"/>
    <mergeCell ref="A15:A17"/>
    <mergeCell ref="A19:A20"/>
    <mergeCell ref="B19:B20"/>
    <mergeCell ref="C19:C20"/>
    <mergeCell ref="A2:A3"/>
    <mergeCell ref="B2:B3"/>
    <mergeCell ref="C2:C3"/>
    <mergeCell ref="N19:N20"/>
    <mergeCell ref="B4:B5"/>
    <mergeCell ref="C4:C5"/>
    <mergeCell ref="D4:D5"/>
    <mergeCell ref="E4:E5"/>
    <mergeCell ref="F4:F5"/>
    <mergeCell ref="G4:G5"/>
    <mergeCell ref="H4:H5"/>
    <mergeCell ref="I4:I5"/>
    <mergeCell ref="H19:H20"/>
    <mergeCell ref="I19:I20"/>
    <mergeCell ref="J19:J20"/>
    <mergeCell ref="K19:K20"/>
    <mergeCell ref="L19:L20"/>
    <mergeCell ref="M19:M20"/>
    <mergeCell ref="D19:D20"/>
    <mergeCell ref="E19:E20"/>
    <mergeCell ref="F19:F20"/>
    <mergeCell ref="G19:G20"/>
    <mergeCell ref="J4:J5"/>
    <mergeCell ref="K4:K5"/>
    <mergeCell ref="L4:L5"/>
    <mergeCell ref="M4:M5"/>
    <mergeCell ref="M13:M14"/>
    <mergeCell ref="N4:N5"/>
    <mergeCell ref="B6:B9"/>
    <mergeCell ref="C6:C9"/>
    <mergeCell ref="D6:D9"/>
    <mergeCell ref="E6:E9"/>
    <mergeCell ref="N10:N12"/>
    <mergeCell ref="L6:L9"/>
    <mergeCell ref="M6:M9"/>
    <mergeCell ref="N6:N9"/>
    <mergeCell ref="B10:B12"/>
    <mergeCell ref="C10:C12"/>
    <mergeCell ref="D10:D12"/>
    <mergeCell ref="E10:E12"/>
    <mergeCell ref="F10:F12"/>
    <mergeCell ref="G10:G12"/>
    <mergeCell ref="H10:H12"/>
    <mergeCell ref="F6:F9"/>
    <mergeCell ref="G6:G9"/>
    <mergeCell ref="H6:H9"/>
    <mergeCell ref="I6:I9"/>
    <mergeCell ref="J6:J9"/>
    <mergeCell ref="K6:K9"/>
    <mergeCell ref="L10:L12"/>
    <mergeCell ref="M10:M12"/>
    <mergeCell ref="B13:B14"/>
    <mergeCell ref="C13:C14"/>
    <mergeCell ref="D13:D14"/>
    <mergeCell ref="E13:E14"/>
    <mergeCell ref="F13:F14"/>
    <mergeCell ref="G13:G14"/>
    <mergeCell ref="I10:I12"/>
    <mergeCell ref="J10:J12"/>
    <mergeCell ref="K10:K12"/>
    <mergeCell ref="M24:Q24"/>
    <mergeCell ref="M25:Q25"/>
    <mergeCell ref="M26:Q26"/>
    <mergeCell ref="M27:Q27"/>
    <mergeCell ref="K15:K17"/>
    <mergeCell ref="L15:L17"/>
    <mergeCell ref="M15:M17"/>
    <mergeCell ref="N15:N17"/>
    <mergeCell ref="A1:Q1"/>
    <mergeCell ref="N13:N14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H13:H14"/>
    <mergeCell ref="I13:I14"/>
    <mergeCell ref="J13:J14"/>
    <mergeCell ref="K13:K14"/>
    <mergeCell ref="L13:L14"/>
  </mergeCells>
  <phoneticPr fontId="5" type="noConversion"/>
  <conditionalFormatting sqref="G4 G6 G10 G13 G15 G18:G19">
    <cfRule type="cellIs" dxfId="36" priority="43" operator="lessThan">
      <formula>0</formula>
    </cfRule>
  </conditionalFormatting>
  <conditionalFormatting sqref="N4 N6">
    <cfRule type="containsText" dxfId="35" priority="7" operator="containsText" text="F">
      <formula>NOT(ISERROR(SEARCH("F",N4)))</formula>
    </cfRule>
    <cfRule type="containsText" dxfId="34" priority="8" operator="containsText" text="D">
      <formula>NOT(ISERROR(SEARCH("D",N4)))</formula>
    </cfRule>
    <cfRule type="containsText" dxfId="33" priority="9" operator="containsText" text="C">
      <formula>NOT(ISERROR(SEARCH("C",N4)))</formula>
    </cfRule>
    <cfRule type="containsText" dxfId="32" priority="10" operator="containsText" text="B">
      <formula>NOT(ISERROR(SEARCH("B",N4)))</formula>
    </cfRule>
    <cfRule type="containsText" dxfId="31" priority="11" operator="containsText" text="A">
      <formula>NOT(ISERROR(SEARCH("A",N4)))</formula>
    </cfRule>
  </conditionalFormatting>
  <conditionalFormatting sqref="N6 N4">
    <cfRule type="colorScale" priority="12">
      <colorScale>
        <cfvo type="min"/>
        <cfvo type="max"/>
        <color rgb="FFFF7128"/>
        <color rgb="FFFFEF9C"/>
      </colorScale>
    </cfRule>
  </conditionalFormatting>
  <conditionalFormatting sqref="N10 N13 N15 N18:N19">
    <cfRule type="containsText" dxfId="30" priority="13" operator="containsText" text="F">
      <formula>NOT(ISERROR(SEARCH("F",N10)))</formula>
    </cfRule>
    <cfRule type="containsText" dxfId="29" priority="14" operator="containsText" text="D">
      <formula>NOT(ISERROR(SEARCH("D",N10)))</formula>
    </cfRule>
    <cfRule type="containsText" dxfId="28" priority="15" operator="containsText" text="C">
      <formula>NOT(ISERROR(SEARCH("C",N10)))</formula>
    </cfRule>
    <cfRule type="containsText" dxfId="27" priority="16" operator="containsText" text="B">
      <formula>NOT(ISERROR(SEARCH("B",N10)))</formula>
    </cfRule>
    <cfRule type="containsText" dxfId="26" priority="17" operator="containsText" text="A">
      <formula>NOT(ISERROR(SEARCH("A",N10)))</formula>
    </cfRule>
  </conditionalFormatting>
  <conditionalFormatting sqref="N10 N13">
    <cfRule type="colorScale" priority="18">
      <colorScale>
        <cfvo type="min"/>
        <cfvo type="max"/>
        <color rgb="FFFF7128"/>
        <color rgb="FFFFEF9C"/>
      </colorScale>
    </cfRule>
  </conditionalFormatting>
  <conditionalFormatting sqref="N18:N19 N15">
    <cfRule type="colorScale" priority="109">
      <colorScale>
        <cfvo type="min"/>
        <cfvo type="max"/>
        <color rgb="FFFF7128"/>
        <color rgb="FFFFEF9C"/>
      </colorScale>
    </cfRule>
  </conditionalFormatting>
  <pageMargins left="0.43307086614173229" right="0.23622047244094491" top="0.74803149606299213" bottom="0.74803149606299213" header="0.31496062992125984" footer="0.31496062992125984"/>
  <pageSetup paperSize="9" scale="55" orientation="landscape" verticalDpi="0" r:id="rId1"/>
  <headerFooter>
    <oddHeader>&amp;R&amp;"TH Sarabun New,ธรรมดา"&amp;20เอกสารแนบ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22B6-C130-4890-89A7-8865FEFAFE82}">
  <sheetPr>
    <tabColor rgb="FF00B050"/>
  </sheetPr>
  <dimension ref="A1:I129"/>
  <sheetViews>
    <sheetView tabSelected="1" showWhiteSpace="0" view="pageLayout" topLeftCell="A40" zoomScale="80" zoomScaleNormal="60" zoomScaleSheetLayoutView="40" zoomScalePageLayoutView="80" workbookViewId="0">
      <selection activeCell="A100" sqref="A100"/>
    </sheetView>
  </sheetViews>
  <sheetFormatPr defaultColWidth="9.09765625" defaultRowHeight="21" x14ac:dyDescent="0.6"/>
  <cols>
    <col min="1" max="1" width="79" style="28" customWidth="1"/>
    <col min="2" max="2" width="17.3984375" style="103" bestFit="1" customWidth="1"/>
    <col min="3" max="3" width="16.59765625" style="47" bestFit="1" customWidth="1"/>
    <col min="4" max="4" width="17.3984375" style="47" bestFit="1" customWidth="1"/>
    <col min="5" max="5" width="18.09765625" style="103" bestFit="1" customWidth="1"/>
    <col min="6" max="6" width="17.3984375" style="47" bestFit="1" customWidth="1"/>
    <col min="7" max="7" width="18.09765625" style="47" bestFit="1" customWidth="1"/>
    <col min="8" max="8" width="16.59765625" style="47" bestFit="1" customWidth="1"/>
    <col min="9" max="9" width="15.8984375" style="27" bestFit="1" customWidth="1"/>
    <col min="10" max="15" width="12.69921875" style="28" customWidth="1"/>
    <col min="16" max="16384" width="9.09765625" style="28"/>
  </cols>
  <sheetData>
    <row r="1" spans="1:9" ht="38.4" x14ac:dyDescent="1.05">
      <c r="A1" s="287" t="s">
        <v>413</v>
      </c>
      <c r="B1" s="287"/>
      <c r="C1" s="287"/>
      <c r="D1" s="287"/>
      <c r="E1" s="287"/>
      <c r="F1" s="287"/>
      <c r="G1" s="287"/>
      <c r="H1" s="287"/>
      <c r="I1" s="287"/>
    </row>
    <row r="2" spans="1:9" s="104" customFormat="1" ht="33.6" x14ac:dyDescent="0.25">
      <c r="A2" s="285" t="s">
        <v>94</v>
      </c>
      <c r="B2" s="288" t="s">
        <v>0</v>
      </c>
      <c r="C2" s="288" t="s">
        <v>1</v>
      </c>
      <c r="D2" s="288" t="s">
        <v>2</v>
      </c>
      <c r="E2" s="288" t="s">
        <v>3</v>
      </c>
      <c r="F2" s="288" t="s">
        <v>4</v>
      </c>
      <c r="G2" s="288" t="s">
        <v>5</v>
      </c>
      <c r="H2" s="288" t="s">
        <v>6</v>
      </c>
      <c r="I2" s="285" t="s">
        <v>333</v>
      </c>
    </row>
    <row r="3" spans="1:9" s="105" customFormat="1" ht="33.6" x14ac:dyDescent="0.25">
      <c r="A3" s="286"/>
      <c r="B3" s="289"/>
      <c r="C3" s="289"/>
      <c r="D3" s="289"/>
      <c r="E3" s="289"/>
      <c r="F3" s="289"/>
      <c r="G3" s="289"/>
      <c r="H3" s="289"/>
      <c r="I3" s="286"/>
    </row>
    <row r="4" spans="1:9" s="40" customFormat="1" x14ac:dyDescent="0.6">
      <c r="A4" s="106" t="s">
        <v>488</v>
      </c>
      <c r="B4" s="107"/>
      <c r="C4" s="107"/>
      <c r="D4" s="107"/>
      <c r="E4" s="107"/>
      <c r="F4" s="107"/>
      <c r="G4" s="107"/>
      <c r="H4" s="107"/>
      <c r="I4" s="108"/>
    </row>
    <row r="5" spans="1:9" x14ac:dyDescent="0.6">
      <c r="A5" s="109" t="s">
        <v>180</v>
      </c>
      <c r="B5" s="110"/>
      <c r="C5" s="111"/>
      <c r="D5" s="111"/>
      <c r="E5" s="112"/>
      <c r="F5" s="111"/>
      <c r="G5" s="111"/>
      <c r="H5" s="111"/>
      <c r="I5" s="109"/>
    </row>
    <row r="6" spans="1:9" s="26" customFormat="1" x14ac:dyDescent="0.6">
      <c r="A6" s="113" t="s">
        <v>181</v>
      </c>
      <c r="B6" s="114">
        <f>SUM('1.ตรวจสอบความครบถ้วน7แผน ราย รพ'!B9:M9)</f>
        <v>1080830493.5799999</v>
      </c>
      <c r="C6" s="115">
        <f>SUM('1.ตรวจสอบความครบถ้วน7แผน ราย รพ'!N9:U9)</f>
        <v>894379649.63999999</v>
      </c>
      <c r="D6" s="115">
        <f>SUM('1.ตรวจสอบความครบถ้วน7แผน ราย รพ'!V9:AI9)</f>
        <v>1366288246.9300001</v>
      </c>
      <c r="E6" s="114">
        <f>SUM('1.ตรวจสอบความครบถ้วน7แผน ราย รพ'!AJ9:BA9)</f>
        <v>2777123468.1399994</v>
      </c>
      <c r="F6" s="115">
        <f>SUM('1.ตรวจสอบความครบถ้วน7แผน ราย รพ'!BB9:BJ9)</f>
        <v>1225427922.8900001</v>
      </c>
      <c r="G6" s="115">
        <f>SUM('1.ตรวจสอบความครบถ้วน7แผน ราย รพ'!BK9:BP9)</f>
        <v>922184998.09000003</v>
      </c>
      <c r="H6" s="115">
        <f>SUM('1.ตรวจสอบความครบถ้วน7แผน ราย รพ'!BQ9:CK9)</f>
        <v>3740005505.5900002</v>
      </c>
      <c r="I6" s="113">
        <f t="shared" ref="I6:I32" si="0">SUM(B6:H6)</f>
        <v>12006240284.860001</v>
      </c>
    </row>
    <row r="7" spans="1:9" s="47" customFormat="1" x14ac:dyDescent="0.6">
      <c r="A7" s="113" t="s">
        <v>182</v>
      </c>
      <c r="B7" s="114">
        <f>SUM('1.ตรวจสอบความครบถ้วน7แผน ราย รพ'!B10:M10)</f>
        <v>3689570</v>
      </c>
      <c r="C7" s="115">
        <f>SUM('1.ตรวจสอบความครบถ้วน7แผน ราย รพ'!N10:U10)</f>
        <v>2137446.36</v>
      </c>
      <c r="D7" s="115">
        <f>SUM('1.ตรวจสอบความครบถ้วน7แผน ราย รพ'!V10:AI10)</f>
        <v>7924650</v>
      </c>
      <c r="E7" s="114">
        <f>SUM('1.ตรวจสอบความครบถ้วน7แผน ราย รพ'!AJ10:BA10)</f>
        <v>8764685.9100000001</v>
      </c>
      <c r="F7" s="115">
        <f>SUM('1.ตรวจสอบความครบถ้วน7แผน ราย รพ'!BB10:BJ10)</f>
        <v>1729100</v>
      </c>
      <c r="G7" s="115">
        <f>SUM('1.ตรวจสอบความครบถ้วน7แผน ราย รพ'!BK10:BP10)</f>
        <v>3413950</v>
      </c>
      <c r="H7" s="115">
        <f>SUM('1.ตรวจสอบความครบถ้วน7แผน ราย รพ'!BQ10:CK10)</f>
        <v>7929369.4600000009</v>
      </c>
      <c r="I7" s="113">
        <f t="shared" si="0"/>
        <v>35588771.730000004</v>
      </c>
    </row>
    <row r="8" spans="1:9" s="47" customFormat="1" x14ac:dyDescent="0.6">
      <c r="A8" s="113" t="s">
        <v>183</v>
      </c>
      <c r="B8" s="114">
        <f>SUM('1.ตรวจสอบความครบถ้วน7แผน ราย รพ'!B11:M11)</f>
        <v>4290137.96</v>
      </c>
      <c r="C8" s="115">
        <f>SUM('1.ตรวจสอบความครบถ้วน7แผน ราย รพ'!N11:U11)</f>
        <v>2327461.2200000002</v>
      </c>
      <c r="D8" s="115">
        <f>SUM('1.ตรวจสอบความครบถ้วน7แผน ราย รพ'!V11:AI11)</f>
        <v>5269310</v>
      </c>
      <c r="E8" s="114">
        <f>SUM('1.ตรวจสอบความครบถ้วน7แผน ราย รพ'!AJ11:BA11)</f>
        <v>17481060.23</v>
      </c>
      <c r="F8" s="115">
        <f>SUM('1.ตรวจสอบความครบถ้วน7แผน ราย รพ'!BB11:BJ11)</f>
        <v>19035132.009999998</v>
      </c>
      <c r="G8" s="115">
        <f>SUM('1.ตรวจสอบความครบถ้วน7แผน ราย รพ'!BK11:BP11)</f>
        <v>2158800</v>
      </c>
      <c r="H8" s="115">
        <f>SUM('1.ตรวจสอบความครบถ้วน7แผน ราย รพ'!BQ11:CK11)</f>
        <v>25728365.84</v>
      </c>
      <c r="I8" s="113">
        <f t="shared" si="0"/>
        <v>76290267.260000005</v>
      </c>
    </row>
    <row r="9" spans="1:9" s="47" customFormat="1" ht="18.75" customHeight="1" x14ac:dyDescent="0.6">
      <c r="A9" s="113" t="s">
        <v>184</v>
      </c>
      <c r="B9" s="114">
        <f>SUM('1.ตรวจสอบความครบถ้วน7แผน ราย รพ'!B12:M12)</f>
        <v>48984761.43</v>
      </c>
      <c r="C9" s="115">
        <f>SUM('1.ตรวจสอบความครบถ้วน7แผน ราย รพ'!N12:U12)</f>
        <v>42056999.209999993</v>
      </c>
      <c r="D9" s="115">
        <f>SUM('1.ตรวจสอบความครบถ้วน7แผน ราย รพ'!V12:AI12)</f>
        <v>63187472</v>
      </c>
      <c r="E9" s="114">
        <f>SUM('1.ตรวจสอบความครบถ้วน7แผน ราย รพ'!AJ12:BA12)</f>
        <v>186909032.11999997</v>
      </c>
      <c r="F9" s="115">
        <f>SUM('1.ตรวจสอบความครบถ้วน7แผน ราย รพ'!BB12:BJ12)</f>
        <v>69546552</v>
      </c>
      <c r="G9" s="115">
        <f>SUM('1.ตรวจสอบความครบถ้วน7แผน ราย รพ'!BK12:BP12)</f>
        <v>38290888.039999999</v>
      </c>
      <c r="H9" s="115">
        <f>SUM('1.ตรวจสอบความครบถ้วน7แผน ราย รพ'!BQ12:CK12)</f>
        <v>189324426.00000006</v>
      </c>
      <c r="I9" s="113">
        <f t="shared" si="0"/>
        <v>638300130.80000007</v>
      </c>
    </row>
    <row r="10" spans="1:9" s="47" customFormat="1" ht="18.75" customHeight="1" x14ac:dyDescent="0.6">
      <c r="A10" s="113" t="s">
        <v>185</v>
      </c>
      <c r="B10" s="114">
        <f>SUM('1.ตรวจสอบความครบถ้วน7แผน ราย รพ'!B13:M13)</f>
        <v>301404209.80000007</v>
      </c>
      <c r="C10" s="115">
        <f>SUM('1.ตรวจสอบความครบถ้วน7แผน ราย รพ'!N13:U13)</f>
        <v>192349554.84999999</v>
      </c>
      <c r="D10" s="115">
        <f>SUM('1.ตรวจสอบความครบถ้วน7แผน ราย รพ'!V13:AI13)</f>
        <v>317526923</v>
      </c>
      <c r="E10" s="114">
        <f>SUM('1.ตรวจสอบความครบถ้วน7แผน ราย รพ'!AJ13:BA13)</f>
        <v>1025662835.16</v>
      </c>
      <c r="F10" s="115">
        <f>SUM('1.ตรวจสอบความครบถ้วน7แผน ราย รพ'!BB13:BJ13)</f>
        <v>449449734.71999997</v>
      </c>
      <c r="G10" s="115">
        <f>SUM('1.ตรวจสอบความครบถ้วน7แผน ราย รพ'!BK13:BP13)</f>
        <v>164436212.66999999</v>
      </c>
      <c r="H10" s="115">
        <f>SUM('1.ตรวจสอบความครบถ้วน7แผน ราย รพ'!BQ13:CK13)</f>
        <v>1204182596.1700001</v>
      </c>
      <c r="I10" s="113">
        <f t="shared" si="0"/>
        <v>3655012066.3699999</v>
      </c>
    </row>
    <row r="11" spans="1:9" s="47" customFormat="1" x14ac:dyDescent="0.6">
      <c r="A11" s="113" t="s">
        <v>186</v>
      </c>
      <c r="B11" s="114">
        <f>SUM('1.ตรวจสอบความครบถ้วน7แผน ราย รพ'!B14:M14)</f>
        <v>66020023.450000003</v>
      </c>
      <c r="C11" s="115">
        <f>SUM('1.ตรวจสอบความครบถ้วน7แผน ราย รพ'!N14:U14)</f>
        <v>35576960.32</v>
      </c>
      <c r="D11" s="115">
        <f>SUM('1.ตรวจสอบความครบถ้วน7แผน ราย รพ'!V14:AI14)</f>
        <v>120091758</v>
      </c>
      <c r="E11" s="114">
        <f>SUM('1.ตรวจสอบความครบถ้วน7แผน ราย รพ'!AJ14:BA14)</f>
        <v>350570417.66999996</v>
      </c>
      <c r="F11" s="115">
        <f>SUM('1.ตรวจสอบความครบถ้วน7แผน ราย รพ'!BB14:BJ14)</f>
        <v>122318413.86</v>
      </c>
      <c r="G11" s="115">
        <f>SUM('1.ตรวจสอบความครบถ้วน7แผน ราย รพ'!BK14:BP14)</f>
        <v>87279027.439999998</v>
      </c>
      <c r="H11" s="115">
        <f>SUM('1.ตรวจสอบความครบถ้วน7แผน ราย รพ'!BQ14:CK14)</f>
        <v>355324554.5</v>
      </c>
      <c r="I11" s="113">
        <f t="shared" si="0"/>
        <v>1137181155.24</v>
      </c>
    </row>
    <row r="12" spans="1:9" s="47" customFormat="1" x14ac:dyDescent="0.6">
      <c r="A12" s="113" t="s">
        <v>187</v>
      </c>
      <c r="B12" s="114">
        <f>SUM('1.ตรวจสอบความครบถ้วน7แผน ราย รพ'!B15:M15)</f>
        <v>2432923.73</v>
      </c>
      <c r="C12" s="115">
        <f>SUM('1.ตรวจสอบความครบถ้วน7แผน ราย รพ'!N15:U15)</f>
        <v>1032948.7500000001</v>
      </c>
      <c r="D12" s="115">
        <f>SUM('1.ตรวจสอบความครบถ้วน7แผน ราย รพ'!V15:AI15)</f>
        <v>3214849</v>
      </c>
      <c r="E12" s="114">
        <f>SUM('1.ตรวจสอบความครบถ้วน7แผน ราย รพ'!AJ15:BA15)</f>
        <v>1374920.48</v>
      </c>
      <c r="F12" s="115">
        <f>SUM('1.ตรวจสอบความครบถ้วน7แผน ราย รพ'!BB15:BJ15)</f>
        <v>2184689.2400000002</v>
      </c>
      <c r="G12" s="115">
        <f>SUM('1.ตรวจสอบความครบถ้วน7แผน ราย รพ'!BK15:BP15)</f>
        <v>670127</v>
      </c>
      <c r="H12" s="115">
        <f>SUM('1.ตรวจสอบความครบถ้วน7แผน ราย รพ'!BQ15:CK15)</f>
        <v>1684473.77</v>
      </c>
      <c r="I12" s="113">
        <f t="shared" si="0"/>
        <v>12594931.970000001</v>
      </c>
    </row>
    <row r="13" spans="1:9" s="47" customFormat="1" x14ac:dyDescent="0.6">
      <c r="A13" s="113" t="s">
        <v>188</v>
      </c>
      <c r="B13" s="114">
        <f>SUM('1.ตรวจสอบความครบถ้วน7แผน ราย รพ'!B16:M16)</f>
        <v>197040739.10000002</v>
      </c>
      <c r="C13" s="115">
        <f>SUM('1.ตรวจสอบความครบถ้วน7แผน ราย รพ'!N16:U16)</f>
        <v>100408465.42999999</v>
      </c>
      <c r="D13" s="115">
        <f>SUM('1.ตรวจสอบความครบถ้วน7แผน ราย รพ'!V16:AI16)</f>
        <v>245503691</v>
      </c>
      <c r="E13" s="114">
        <f>SUM('1.ตรวจสอบความครบถ้วน7แผน ราย รพ'!AJ16:BA16)</f>
        <v>405545638.23000002</v>
      </c>
      <c r="F13" s="115">
        <f>SUM('1.ตรวจสอบความครบถ้วน7แผน ราย รพ'!BB16:BJ16)</f>
        <v>340488600.18000001</v>
      </c>
      <c r="G13" s="115">
        <f>SUM('1.ตรวจสอบความครบถ้วน7แผน ราย รพ'!BK16:BP16)</f>
        <v>97972622.549999997</v>
      </c>
      <c r="H13" s="115">
        <f>SUM('1.ตรวจสอบความครบถ้วน7แผน ราย รพ'!BQ16:CK16)</f>
        <v>716480287.21999991</v>
      </c>
      <c r="I13" s="113">
        <f t="shared" si="0"/>
        <v>2103440043.71</v>
      </c>
    </row>
    <row r="14" spans="1:9" s="47" customFormat="1" x14ac:dyDescent="0.6">
      <c r="A14" s="113" t="s">
        <v>189</v>
      </c>
      <c r="B14" s="114">
        <f>SUM('1.ตรวจสอบความครบถ้วน7แผน ราย รพ'!B17:M17)</f>
        <v>852387029.51999998</v>
      </c>
      <c r="C14" s="115">
        <f>SUM('1.ตรวจสอบความครบถ้วน7แผน ราย รพ'!N17:U17)</f>
        <v>465351270.30000001</v>
      </c>
      <c r="D14" s="115">
        <f>SUM('1.ตรวจสอบความครบถ้วน7แผน ราย รพ'!V17:AI17)</f>
        <v>922785171.33000004</v>
      </c>
      <c r="E14" s="114">
        <f>SUM('1.ตรวจสอบความครบถ้วน7แผน ราย รพ'!AJ17:BA17)</f>
        <v>1589681834.53</v>
      </c>
      <c r="F14" s="115">
        <f>SUM('1.ตรวจสอบความครบถ้วน7แผน ราย รพ'!BB17:BJ17)</f>
        <v>762150061.7299999</v>
      </c>
      <c r="G14" s="115">
        <f>SUM('1.ตรวจสอบความครบถ้วน7แผน ราย รพ'!BK17:BP17)</f>
        <v>517386433.14999998</v>
      </c>
      <c r="H14" s="115">
        <f>SUM('1.ตรวจสอบความครบถ้วน7แผน ราย รพ'!BQ17:CK17)</f>
        <v>2059701899.8899996</v>
      </c>
      <c r="I14" s="113">
        <f t="shared" si="0"/>
        <v>7169443700.4499989</v>
      </c>
    </row>
    <row r="15" spans="1:9" s="47" customFormat="1" x14ac:dyDescent="0.6">
      <c r="A15" s="113" t="s">
        <v>190</v>
      </c>
      <c r="B15" s="114">
        <f>SUM('1.ตรวจสอบความครบถ้วน7แผน ราย รพ'!B18:M18)</f>
        <v>203288641.87</v>
      </c>
      <c r="C15" s="115">
        <f>SUM('1.ตรวจสอบความครบถ้วน7แผน ราย รพ'!N18:U18)</f>
        <v>156567317.22</v>
      </c>
      <c r="D15" s="115">
        <f>SUM('1.ตรวจสอบความครบถ้วน7แผน ราย รพ'!V18:AI18)</f>
        <v>336648026.56</v>
      </c>
      <c r="E15" s="114">
        <f>SUM('1.ตรวจสอบความครบถ้วน7แผน ราย รพ'!AJ18:BA18)</f>
        <v>422390955.72000009</v>
      </c>
      <c r="F15" s="115">
        <f>SUM('1.ตรวจสอบความครบถ้วน7แผน ราย รพ'!BB18:BJ18)</f>
        <v>350441609.61999995</v>
      </c>
      <c r="G15" s="115">
        <f>SUM('1.ตรวจสอบความครบถ้วน7แผน ราย รพ'!BK18:BP18)</f>
        <v>147348156.45000002</v>
      </c>
      <c r="H15" s="115">
        <f>SUM('1.ตรวจสอบความครบถ้วน7แผน ราย รพ'!BQ18:CK18)</f>
        <v>545450680.66999996</v>
      </c>
      <c r="I15" s="113">
        <f t="shared" si="0"/>
        <v>2162135388.1100001</v>
      </c>
    </row>
    <row r="16" spans="1:9" s="26" customFormat="1" x14ac:dyDescent="0.6">
      <c r="A16" s="113" t="s">
        <v>191</v>
      </c>
      <c r="B16" s="114">
        <f>SUM('1.ตรวจสอบความครบถ้วน7แผน ราย รพ'!B19:M19)</f>
        <v>558318090.34000003</v>
      </c>
      <c r="C16" s="115">
        <f>SUM('1.ตรวจสอบความครบถ้วน7แผน ราย รพ'!N19:U19)</f>
        <v>0</v>
      </c>
      <c r="D16" s="115">
        <f>SUM('1.ตรวจสอบความครบถ้วน7แผน ราย รพ'!V19:AI19)</f>
        <v>0</v>
      </c>
      <c r="E16" s="114">
        <f>SUM('1.ตรวจสอบความครบถ้วน7แผน ราย รพ'!AJ19:BA19)</f>
        <v>55536072.799999997</v>
      </c>
      <c r="F16" s="115">
        <f>SUM('1.ตรวจสอบความครบถ้วน7แผน ราย รพ'!BB19:BJ19)</f>
        <v>0</v>
      </c>
      <c r="G16" s="115">
        <f>SUM('1.ตรวจสอบความครบถ้วน7แผน ราย รพ'!BK19:BP19)</f>
        <v>395000000</v>
      </c>
      <c r="H16" s="115">
        <f>SUM('1.ตรวจสอบความครบถ้วน7แผน ราย รพ'!BQ19:CK19)</f>
        <v>12000000</v>
      </c>
      <c r="I16" s="113">
        <f t="shared" si="0"/>
        <v>1020854163.14</v>
      </c>
    </row>
    <row r="17" spans="1:9" s="47" customFormat="1" x14ac:dyDescent="0.6">
      <c r="A17" s="113" t="s">
        <v>192</v>
      </c>
      <c r="B17" s="114">
        <f>SUM('1.ตรวจสอบความครบถ้วน7แผน ราย รพ'!B20:M20)</f>
        <v>81276981.260000005</v>
      </c>
      <c r="C17" s="115">
        <f>SUM('1.ตรวจสอบความครบถ้วน7แผน ราย รพ'!N20:U20)</f>
        <v>177422427.06999999</v>
      </c>
      <c r="D17" s="115">
        <f>SUM('1.ตรวจสอบความครบถ้วน7แผน ราย รพ'!V20:AI20)</f>
        <v>67639800.670000002</v>
      </c>
      <c r="E17" s="114">
        <f>SUM('1.ตรวจสอบความครบถ้วน7แผน ราย รพ'!AJ20:BA20)</f>
        <v>377790477.48000002</v>
      </c>
      <c r="F17" s="115">
        <f>SUM('1.ตรวจสอบความครบถ้วน7แผน ราย รพ'!BB20:BJ20)</f>
        <v>252002837.97</v>
      </c>
      <c r="G17" s="115">
        <f>SUM('1.ตรวจสอบความครบถ้วน7แผน ราย รพ'!BK20:BP20)</f>
        <v>58895276.389999993</v>
      </c>
      <c r="H17" s="115">
        <f>SUM('1.ตรวจสอบความครบถ้วน7แผน ราย รพ'!BQ20:CK20)</f>
        <v>231867788.06999999</v>
      </c>
      <c r="I17" s="113">
        <f t="shared" si="0"/>
        <v>1246895588.9100001</v>
      </c>
    </row>
    <row r="18" spans="1:9" s="50" customFormat="1" x14ac:dyDescent="0.6">
      <c r="A18" s="116" t="s">
        <v>193</v>
      </c>
      <c r="B18" s="117">
        <f>SUM('1.ตรวจสอบความครบถ้วน7แผน ราย รพ'!B21:M21)</f>
        <v>3399963602.04</v>
      </c>
      <c r="C18" s="118">
        <f>SUM('1.ตรวจสอบความครบถ้วน7แผน ราย รพ'!N21:U21)</f>
        <v>2069610500.3699996</v>
      </c>
      <c r="D18" s="118">
        <f>SUM('1.ตรวจสอบความครบถ้วน7แผน ราย รพ'!V21:AI21)</f>
        <v>3456079898.4900002</v>
      </c>
      <c r="E18" s="117">
        <f>SUM('1.ตรวจสอบความครบถ้วน7แผน ราย รพ'!AJ21:BA21)</f>
        <v>7218831398.4699993</v>
      </c>
      <c r="F18" s="118">
        <f>SUM('1.ตรวจสอบความครบถ้วน7แผน ราย รพ'!BB21:BJ21)</f>
        <v>3594774654.2199993</v>
      </c>
      <c r="G18" s="118">
        <f>SUM('1.ตรวจสอบความครบถ้วน7แผน ราย รพ'!BK21:BP21)</f>
        <v>2435036491.7799997</v>
      </c>
      <c r="H18" s="118">
        <f>SUM('1.ตรวจสอบความครบถ้วน7แผน ราย รพ'!BQ21:CK21)</f>
        <v>9089679947.1800003</v>
      </c>
      <c r="I18" s="119">
        <f t="shared" si="0"/>
        <v>31263976492.549995</v>
      </c>
    </row>
    <row r="19" spans="1:9" s="26" customFormat="1" x14ac:dyDescent="0.6">
      <c r="A19" s="113" t="s">
        <v>194</v>
      </c>
      <c r="B19" s="114">
        <f>SUM('1.ตรวจสอบความครบถ้วน7แผน ราย รพ'!B22:M22)</f>
        <v>335101940.18000007</v>
      </c>
      <c r="C19" s="115">
        <f>SUM('1.ตรวจสอบความครบถ้วน7แผน ราย รพ'!N22:U22)</f>
        <v>201529573.46000001</v>
      </c>
      <c r="D19" s="115">
        <f>SUM('1.ตรวจสอบความครบถ้วน7แผน ราย รพ'!V22:AI22)</f>
        <v>351197895.63</v>
      </c>
      <c r="E19" s="114">
        <f>SUM('1.ตรวจสอบความครบถ้วน7แผน ราย รพ'!AJ22:BA22)</f>
        <v>1087305005.9699998</v>
      </c>
      <c r="F19" s="115">
        <f>SUM('1.ตรวจสอบความครบถ้วน7แผน ราย รพ'!BB22:BJ22)</f>
        <v>504401110.69999999</v>
      </c>
      <c r="G19" s="115">
        <f>SUM('1.ตรวจสอบความครบถ้วน7แผน ราย รพ'!BK22:BP22)</f>
        <v>234142525.39000002</v>
      </c>
      <c r="H19" s="115">
        <f>SUM('1.ตรวจสอบความครบถ้วน7แผน ราย รพ'!BQ22:CK22)</f>
        <v>1474030486.5899999</v>
      </c>
      <c r="I19" s="113">
        <f t="shared" si="0"/>
        <v>4187708537.9199991</v>
      </c>
    </row>
    <row r="20" spans="1:9" s="47" customFormat="1" x14ac:dyDescent="0.6">
      <c r="A20" s="113" t="s">
        <v>195</v>
      </c>
      <c r="B20" s="114">
        <f>SUM('1.ตรวจสอบความครบถ้วน7แผน ราย รพ'!B23:M23)</f>
        <v>151472670.66</v>
      </c>
      <c r="C20" s="115">
        <f>SUM('1.ตรวจสอบความครบถ้วน7แผน ราย รพ'!N23:U23)</f>
        <v>113934351.89</v>
      </c>
      <c r="D20" s="115">
        <f>SUM('1.ตรวจสอบความครบถ้วน7แผน ราย รพ'!V23:AI23)</f>
        <v>222670601.37</v>
      </c>
      <c r="E20" s="114">
        <f>SUM('1.ตรวจสอบความครบถ้วน7แผน ราย รพ'!AJ23:BA23)</f>
        <v>649374818.2700001</v>
      </c>
      <c r="F20" s="115">
        <f>SUM('1.ตรวจสอบความครบถ้วน7แผน ราย รพ'!BB23:BJ23)</f>
        <v>281661173.47000003</v>
      </c>
      <c r="G20" s="115">
        <f>SUM('1.ตรวจสอบความครบถ้วน7แผน ราย รพ'!BK23:BP23)</f>
        <v>133230298.67999999</v>
      </c>
      <c r="H20" s="115">
        <f>SUM('1.ตรวจสอบความครบถ้วน7แผน ราย รพ'!BQ23:CK23)</f>
        <v>851880540.40999985</v>
      </c>
      <c r="I20" s="113">
        <f t="shared" si="0"/>
        <v>2404224454.75</v>
      </c>
    </row>
    <row r="21" spans="1:9" s="47" customFormat="1" x14ac:dyDescent="0.6">
      <c r="A21" s="113" t="s">
        <v>196</v>
      </c>
      <c r="B21" s="114">
        <f>SUM('1.ตรวจสอบความครบถ้วน7แผน ราย รพ'!B24:M24)</f>
        <v>11064092.809999999</v>
      </c>
      <c r="C21" s="115">
        <f>SUM('1.ตรวจสอบความครบถ้วน7แผน ราย รพ'!N24:U24)</f>
        <v>5994884.2400000002</v>
      </c>
      <c r="D21" s="115">
        <f>SUM('1.ตรวจสอบความครบถ้วน7แผน ราย รพ'!V24:AI24)</f>
        <v>8401399</v>
      </c>
      <c r="E21" s="114">
        <f>SUM('1.ตรวจสอบความครบถ้วน7แผน ราย รพ'!AJ24:BA24)</f>
        <v>16020560.08</v>
      </c>
      <c r="F21" s="115">
        <f>SUM('1.ตรวจสอบความครบถ้วน7แผน ราย รพ'!BB24:BJ24)</f>
        <v>7042556.8200000003</v>
      </c>
      <c r="G21" s="115">
        <f>SUM('1.ตรวจสอบความครบถ้วน7แผน ราย รพ'!BK24:BP24)</f>
        <v>5351699.0600000005</v>
      </c>
      <c r="H21" s="115">
        <f>SUM('1.ตรวจสอบความครบถ้วน7แผน ราย รพ'!BQ24:CK24)</f>
        <v>18217669.689999998</v>
      </c>
      <c r="I21" s="113">
        <f t="shared" si="0"/>
        <v>72092861.699999988</v>
      </c>
    </row>
    <row r="22" spans="1:9" s="47" customFormat="1" x14ac:dyDescent="0.6">
      <c r="A22" s="113" t="s">
        <v>197</v>
      </c>
      <c r="B22" s="114">
        <f>SUM('1.ตรวจสอบความครบถ้วน7แผน ราย รพ'!B25:M25)</f>
        <v>96072375.889999986</v>
      </c>
      <c r="C22" s="115">
        <f>SUM('1.ตรวจสอบความครบถ้วน7แผน ราย รพ'!N25:U25)</f>
        <v>50406615.069999993</v>
      </c>
      <c r="D22" s="115">
        <f>SUM('1.ตรวจสอบความครบถ้วน7แผน ราย รพ'!V25:AI25)</f>
        <v>88814887.269999996</v>
      </c>
      <c r="E22" s="114">
        <f>SUM('1.ตรวจสอบความครบถ้วน7แผน ราย รพ'!AJ25:BA25)</f>
        <v>135609221.81</v>
      </c>
      <c r="F22" s="115">
        <f>SUM('1.ตรวจสอบความครบถ้วน7แผน ราย รพ'!BB25:BJ25)</f>
        <v>55386980.579999998</v>
      </c>
      <c r="G22" s="115">
        <f>SUM('1.ตรวจสอบความครบถ้วน7แผน ราย รพ'!BK25:BP25)</f>
        <v>47985853</v>
      </c>
      <c r="H22" s="115">
        <f>SUM('1.ตรวจสอบความครบถ้วน7แผน ราย รพ'!BQ25:CK25)</f>
        <v>165351163.88</v>
      </c>
      <c r="I22" s="113">
        <f t="shared" si="0"/>
        <v>639627097.5</v>
      </c>
    </row>
    <row r="23" spans="1:9" s="47" customFormat="1" x14ac:dyDescent="0.6">
      <c r="A23" s="113" t="s">
        <v>198</v>
      </c>
      <c r="B23" s="114">
        <f>SUM('1.ตรวจสอบความครบถ้วน7แผน ราย รพ'!B26:M26)</f>
        <v>845237795.98000002</v>
      </c>
      <c r="C23" s="115">
        <f>SUM('1.ตรวจสอบความครบถ้วน7แผน ราย รพ'!N26:U26)</f>
        <v>465206694.23000002</v>
      </c>
      <c r="D23" s="115">
        <f>SUM('1.ตรวจสอบความครบถ้วน7แผน ราย รพ'!V26:AI26)</f>
        <v>920782258.16000009</v>
      </c>
      <c r="E23" s="114">
        <f>SUM('1.ตรวจสอบความครบถ้วน7แผน ราย รพ'!AJ26:BA26)</f>
        <v>1582944790.1700001</v>
      </c>
      <c r="F23" s="115">
        <f>SUM('1.ตรวจสอบความครบถ้วน7แผน ราย รพ'!BB26:BJ26)</f>
        <v>764898794.62999988</v>
      </c>
      <c r="G23" s="115">
        <f>SUM('1.ตรวจสอบความครบถ้วน7แผน ราย รพ'!BK26:BP26)</f>
        <v>516386433.32999998</v>
      </c>
      <c r="H23" s="115">
        <f>SUM('1.ตรวจสอบความครบถ้วน7แผน ราย รพ'!BQ26:CK26)</f>
        <v>2059701900.8199997</v>
      </c>
      <c r="I23" s="113">
        <f t="shared" si="0"/>
        <v>7155158667.3199997</v>
      </c>
    </row>
    <row r="24" spans="1:9" s="47" customFormat="1" x14ac:dyDescent="0.6">
      <c r="A24" s="113" t="s">
        <v>199</v>
      </c>
      <c r="B24" s="114">
        <f>SUM('1.ตรวจสอบความครบถ้วน7แผน ราย รพ'!B27:M27)</f>
        <v>255759010.09</v>
      </c>
      <c r="C24" s="115">
        <f>SUM('1.ตรวจสอบความครบถ้วน7แผน ราย รพ'!N27:U27)</f>
        <v>168231728.16999999</v>
      </c>
      <c r="D24" s="115">
        <f>SUM('1.ตรวจสอบความครบถ้วน7แผน ราย รพ'!V27:AI27)</f>
        <v>269715548.97000003</v>
      </c>
      <c r="E24" s="114">
        <f>SUM('1.ตรวจสอบความครบถ้วน7แผน ราย รพ'!AJ27:BA27)</f>
        <v>594366416.67999995</v>
      </c>
      <c r="F24" s="115">
        <f>SUM('1.ตรวจสอบความครบถ้วน7แผน ราย รพ'!BB27:BJ27)</f>
        <v>286458993.42000002</v>
      </c>
      <c r="G24" s="115">
        <f>SUM('1.ตรวจสอบความครบถ้วน7แผน ราย รพ'!BK27:BP27)</f>
        <v>146937783.09999999</v>
      </c>
      <c r="H24" s="115">
        <f>SUM('1.ตรวจสอบความครบถ้วน7แผน ราย รพ'!BQ27:CK27)</f>
        <v>689319205.25999999</v>
      </c>
      <c r="I24" s="113">
        <f t="shared" si="0"/>
        <v>2410788685.6899996</v>
      </c>
    </row>
    <row r="25" spans="1:9" s="47" customFormat="1" x14ac:dyDescent="0.6">
      <c r="A25" s="113" t="s">
        <v>200</v>
      </c>
      <c r="B25" s="114">
        <f>SUM('1.ตรวจสอบความครบถ้วน7แผน ราย รพ'!B28:M28)</f>
        <v>445611920.06</v>
      </c>
      <c r="C25" s="115">
        <f>SUM('1.ตรวจสอบความครบถ้วน7แผน ราย รพ'!N28:U28)</f>
        <v>327136602.27999997</v>
      </c>
      <c r="D25" s="115">
        <f>SUM('1.ตรวจสอบความครบถ้วน7แผน ราย รพ'!V28:AI28)</f>
        <v>552119035.04999995</v>
      </c>
      <c r="E25" s="114">
        <f>SUM('1.ตรวจสอบความครบถ้วน7แผน ราย รพ'!AJ28:BA28)</f>
        <v>984164068.14999998</v>
      </c>
      <c r="F25" s="115">
        <f>SUM('1.ตรวจสอบความครบถ้วน7แผน ราย รพ'!BB28:BJ28)</f>
        <v>535603581.56999999</v>
      </c>
      <c r="G25" s="115">
        <f>SUM('1.ตรวจสอบความครบถ้วน7แผน ราย รพ'!BK28:BP28)</f>
        <v>315421429.62000006</v>
      </c>
      <c r="H25" s="115">
        <f>SUM('1.ตรวจสอบความครบถ้วน7แผน ราย รพ'!BQ28:CK28)</f>
        <v>1371091101.1699998</v>
      </c>
      <c r="I25" s="113">
        <f t="shared" si="0"/>
        <v>4531147737.8999996</v>
      </c>
    </row>
    <row r="26" spans="1:9" s="47" customFormat="1" x14ac:dyDescent="0.6">
      <c r="A26" s="113" t="s">
        <v>201</v>
      </c>
      <c r="B26" s="114">
        <f>SUM('1.ตรวจสอบความครบถ้วน7แผน ราย รพ'!B29:M29)</f>
        <v>59344926.880000003</v>
      </c>
      <c r="C26" s="115">
        <f>SUM('1.ตรวจสอบความครบถ้วน7แผน ราย รพ'!N29:U29)</f>
        <v>33868904.079999998</v>
      </c>
      <c r="D26" s="115">
        <f>SUM('1.ตรวจสอบความครบถ้วน7แผน ราย รพ'!V29:AI29)</f>
        <v>63832386.609999992</v>
      </c>
      <c r="E26" s="114">
        <f>SUM('1.ตรวจสอบความครบถ้วน7แผน ราย รพ'!AJ29:BA29)</f>
        <v>126439603.04000001</v>
      </c>
      <c r="F26" s="115">
        <f>SUM('1.ตรวจสอบความครบถ้วน7แผน ราย รพ'!BB29:BJ29)</f>
        <v>59488341.75</v>
      </c>
      <c r="G26" s="115">
        <f>SUM('1.ตรวจสอบความครบถ้วน7แผน ราย รพ'!BK29:BP29)</f>
        <v>38057967.380000003</v>
      </c>
      <c r="H26" s="115">
        <f>SUM('1.ตรวจสอบความครบถ้วน7แผน ราย รพ'!BQ29:CK29)</f>
        <v>159840682.12</v>
      </c>
      <c r="I26" s="113">
        <f t="shared" si="0"/>
        <v>540872811.86000001</v>
      </c>
    </row>
    <row r="27" spans="1:9" s="47" customFormat="1" x14ac:dyDescent="0.6">
      <c r="A27" s="113" t="s">
        <v>202</v>
      </c>
      <c r="B27" s="114">
        <f>SUM('1.ตรวจสอบความครบถ้วน7แผน ราย รพ'!B30:M30)</f>
        <v>196621090.44</v>
      </c>
      <c r="C27" s="115">
        <f>SUM('1.ตรวจสอบความครบถ้วน7แผน ราย รพ'!N30:U30)</f>
        <v>175239793.59</v>
      </c>
      <c r="D27" s="115">
        <f>SUM('1.ตรวจสอบความครบถ้วน7แผน ราย รพ'!V30:AI30)</f>
        <v>290480263.03999996</v>
      </c>
      <c r="E27" s="114">
        <f>SUM('1.ตรวจสอบความครบถ้วน7แผน ราย รพ'!AJ30:BA30)</f>
        <v>721736036.4000001</v>
      </c>
      <c r="F27" s="115">
        <f>SUM('1.ตรวจสอบความครบถ้วน7แผน ราย รพ'!BB30:BJ30)</f>
        <v>277078489.74000001</v>
      </c>
      <c r="G27" s="115">
        <f>SUM('1.ตรวจสอบความครบถ้วน7แผน ราย รพ'!BK30:BP30)</f>
        <v>162894640.85999998</v>
      </c>
      <c r="H27" s="115">
        <f>SUM('1.ตรวจสอบความครบถ้วน7แผน ราย รพ'!BQ30:CK30)</f>
        <v>680862521.00999987</v>
      </c>
      <c r="I27" s="113">
        <f t="shared" si="0"/>
        <v>2504912835.0799999</v>
      </c>
    </row>
    <row r="28" spans="1:9" s="47" customFormat="1" x14ac:dyDescent="0.6">
      <c r="A28" s="113" t="s">
        <v>203</v>
      </c>
      <c r="B28" s="114">
        <f>SUM('1.ตรวจสอบความครบถ้วน7แผน ราย รพ'!B31:M31)</f>
        <v>64197392.439999998</v>
      </c>
      <c r="C28" s="115">
        <f>SUM('1.ตรวจสอบความครบถ้วน7แผน ราย รพ'!N31:U31)</f>
        <v>37089289.469999999</v>
      </c>
      <c r="D28" s="115">
        <f>SUM('1.ตรวจสอบความครบถ้วน7แผน ราย รพ'!V31:AI31)</f>
        <v>66861098.799999997</v>
      </c>
      <c r="E28" s="114">
        <f>SUM('1.ตรวจสอบความครบถ้วน7แผน ราย รพ'!AJ31:BA31)</f>
        <v>146344636.63</v>
      </c>
      <c r="F28" s="115">
        <f>SUM('1.ตรวจสอบความครบถ้วน7แผน ราย รพ'!BB31:BJ31)</f>
        <v>66131964.780000001</v>
      </c>
      <c r="G28" s="115">
        <f>SUM('1.ตรวจสอบความครบถ้วน7แผน ราย รพ'!BK31:BP31)</f>
        <v>42068170.599999994</v>
      </c>
      <c r="H28" s="115">
        <f>SUM('1.ตรวจสอบความครบถ้วน7แผน ราย รพ'!BQ31:CK31)</f>
        <v>180964252.47000003</v>
      </c>
      <c r="I28" s="113">
        <f t="shared" si="0"/>
        <v>603656805.19000006</v>
      </c>
    </row>
    <row r="29" spans="1:9" s="47" customFormat="1" x14ac:dyDescent="0.6">
      <c r="A29" s="113" t="s">
        <v>204</v>
      </c>
      <c r="B29" s="114">
        <f>SUM('1.ตรวจสอบความครบถ้วน7แผน ราย รพ'!B32:M32)</f>
        <v>97682920.189999998</v>
      </c>
      <c r="C29" s="115">
        <f>SUM('1.ตรวจสอบความครบถ้วน7แผน ราย รพ'!N32:U32)</f>
        <v>55426788.589999996</v>
      </c>
      <c r="D29" s="115">
        <f>SUM('1.ตรวจสอบความครบถ้วน7แผน ราย รพ'!V32:AI32)</f>
        <v>124609822</v>
      </c>
      <c r="E29" s="114">
        <f>SUM('1.ตรวจสอบความครบถ้วน7แผน ราย รพ'!AJ32:BA32)</f>
        <v>221150241.81999999</v>
      </c>
      <c r="F29" s="115">
        <f>SUM('1.ตรวจสอบความครบถ้วน7แผน ราย รพ'!BB32:BJ32)</f>
        <v>77649795.219999999</v>
      </c>
      <c r="G29" s="115">
        <f>SUM('1.ตรวจสอบความครบถ้วน7แผน ราย รพ'!BK32:BP32)</f>
        <v>69174443.099999994</v>
      </c>
      <c r="H29" s="115">
        <f>SUM('1.ตรวจสอบความครบถ้วน7แผน ราย รพ'!BQ32:CK32)</f>
        <v>246414043.36999997</v>
      </c>
      <c r="I29" s="113">
        <f t="shared" si="0"/>
        <v>892108054.28999996</v>
      </c>
    </row>
    <row r="30" spans="1:9" s="47" customFormat="1" x14ac:dyDescent="0.6">
      <c r="A30" s="113" t="s">
        <v>205</v>
      </c>
      <c r="B30" s="114">
        <f>SUM('1.ตรวจสอบความครบถ้วน7แผน ราย รพ'!B33:M33)</f>
        <v>189378119.88999996</v>
      </c>
      <c r="C30" s="115">
        <f>SUM('1.ตรวจสอบความครบถ้วน7แผน ราย รพ'!N33:U33)</f>
        <v>132740203.05000001</v>
      </c>
      <c r="D30" s="115">
        <f>SUM('1.ตรวจสอบความครบถ้วน7แผน ราย รพ'!V33:AI33)</f>
        <v>279945595.69</v>
      </c>
      <c r="E30" s="114">
        <f>SUM('1.ตรวจสอบความครบถ้วน7แผน ราย รพ'!AJ33:BA33)</f>
        <v>441078275.73000002</v>
      </c>
      <c r="F30" s="115">
        <f>SUM('1.ตรวจสอบความครบถ้วน7แผน ราย รพ'!BB33:BJ33)</f>
        <v>309146793.51000005</v>
      </c>
      <c r="G30" s="115">
        <f>SUM('1.ตรวจสอบความครบถ้วน7แผน ราย รพ'!BK33:BP33)</f>
        <v>121046975.26000001</v>
      </c>
      <c r="H30" s="115">
        <f>SUM('1.ตรวจสอบความครบถ้วน7แผน ราย รพ'!BQ33:CK33)</f>
        <v>603127840.68000007</v>
      </c>
      <c r="I30" s="113">
        <f t="shared" si="0"/>
        <v>2076463803.8099999</v>
      </c>
    </row>
    <row r="31" spans="1:9" s="47" customFormat="1" x14ac:dyDescent="0.6">
      <c r="A31" s="113" t="s">
        <v>206</v>
      </c>
      <c r="B31" s="114">
        <f>SUM('1.ตรวจสอบความครบถ้วน7แผน ราย รพ'!B34:M34)</f>
        <v>2698944.33</v>
      </c>
      <c r="C31" s="115">
        <f>SUM('1.ตรวจสอบความครบถ้วน7แผน ราย รพ'!N34:U34)</f>
        <v>1491917.8800000001</v>
      </c>
      <c r="D31" s="115">
        <f>SUM('1.ตรวจสอบความครบถ้วน7แผน ราย รพ'!V34:AI34)</f>
        <v>4677505.2799999993</v>
      </c>
      <c r="E31" s="114">
        <f>SUM('1.ตรวจสอบความครบถ้วน7แผน ราย รพ'!AJ34:BA34)</f>
        <v>6845238.1900000004</v>
      </c>
      <c r="F31" s="115">
        <f>SUM('1.ตรวจสอบความครบถ้วน7แผน ราย รพ'!BB34:BJ34)</f>
        <v>2760661.0500000003</v>
      </c>
      <c r="G31" s="115">
        <f>SUM('1.ตรวจสอบความครบถ้วน7แผน ราย รพ'!BK34:BP34)</f>
        <v>2531584.08</v>
      </c>
      <c r="H31" s="115">
        <f>SUM('1.ตรวจสอบความครบถ้วน7แผน ราย รพ'!BQ34:CK34)</f>
        <v>6613384.5200000005</v>
      </c>
      <c r="I31" s="113">
        <f t="shared" si="0"/>
        <v>27619235.330000002</v>
      </c>
    </row>
    <row r="32" spans="1:9" s="26" customFormat="1" x14ac:dyDescent="0.6">
      <c r="A32" s="113" t="s">
        <v>207</v>
      </c>
      <c r="B32" s="114">
        <f>SUM('1.ตรวจสอบความครบถ้วน7แผน ราย รพ'!B35:M35)</f>
        <v>124462262.71000001</v>
      </c>
      <c r="C32" s="115">
        <f>SUM('1.ตรวจสอบความครบถ้วน7แผน ราย รพ'!N35:U35)</f>
        <v>104060028.00999999</v>
      </c>
      <c r="D32" s="115">
        <f>SUM('1.ตรวจสอบความครบถ้วน7แผน ราย รพ'!V35:AI35)</f>
        <v>108439556.98999999</v>
      </c>
      <c r="E32" s="114">
        <f>SUM('1.ตรวจสอบความครบถ้วน7แผน ราย รพ'!AJ35:BA35)</f>
        <v>115680125.01000001</v>
      </c>
      <c r="F32" s="115">
        <f>SUM('1.ตรวจสอบความครบถ้วน7แผน ราย รพ'!BB35:BJ35)</f>
        <v>51310918.219999999</v>
      </c>
      <c r="G32" s="115">
        <f>SUM('1.ตรวจสอบความครบถ้วน7แผน ราย รพ'!BK35:BP35)</f>
        <v>47283210.939999998</v>
      </c>
      <c r="H32" s="115">
        <f>SUM('1.ตรวจสอบความครบถ้วน7แผน ราย รพ'!BQ35:CK35)</f>
        <v>269012949.44</v>
      </c>
      <c r="I32" s="113">
        <f t="shared" si="0"/>
        <v>820249051.31999993</v>
      </c>
    </row>
    <row r="33" spans="1:9" s="47" customFormat="1" x14ac:dyDescent="0.6">
      <c r="A33" s="113" t="s">
        <v>208</v>
      </c>
      <c r="B33" s="114">
        <f>SUM('1.ตรวจสอบความครบถ้วน7แผน ราย รพ'!B36:M36)</f>
        <v>540740000</v>
      </c>
      <c r="C33" s="115">
        <f>SUM('1.ตรวจสอบความครบถ้วน7แผน ราย รพ'!N36:U36)</f>
        <v>212333.16</v>
      </c>
      <c r="D33" s="115">
        <f>SUM('1.ตรวจสอบความครบถ้วน7แผน ราย รพ'!V36:AI36)</f>
        <v>1700000</v>
      </c>
      <c r="E33" s="114">
        <f>SUM('1.ตรวจสอบความครบถ้วน7แผน ราย รพ'!AJ36:BA36)</f>
        <v>59203486.669999994</v>
      </c>
      <c r="F33" s="115">
        <f>SUM('1.ตรวจสอบความครบถ้วน7แผน ราย รพ'!BB36:BJ36)</f>
        <v>510000</v>
      </c>
      <c r="G33" s="115">
        <f>SUM('1.ตรวจสอบความครบถ้วน7แผน ราย รพ'!BK36:BP36)</f>
        <v>350000000</v>
      </c>
      <c r="H33" s="115">
        <f>SUM('1.ตรวจสอบความครบถ้วน7แผน ราย รพ'!BQ36:CK36)</f>
        <v>38100000</v>
      </c>
      <c r="I33" s="113">
        <v>0</v>
      </c>
    </row>
    <row r="34" spans="1:9" s="53" customFormat="1" x14ac:dyDescent="0.6">
      <c r="A34" s="120" t="s">
        <v>209</v>
      </c>
      <c r="B34" s="117">
        <f>SUM('1.ตรวจสอบความครบถ้วน7แผน ราย รพ'!B37:M37)</f>
        <v>3415445462.5499997</v>
      </c>
      <c r="C34" s="118">
        <f>SUM('1.ตรวจสอบความครบถ้วน7แผน ราย รพ'!N37:U37)</f>
        <v>1872569707.1700001</v>
      </c>
      <c r="D34" s="118">
        <f>SUM('1.ตรวจสอบความครบถ้วน7แผน ราย รพ'!V37:AI37)</f>
        <v>3354247853.8600001</v>
      </c>
      <c r="E34" s="117">
        <f>SUM('1.ตรวจสอบความครบถ้วน7แผน ราย รพ'!AJ37:BA37)</f>
        <v>6888262524.6199999</v>
      </c>
      <c r="F34" s="118">
        <f>SUM('1.ตรวจสอบความครบถ้วน7แผน ราย รพ'!BB37:BJ37)</f>
        <v>3279530155.46</v>
      </c>
      <c r="G34" s="118">
        <f>SUM('1.ตรวจสอบความครบถ้วน7แผน ราย รพ'!BK37:BP37)</f>
        <v>2232513014.4000001</v>
      </c>
      <c r="H34" s="118">
        <f>SUM('1.ตรวจสอบความครบถ้วน7แผน ราย รพ'!BQ37:CK37)</f>
        <v>8814527741.4300003</v>
      </c>
      <c r="I34" s="119">
        <f>SUM(B34:H34)</f>
        <v>29857096459.490002</v>
      </c>
    </row>
    <row r="35" spans="1:9" s="55" customFormat="1" x14ac:dyDescent="0.6">
      <c r="E35" s="121"/>
    </row>
    <row r="36" spans="1:9" s="53" customFormat="1" x14ac:dyDescent="0.6">
      <c r="A36" s="122" t="s">
        <v>210</v>
      </c>
      <c r="B36" s="123">
        <f>SUM('1.ตรวจสอบความครบถ้วน7แผน ราย รพ'!B39:M39)</f>
        <v>-15481860.510000192</v>
      </c>
      <c r="C36" s="124">
        <f>SUM('1.ตรวจสอบความครบถ้วน7แผน ราย รพ'!N39:U39)</f>
        <v>197040793.20000005</v>
      </c>
      <c r="D36" s="124">
        <f>SUM('1.ตรวจสอบความครบถ้วน7แผน ราย รพ'!V39:AI39)</f>
        <v>101832044.63</v>
      </c>
      <c r="E36" s="123">
        <f>SUM('1.ตรวจสอบความครบถ้วน7แผน ราย รพ'!AJ39:BA39)</f>
        <v>330568873.84999955</v>
      </c>
      <c r="F36" s="124">
        <f>SUM('1.ตรวจสอบความครบถ้วน7แผน ราย รพ'!BB39:BJ39)</f>
        <v>315244498.76000005</v>
      </c>
      <c r="G36" s="124">
        <f>SUM('1.ตรวจสอบความครบถ้วน7แผน ราย รพ'!BK39:BP39)</f>
        <v>202523477.38</v>
      </c>
      <c r="H36" s="124">
        <f>SUM('1.ตรวจสอบความครบถ้วน7แผน ราย รพ'!BQ39:CK39)</f>
        <v>275152205.74999958</v>
      </c>
      <c r="I36" s="125">
        <f>SUM(B36:H36)</f>
        <v>1406880033.059999</v>
      </c>
    </row>
    <row r="37" spans="1:9" s="58" customFormat="1" ht="22.2" customHeight="1" x14ac:dyDescent="0.6">
      <c r="A37" s="126" t="s">
        <v>265</v>
      </c>
      <c r="B37" s="114">
        <f>SUM('1.ตรวจสอบความครบถ้วน7แผน ราย รพ'!B40:M40)</f>
        <v>75041187.779999822</v>
      </c>
      <c r="C37" s="115">
        <f>SUM('1.ตรวจสอบความครบถ้วน7แผน ราย รพ'!N40:U40)</f>
        <v>152570902.34</v>
      </c>
      <c r="D37" s="115">
        <f>SUM('1.ตรวจสอบความครบถ้วน7แผน ราย รพ'!V40:AI40)</f>
        <v>315837839.64999998</v>
      </c>
      <c r="E37" s="114">
        <f>SUM('1.ตรวจสอบความครบถ้วน7แผน ราย รพ'!AJ40:BA40)</f>
        <v>397524085.96999949</v>
      </c>
      <c r="F37" s="115">
        <f>SUM('1.ตรวจสอบความครบถ้วน7แผน ราย รพ'!BB40:BJ40)</f>
        <v>372898454.29999995</v>
      </c>
      <c r="G37" s="115">
        <f>SUM('1.ตรวจสอบความครบถ้วน7แผน ราย รพ'!BK40:BP40)</f>
        <v>219675176.24999997</v>
      </c>
      <c r="H37" s="115">
        <f>SUM('1.ตรวจสอบความครบถ้วน7แผน ราย รพ'!BQ40:CK40)</f>
        <v>672512258.3599999</v>
      </c>
      <c r="I37" s="113">
        <f>SUM(B37:H37)</f>
        <v>2206059904.6499991</v>
      </c>
    </row>
    <row r="38" spans="1:9" s="58" customFormat="1" x14ac:dyDescent="0.6">
      <c r="A38" s="126" t="s">
        <v>211</v>
      </c>
      <c r="B38" s="249" t="str">
        <f>+'1.ตรวจสอบความครบถ้วน7แผน ราย รพ'!CL127</f>
        <v>เกินดุล</v>
      </c>
      <c r="C38" s="249" t="str">
        <f>+'1.ตรวจสอบความครบถ้วน7แผน ราย รพ'!CM127</f>
        <v>เกินดุล</v>
      </c>
      <c r="D38" s="249" t="str">
        <f>+'1.ตรวจสอบความครบถ้วน7แผน ราย รพ'!CN127</f>
        <v>เกินดุล</v>
      </c>
      <c r="E38" s="249" t="str">
        <f>+'1.ตรวจสอบความครบถ้วน7แผน ราย รพ'!CO127</f>
        <v>เกินดุล</v>
      </c>
      <c r="F38" s="249" t="str">
        <f>+'1.ตรวจสอบความครบถ้วน7แผน ราย รพ'!CP127</f>
        <v>เกินดุล</v>
      </c>
      <c r="G38" s="249" t="str">
        <f>+'1.ตรวจสอบความครบถ้วน7แผน ราย รพ'!CQ127</f>
        <v>เกินดุล</v>
      </c>
      <c r="H38" s="249" t="str">
        <f>+'1.ตรวจสอบความครบถ้วน7แผน ราย รพ'!CR127</f>
        <v>เกินดุล</v>
      </c>
      <c r="I38" s="249" t="str">
        <f>+'1.ตรวจสอบความครบถ้วน7แผน ราย รพ'!CS127</f>
        <v>เกินดุล</v>
      </c>
    </row>
    <row r="39" spans="1:9" s="58" customFormat="1" x14ac:dyDescent="0.6">
      <c r="A39" s="126" t="s">
        <v>266</v>
      </c>
      <c r="B39" s="114">
        <f>SUM('1.ตรวจสอบความครบถ้วน7แผน ราย รพ'!B42:M42)</f>
        <v>15008237.6</v>
      </c>
      <c r="C39" s="115">
        <f>SUM('1.ตรวจสอบความครบถ้วน7แผน ราย รพ'!N42:U42)</f>
        <v>30514180.490000002</v>
      </c>
      <c r="D39" s="115">
        <f>SUM('1.ตรวจสอบความครบถ้วน7แผน ราย รพ'!V42:AI42)</f>
        <v>63167567.95000001</v>
      </c>
      <c r="E39" s="114">
        <f>SUM('1.ตรวจสอบความครบถ้วน7แผน ราย รพ'!AJ42:BA42)</f>
        <v>79504817.260000035</v>
      </c>
      <c r="F39" s="115">
        <f>SUM('1.ตรวจสอบความครบถ้วน7แผน ราย รพ'!BB42:BJ42)</f>
        <v>74579690.900000006</v>
      </c>
      <c r="G39" s="115">
        <f>SUM('1.ตรวจสอบความครบถ้วน7แผน ราย รพ'!BK42:BP42)</f>
        <v>43935035.270000003</v>
      </c>
      <c r="H39" s="115">
        <f>SUM('1.ตรวจสอบความครบถ้วน7แผน ราย รพ'!BQ42:CK42)</f>
        <v>134502451.73999998</v>
      </c>
      <c r="I39" s="113">
        <f>SUM(B39:H39)</f>
        <v>441211981.21000004</v>
      </c>
    </row>
    <row r="40" spans="1:9" s="58" customFormat="1" x14ac:dyDescent="0.6">
      <c r="E40" s="127"/>
    </row>
    <row r="41" spans="1:9" s="61" customFormat="1" x14ac:dyDescent="0.6">
      <c r="A41" s="128" t="s">
        <v>489</v>
      </c>
      <c r="B41" s="114">
        <f>SUM('1.ตรวจสอบความครบถ้วน7แผน ราย รพ'!B44:M44)</f>
        <v>223307966.97000003</v>
      </c>
      <c r="C41" s="115">
        <f>SUM('1.ตรวจสอบความครบถ้วน7แผน ราย รพ'!N44:U44)</f>
        <v>204744138.97000003</v>
      </c>
      <c r="D41" s="115">
        <f>SUM('1.ตรวจสอบความครบถ้วน7แผน ราย รพ'!V44:AI44)</f>
        <v>420077579.69999987</v>
      </c>
      <c r="E41" s="114">
        <f>SUM('1.ตรวจสอบความครบถ้วน7แผน ราย รพ'!AJ44:BA44)</f>
        <v>1570904023.6099997</v>
      </c>
      <c r="F41" s="115">
        <f>SUM('1.ตรวจสอบความครบถ้วน7แผน ราย รพ'!BB44:BJ44)</f>
        <v>775577838.91000009</v>
      </c>
      <c r="G41" s="115">
        <f>SUM('1.ตรวจสอบความครบถ้วน7แผน ราย รพ'!BK44:BP44)</f>
        <v>540583165.1099999</v>
      </c>
      <c r="H41" s="115">
        <f>SUM('1.ตรวจสอบความครบถ้วน7แผน ราย รพ'!BQ44:CK44)</f>
        <v>2005866855.4100001</v>
      </c>
      <c r="I41" s="113">
        <f>SUM(B41:H41)</f>
        <v>5741061568.6799994</v>
      </c>
    </row>
    <row r="42" spans="1:9" s="61" customFormat="1" x14ac:dyDescent="0.6">
      <c r="A42" s="128" t="s">
        <v>490</v>
      </c>
      <c r="B42" s="114">
        <f>SUM('1.ตรวจสอบความครบถ้วน7แผน ราย รพ'!B45:M45)</f>
        <v>291754426.69</v>
      </c>
      <c r="C42" s="115">
        <f>SUM('1.ตรวจสอบความครบถ้วน7แผน ราย รพ'!N45:U45)</f>
        <v>272832053.84999996</v>
      </c>
      <c r="D42" s="115">
        <f>SUM('1.ตรวจสอบความครบถ้วน7แผน ราย รพ'!V45:AI45)</f>
        <v>426304409.34000009</v>
      </c>
      <c r="E42" s="114">
        <f>SUM('1.ตรวจสอบความครบถ้วน7แผน ราย รพ'!AJ45:BA45)</f>
        <v>1043087035.12</v>
      </c>
      <c r="F42" s="115">
        <f>SUM('1.ตรวจสอบความครบถ้วน7แผน ราย รพ'!BB45:BJ45)</f>
        <v>815077746.41000009</v>
      </c>
      <c r="G42" s="115">
        <f>SUM('1.ตรวจสอบความครบถ้วน7แผน ราย รพ'!BK45:BP45)</f>
        <v>391600191.18000001</v>
      </c>
      <c r="H42" s="115">
        <f>SUM('1.ตรวจสอบความครบถ้วน7แผน ราย รพ'!BQ45:CK45)</f>
        <v>1850935351.9099998</v>
      </c>
      <c r="I42" s="113">
        <f>SUM(B42:H42)</f>
        <v>5091591214.5</v>
      </c>
    </row>
    <row r="43" spans="1:9" s="61" customFormat="1" x14ac:dyDescent="0.6">
      <c r="A43" s="128" t="s">
        <v>491</v>
      </c>
      <c r="B43" s="114">
        <f>SUM('1.ตรวจสอบความครบถ้วน7แผน ราย รพ'!B46:M46)</f>
        <v>621784351.30000007</v>
      </c>
      <c r="C43" s="115">
        <f>SUM('1.ตรวจสอบความครบถ้วน7แผน ราย รพ'!N46:U46)</f>
        <v>344346565.16000003</v>
      </c>
      <c r="D43" s="115">
        <f>SUM('1.ตรวจสอบความครบถ้วน7แผน ราย รพ'!V46:AI46)</f>
        <v>740797037.12</v>
      </c>
      <c r="E43" s="114">
        <f>SUM('1.ตรวจสอบความครบถ้วน7แผน ราย รพ'!AJ46:BA46)</f>
        <v>911396639.09000015</v>
      </c>
      <c r="F43" s="115">
        <f>SUM('1.ตรวจสอบความครบถ้วน7แผน ราย รพ'!BB46:BJ46)</f>
        <v>655702402.85000002</v>
      </c>
      <c r="G43" s="115">
        <f>SUM('1.ตรวจสอบความครบถ้วน7แผน ราย รพ'!BK46:BP46)</f>
        <v>380105339.22000003</v>
      </c>
      <c r="H43" s="115">
        <f>SUM('1.ตรวจสอบความครบถ้วน7แผน ราย รพ'!BQ46:CK46)</f>
        <v>1832956736.4200003</v>
      </c>
      <c r="I43" s="113">
        <f>SUM(B43:H43)</f>
        <v>5487089071.1599998</v>
      </c>
    </row>
    <row r="44" spans="1:9" s="61" customFormat="1" x14ac:dyDescent="0.6">
      <c r="E44" s="129"/>
    </row>
    <row r="45" spans="1:9" s="64" customFormat="1" x14ac:dyDescent="0.6">
      <c r="A45" s="106" t="s">
        <v>267</v>
      </c>
      <c r="B45" s="130"/>
      <c r="C45" s="130"/>
      <c r="D45" s="130"/>
      <c r="E45" s="130"/>
      <c r="F45" s="130"/>
      <c r="G45" s="130"/>
      <c r="H45" s="130"/>
      <c r="I45" s="130"/>
    </row>
    <row r="46" spans="1:9" s="47" customFormat="1" x14ac:dyDescent="0.6">
      <c r="A46" s="113" t="s">
        <v>213</v>
      </c>
      <c r="B46" s="114">
        <f>SUM('1.ตรวจสอบความครบถ้วน7แผน ราย รพ'!B49:M49)</f>
        <v>326334090.44000006</v>
      </c>
      <c r="C46" s="115">
        <f>SUM('1.ตรวจสอบความครบถ้วน7แผน ราย รพ'!N49:U49)</f>
        <v>181612407.12</v>
      </c>
      <c r="D46" s="115">
        <f>SUM('1.ตรวจสอบความครบถ้วน7แผน ราย รพ'!V49:AI49)</f>
        <v>364323082.64999998</v>
      </c>
      <c r="E46" s="114">
        <f>SUM('1.ตรวจสอบความครบถ้วน7แผน ราย รพ'!AJ49:BA49)</f>
        <v>996800163.2299999</v>
      </c>
      <c r="F46" s="115">
        <f>SUM('1.ตรวจสอบความครบถ้วน7แผน ราย รพ'!BB49:BJ49)</f>
        <v>506976676.71000004</v>
      </c>
      <c r="G46" s="115">
        <f>SUM('1.ตรวจสอบความครบถ้วน7แผน ราย รพ'!BK49:BP49)</f>
        <v>233513679.5</v>
      </c>
      <c r="H46" s="115">
        <f>SUM('1.ตรวจสอบความครบถ้วน7แผน ราย รพ'!BQ49:CK49)</f>
        <v>1356775362.9699998</v>
      </c>
      <c r="I46" s="113">
        <f t="shared" ref="I46:I51" si="1">SUM(B46:H46)</f>
        <v>3966335462.6199999</v>
      </c>
    </row>
    <row r="47" spans="1:9" s="47" customFormat="1" x14ac:dyDescent="0.6">
      <c r="A47" s="113" t="s">
        <v>214</v>
      </c>
      <c r="B47" s="114">
        <f>SUM('1.ตรวจสอบความครบถ้วน7แผน ราย รพ'!B50:M50)</f>
        <v>12833187</v>
      </c>
      <c r="C47" s="115">
        <f>SUM('1.ตรวจสอบความครบถ้วน7แผน ราย รพ'!N50:U50)</f>
        <v>1898215.71</v>
      </c>
      <c r="D47" s="115">
        <f>SUM('1.ตรวจสอบความครบถ้วน7แผน ราย รพ'!V50:AI50)</f>
        <v>6140580</v>
      </c>
      <c r="E47" s="114">
        <f>SUM('1.ตรวจสอบความครบถ้วน7แผน ราย รพ'!AJ50:BA50)</f>
        <v>44359942.25</v>
      </c>
      <c r="F47" s="115">
        <f>SUM('1.ตรวจสอบความครบถ้วน7แผน ราย รพ'!BB50:BJ50)</f>
        <v>11515935</v>
      </c>
      <c r="G47" s="115">
        <f>SUM('1.ตรวจสอบความครบถ้วน7แผน ราย รพ'!BK50:BP50)</f>
        <v>2670960</v>
      </c>
      <c r="H47" s="115">
        <f>SUM('1.ตรวจสอบความครบถ้วน7แผน ราย รพ'!BQ50:CK50)</f>
        <v>22728124.419999998</v>
      </c>
      <c r="I47" s="113">
        <f t="shared" si="1"/>
        <v>102146944.38000001</v>
      </c>
    </row>
    <row r="48" spans="1:9" s="47" customFormat="1" x14ac:dyDescent="0.6">
      <c r="A48" s="113" t="s">
        <v>215</v>
      </c>
      <c r="B48" s="114">
        <f>SUM('1.ตรวจสอบความครบถ้วน7แผน ราย รพ'!B51:M51)</f>
        <v>145697497.17000002</v>
      </c>
      <c r="C48" s="115">
        <f>SUM('1.ตรวจสอบความครบถ้วน7แผน ราย รพ'!N51:U51)</f>
        <v>125615286.81999999</v>
      </c>
      <c r="D48" s="115">
        <f>SUM('1.ตรวจสอบความครบถ้วน7แผน ราย รพ'!V51:AI51)</f>
        <v>226039095.05000001</v>
      </c>
      <c r="E48" s="114">
        <f>SUM('1.ตรวจสอบความครบถ้วน7แผน ราย รพ'!AJ51:BA51)</f>
        <v>595453355.26999998</v>
      </c>
      <c r="F48" s="115">
        <f>SUM('1.ตรวจสอบความครบถ้วน7แผน ราย รพ'!BB51:BJ51)</f>
        <v>278848175.88</v>
      </c>
      <c r="G48" s="115">
        <f>SUM('1.ตรวจสอบความครบถ้วน7แผน ราย รพ'!BK51:BP51)</f>
        <v>133305795</v>
      </c>
      <c r="H48" s="115">
        <f>SUM('1.ตรวจสอบความครบถ้วน7แผน ราย รพ'!BQ51:CK51)</f>
        <v>852233946.56999993</v>
      </c>
      <c r="I48" s="113">
        <f t="shared" si="1"/>
        <v>2357193151.7600002</v>
      </c>
    </row>
    <row r="49" spans="1:9" s="47" customFormat="1" x14ac:dyDescent="0.6">
      <c r="A49" s="113" t="s">
        <v>216</v>
      </c>
      <c r="B49" s="114">
        <f>SUM('1.ตรวจสอบความครบถ้วน7แผน ราย รพ'!B52:M52)</f>
        <v>97449863.569999993</v>
      </c>
      <c r="C49" s="115">
        <f>SUM('1.ตรวจสอบความครบถ้วน7แผน ราย รพ'!N52:U52)</f>
        <v>51787202.939999998</v>
      </c>
      <c r="D49" s="115">
        <f>SUM('1.ตรวจสอบความครบถ้วน7แผน ราย รพ'!V52:AI52)</f>
        <v>111940569</v>
      </c>
      <c r="E49" s="114">
        <f>SUM('1.ตรวจสอบความครบถ้วน7แผน ราย รพ'!AJ52:BA52)</f>
        <v>142989659.06999999</v>
      </c>
      <c r="F49" s="115">
        <f>SUM('1.ตรวจสอบความครบถ้วน7แผน ราย รพ'!BB52:BJ52)</f>
        <v>56887162.5</v>
      </c>
      <c r="G49" s="115">
        <f>SUM('1.ตรวจสอบความครบถ้วน7แผน ราย รพ'!BK52:BP52)</f>
        <v>47679877.5</v>
      </c>
      <c r="H49" s="115">
        <f>SUM('1.ตรวจสอบความครบถ้วน7แผน ราย รพ'!BQ52:CK52)</f>
        <v>175675213.69999999</v>
      </c>
      <c r="I49" s="113">
        <f t="shared" si="1"/>
        <v>684409548.27999997</v>
      </c>
    </row>
    <row r="50" spans="1:9" s="47" customFormat="1" x14ac:dyDescent="0.6">
      <c r="A50" s="113" t="s">
        <v>217</v>
      </c>
      <c r="B50" s="114">
        <f>SUM('1.ตรวจสอบความครบถ้วน7แผน ราย รพ'!B53:M53)</f>
        <v>5001</v>
      </c>
      <c r="C50" s="115">
        <f>SUM('1.ตรวจสอบความครบถ้วน7แผน ราย รพ'!N53:U53)</f>
        <v>0</v>
      </c>
      <c r="D50" s="115">
        <f>SUM('1.ตรวจสอบความครบถ้วน7แผน ราย รพ'!V53:AI53)</f>
        <v>17003</v>
      </c>
      <c r="E50" s="114">
        <f>SUM('1.ตรวจสอบความครบถ้วน7แผน ราย รพ'!AJ53:BA53)</f>
        <v>8500</v>
      </c>
      <c r="F50" s="115">
        <f>SUM('1.ตรวจสอบความครบถ้วน7แผน ราย รพ'!BB53:BJ53)</f>
        <v>4</v>
      </c>
      <c r="G50" s="115">
        <f>SUM('1.ตรวจสอบความครบถ้วน7แผน ราย รพ'!BK53:BP53)</f>
        <v>0</v>
      </c>
      <c r="H50" s="115">
        <f>SUM('1.ตรวจสอบความครบถ้วน7แผน ราย รพ'!BQ53:CK53)</f>
        <v>22900</v>
      </c>
      <c r="I50" s="113">
        <f t="shared" si="1"/>
        <v>53408</v>
      </c>
    </row>
    <row r="51" spans="1:9" s="47" customFormat="1" x14ac:dyDescent="0.6">
      <c r="A51" s="113" t="s">
        <v>218</v>
      </c>
      <c r="B51" s="114">
        <f>SUM('1.ตรวจสอบความครบถ้วน7แผน ราย รพ'!B54:M54)</f>
        <v>12889481.619999999</v>
      </c>
      <c r="C51" s="115">
        <f>SUM('1.ตรวจสอบความครบถ้วน7แผน ราย รพ'!N54:U54)</f>
        <v>6695829.4199999999</v>
      </c>
      <c r="D51" s="115">
        <f>SUM('1.ตรวจสอบความครบถ้วน7แผน ราย รพ'!V54:AI54)</f>
        <v>10015357.800000001</v>
      </c>
      <c r="E51" s="114">
        <f>SUM('1.ตรวจสอบความครบถ้วน7แผน ราย รพ'!AJ54:BA54)</f>
        <v>17193696.109999999</v>
      </c>
      <c r="F51" s="115">
        <f>SUM('1.ตรวจสอบความครบถ้วน7แผน ราย รพ'!BB54:BJ54)</f>
        <v>7866175.25</v>
      </c>
      <c r="G51" s="115">
        <f>SUM('1.ตรวจสอบความครบถ้วน7แผน ราย รพ'!BK54:BP54)</f>
        <v>5488211.0600000005</v>
      </c>
      <c r="H51" s="115">
        <f>SUM('1.ตรวจสอบความครบถ้วน7แผน ราย รพ'!BQ54:CK54)</f>
        <v>19810712.16</v>
      </c>
      <c r="I51" s="113">
        <f t="shared" si="1"/>
        <v>79959463.420000002</v>
      </c>
    </row>
    <row r="52" spans="1:9" s="68" customFormat="1" x14ac:dyDescent="0.6">
      <c r="A52" s="131" t="s">
        <v>275</v>
      </c>
      <c r="B52" s="123">
        <f>SUM('1.ตรวจสอบความครบถ้วน7แผน ราย รพ'!B55:M55)</f>
        <v>595209120.80000007</v>
      </c>
      <c r="C52" s="124">
        <f>SUM('1.ตรวจสอบความครบถ้วน7แผน ราย รพ'!N55:U55)</f>
        <v>367608942.00999999</v>
      </c>
      <c r="D52" s="124">
        <f>SUM('1.ตรวจสอบความครบถ้วน7แผน ราย รพ'!V55:AI55)</f>
        <v>718475687.49999988</v>
      </c>
      <c r="E52" s="123">
        <f>SUM('1.ตรวจสอบความครบถ้วน7แผน ราย รพ'!AJ55:BA55)</f>
        <v>1796805315.9300001</v>
      </c>
      <c r="F52" s="124">
        <f>SUM('1.ตรวจสอบความครบถ้วน7แผน ราย รพ'!BB55:BJ55)</f>
        <v>862094129.34000003</v>
      </c>
      <c r="G52" s="124">
        <f>SUM('1.ตรวจสอบความครบถ้วน7แผน ราย รพ'!BK55:BP55)</f>
        <v>422658523.06</v>
      </c>
      <c r="H52" s="124">
        <f>SUM('1.ตรวจสอบความครบถ้วน7แผน ราย รพ'!BQ55:CK55)</f>
        <v>2427246259.8199997</v>
      </c>
      <c r="I52" s="132">
        <f>SUM(I46:I51)</f>
        <v>7190097978.46</v>
      </c>
    </row>
    <row r="53" spans="1:9" s="68" customFormat="1" x14ac:dyDescent="0.6">
      <c r="E53" s="133"/>
    </row>
    <row r="54" spans="1:9" s="68" customFormat="1" x14ac:dyDescent="0.6">
      <c r="A54" s="134" t="s">
        <v>268</v>
      </c>
      <c r="B54" s="135"/>
      <c r="C54" s="135"/>
      <c r="D54" s="135"/>
      <c r="E54" s="136"/>
      <c r="F54" s="135"/>
      <c r="G54" s="135"/>
      <c r="H54" s="135"/>
      <c r="I54" s="135"/>
    </row>
    <row r="55" spans="1:9" s="47" customFormat="1" x14ac:dyDescent="0.6">
      <c r="A55" s="113" t="s">
        <v>219</v>
      </c>
      <c r="B55" s="114">
        <f>SUM('1.ตรวจสอบความครบถ้วน7แผน ราย รพ'!B58:M58)</f>
        <v>11983789</v>
      </c>
      <c r="C55" s="115">
        <f>SUM('1.ตรวจสอบความครบถ้วน7แผน ราย รพ'!N58:U58)</f>
        <v>5221408.18</v>
      </c>
      <c r="D55" s="115">
        <f>SUM('1.ตรวจสอบความครบถ้วน7แผน ราย รพ'!V58:AI58)</f>
        <v>15211304.92</v>
      </c>
      <c r="E55" s="114">
        <f>SUM('1.ตรวจสอบความครบถ้วน7แผน ราย รพ'!AJ58:BA58)</f>
        <v>27910702.379999999</v>
      </c>
      <c r="F55" s="115">
        <f>SUM('1.ตรวจสอบความครบถ้วน7แผน ราย รพ'!BB58:BJ58)</f>
        <v>10178165</v>
      </c>
      <c r="G55" s="115">
        <f>SUM('1.ตรวจสอบความครบถ้วน7แผน ราย รพ'!BK58:BP58)</f>
        <v>11019975.07</v>
      </c>
      <c r="H55" s="115">
        <f>SUM('1.ตรวจสอบความครบถ้วน7แผน ราย รพ'!BQ58:CK58)</f>
        <v>31214914.180000003</v>
      </c>
      <c r="I55" s="113">
        <f t="shared" ref="I55:I66" si="2">SUM(B55:H55)</f>
        <v>112740258.73000002</v>
      </c>
    </row>
    <row r="56" spans="1:9" s="47" customFormat="1" x14ac:dyDescent="0.6">
      <c r="A56" s="113" t="s">
        <v>220</v>
      </c>
      <c r="B56" s="114">
        <f>SUM('1.ตรวจสอบความครบถ้วน7แผน ราย รพ'!B59:M59)</f>
        <v>579671</v>
      </c>
      <c r="C56" s="115">
        <f>SUM('1.ตรวจสอบความครบถ้วน7แผน ราย รพ'!N59:U59)</f>
        <v>409035.36</v>
      </c>
      <c r="D56" s="115">
        <f>SUM('1.ตรวจสอบความครบถ้วน7แผน ราย รพ'!V59:AI59)</f>
        <v>1599545.91</v>
      </c>
      <c r="E56" s="114">
        <f>SUM('1.ตรวจสอบความครบถ้วน7แผน ราย รพ'!AJ59:BA59)</f>
        <v>1942922.2</v>
      </c>
      <c r="F56" s="115">
        <f>SUM('1.ตรวจสอบความครบถ้วน7แผน ราย รพ'!BB59:BJ59)</f>
        <v>436902</v>
      </c>
      <c r="G56" s="115">
        <f>SUM('1.ตรวจสอบความครบถ้วน7แผน ราย รพ'!BK59:BP59)</f>
        <v>165580</v>
      </c>
      <c r="H56" s="115">
        <f>SUM('1.ตรวจสอบความครบถ้วน7แผน ราย รพ'!BQ59:CK59)</f>
        <v>1570171</v>
      </c>
      <c r="I56" s="113">
        <f t="shared" si="2"/>
        <v>6703827.4699999997</v>
      </c>
    </row>
    <row r="57" spans="1:9" s="47" customFormat="1" x14ac:dyDescent="0.6">
      <c r="A57" s="113" t="s">
        <v>221</v>
      </c>
      <c r="B57" s="114">
        <f>SUM('1.ตรวจสอบความครบถ้วน7แผน ราย รพ'!B60:M60)</f>
        <v>14922212.1</v>
      </c>
      <c r="C57" s="115">
        <f>SUM('1.ตรวจสอบความครบถ้วน7แผน ราย รพ'!N60:U60)</f>
        <v>8531636.3300000001</v>
      </c>
      <c r="D57" s="115">
        <f>SUM('1.ตรวจสอบความครบถ้วน7แผน ราย รพ'!V60:AI60)</f>
        <v>19860203.329999998</v>
      </c>
      <c r="E57" s="114">
        <f>SUM('1.ตรวจสอบความครบถ้วน7แผน ราย รพ'!AJ60:BA60)</f>
        <v>28971553.93</v>
      </c>
      <c r="F57" s="115">
        <f>SUM('1.ตรวจสอบความครบถ้วน7แผน ราย รพ'!BB60:BJ60)</f>
        <v>8953361</v>
      </c>
      <c r="G57" s="115">
        <f>SUM('1.ตรวจสอบความครบถ้วน7แผน ราย รพ'!BK60:BP60)</f>
        <v>6807324.7599999998</v>
      </c>
      <c r="H57" s="115">
        <f>SUM('1.ตรวจสอบความครบถ้วน7แผน ราย รพ'!BQ60:CK60)</f>
        <v>26284219.990000002</v>
      </c>
      <c r="I57" s="113">
        <f t="shared" si="2"/>
        <v>114330511.44</v>
      </c>
    </row>
    <row r="58" spans="1:9" s="47" customFormat="1" x14ac:dyDescent="0.6">
      <c r="A58" s="113" t="s">
        <v>222</v>
      </c>
      <c r="B58" s="114">
        <f>SUM('1.ตรวจสอบความครบถ้วน7แผน ราย รพ'!B61:M61)</f>
        <v>3111389</v>
      </c>
      <c r="C58" s="115">
        <f>SUM('1.ตรวจสอบความครบถ้วน7แผน ราย รพ'!N61:U61)</f>
        <v>2133491</v>
      </c>
      <c r="D58" s="115">
        <f>SUM('1.ตรวจสอบความครบถ้วน7แผน ราย รพ'!V61:AI61)</f>
        <v>6126977</v>
      </c>
      <c r="E58" s="114">
        <f>SUM('1.ตรวจสอบความครบถ้วน7แผน ราย รพ'!AJ61:BA61)</f>
        <v>9191203.3300000001</v>
      </c>
      <c r="F58" s="115">
        <f>SUM('1.ตรวจสอบความครบถ้วน7แผน ราย รพ'!BB61:BJ61)</f>
        <v>4005362.25</v>
      </c>
      <c r="G58" s="115">
        <f>SUM('1.ตรวจสอบความครบถ้วน7แผน ราย รพ'!BK61:BP61)</f>
        <v>2068697.5</v>
      </c>
      <c r="H58" s="115">
        <f>SUM('1.ตรวจสอบความครบถ้วน7แผน ราย รพ'!BQ61:CK61)</f>
        <v>6431769.7499999991</v>
      </c>
      <c r="I58" s="113">
        <f t="shared" si="2"/>
        <v>33068889.829999998</v>
      </c>
    </row>
    <row r="59" spans="1:9" s="47" customFormat="1" x14ac:dyDescent="0.6">
      <c r="A59" s="113" t="s">
        <v>223</v>
      </c>
      <c r="B59" s="114">
        <f>SUM('1.ตรวจสอบความครบถ้วน7แผน ราย รพ'!B62:M62)</f>
        <v>362179</v>
      </c>
      <c r="C59" s="115">
        <f>SUM('1.ตรวจสอบความครบถ้วน7แผน ราย รพ'!N62:U62)</f>
        <v>384840.12</v>
      </c>
      <c r="D59" s="115">
        <f>SUM('1.ตรวจสอบความครบถ้วน7แผน ราย รพ'!V62:AI62)</f>
        <v>164481.09</v>
      </c>
      <c r="E59" s="114">
        <f>SUM('1.ตรวจสอบความครบถ้วน7แผน ราย รพ'!AJ62:BA62)</f>
        <v>1142148.8799999999</v>
      </c>
      <c r="F59" s="115">
        <f>SUM('1.ตรวจสอบความครบถ้วน7แผน ราย รพ'!BB62:BJ62)</f>
        <v>291801</v>
      </c>
      <c r="G59" s="115">
        <f>SUM('1.ตรวจสอบความครบถ้วน7แผน ราย รพ'!BK62:BP62)</f>
        <v>239432</v>
      </c>
      <c r="H59" s="115">
        <f>SUM('1.ตรวจสอบความครบถ้วน7แผน ราย รพ'!BQ62:CK62)</f>
        <v>1555712</v>
      </c>
      <c r="I59" s="113">
        <f t="shared" si="2"/>
        <v>4140594.09</v>
      </c>
    </row>
    <row r="60" spans="1:9" s="47" customFormat="1" x14ac:dyDescent="0.6">
      <c r="A60" s="113" t="s">
        <v>224</v>
      </c>
      <c r="B60" s="114">
        <f>SUM('1.ตรวจสอบความครบถ้วน7แผน ราย รพ'!B63:M63)</f>
        <v>5716111</v>
      </c>
      <c r="C60" s="115">
        <f>SUM('1.ตรวจสอบความครบถ้วน7แผน ราย รพ'!N63:U63)</f>
        <v>2634810</v>
      </c>
      <c r="D60" s="115">
        <f>SUM('1.ตรวจสอบความครบถ้วน7แผน ราย รพ'!V63:AI63)</f>
        <v>8812002.7300000004</v>
      </c>
      <c r="E60" s="114">
        <f>SUM('1.ตรวจสอบความครบถ้วน7แผน ราย รพ'!AJ63:BA63)</f>
        <v>15182175</v>
      </c>
      <c r="F60" s="115">
        <f>SUM('1.ตรวจสอบความครบถ้วน7แผน ราย รพ'!BB63:BJ63)</f>
        <v>2875960</v>
      </c>
      <c r="G60" s="115">
        <f>SUM('1.ตรวจสอบความครบถ้วน7แผน ราย รพ'!BK63:BP63)</f>
        <v>8053225</v>
      </c>
      <c r="H60" s="115">
        <f>SUM('1.ตรวจสอบความครบถ้วน7แผน ราย รพ'!BQ63:CK63)</f>
        <v>10044836</v>
      </c>
      <c r="I60" s="113">
        <f t="shared" si="2"/>
        <v>53319119.730000004</v>
      </c>
    </row>
    <row r="61" spans="1:9" s="47" customFormat="1" x14ac:dyDescent="0.6">
      <c r="A61" s="113" t="s">
        <v>225</v>
      </c>
      <c r="B61" s="114">
        <f>SUM('1.ตรวจสอบความครบถ้วน7แผน ราย รพ'!B64:M64)</f>
        <v>17424842.289999999</v>
      </c>
      <c r="C61" s="115">
        <f>SUM('1.ตรวจสอบความครบถ้วน7แผน ราย รพ'!N64:U64)</f>
        <v>11383747.029999999</v>
      </c>
      <c r="D61" s="115">
        <f>SUM('1.ตรวจสอบความครบถ้วน7แผน ราย รพ'!V64:AI64)</f>
        <v>28113038.399999999</v>
      </c>
      <c r="E61" s="114">
        <f>SUM('1.ตรวจสอบความครบถ้วน7แผน ราย รพ'!AJ64:BA64)</f>
        <v>33627487.920000002</v>
      </c>
      <c r="F61" s="115">
        <f>SUM('1.ตรวจสอบความครบถ้วน7แผน ราย รพ'!BB64:BJ64)</f>
        <v>16569870</v>
      </c>
      <c r="G61" s="115">
        <f>SUM('1.ตรวจสอบความครบถ้วน7แผน ราย รพ'!BK64:BP64)</f>
        <v>14775588.17</v>
      </c>
      <c r="H61" s="115">
        <f>SUM('1.ตรวจสอบความครบถ้วน7แผน ราย รพ'!BQ64:CK64)</f>
        <v>61079918.689999998</v>
      </c>
      <c r="I61" s="113">
        <f t="shared" si="2"/>
        <v>182974492.5</v>
      </c>
    </row>
    <row r="62" spans="1:9" s="47" customFormat="1" x14ac:dyDescent="0.6">
      <c r="A62" s="113" t="s">
        <v>226</v>
      </c>
      <c r="B62" s="114">
        <f>SUM('1.ตรวจสอบความครบถ้วน7แผน ราย รพ'!B65:M65)</f>
        <v>28503910.760000002</v>
      </c>
      <c r="C62" s="115">
        <f>SUM('1.ตรวจสอบความครบถ้วน7แผน ราย รพ'!N65:U65)</f>
        <v>15398850.469999999</v>
      </c>
      <c r="D62" s="115">
        <f>SUM('1.ตรวจสอบความครบถ้วน7แผน ราย รพ'!V65:AI65)</f>
        <v>32897079.010000002</v>
      </c>
      <c r="E62" s="114">
        <f>SUM('1.ตรวจสอบความครบถ้วน7แผน ราย รพ'!AJ65:BA65)</f>
        <v>53311445.789999999</v>
      </c>
      <c r="F62" s="115">
        <f>SUM('1.ตรวจสอบความครบถ้วน7แผน ราย รพ'!BB65:BJ65)</f>
        <v>22072430.449999999</v>
      </c>
      <c r="G62" s="115">
        <f>SUM('1.ตรวจสอบความครบถ้วน7แผน ราย รพ'!BK65:BP65)</f>
        <v>15169222.550000001</v>
      </c>
      <c r="H62" s="115">
        <f>SUM('1.ตรวจสอบความครบถ้วน7แผน ราย รพ'!BQ65:CK65)</f>
        <v>77994906.060000002</v>
      </c>
      <c r="I62" s="113">
        <f t="shared" si="2"/>
        <v>245347845.09</v>
      </c>
    </row>
    <row r="63" spans="1:9" s="47" customFormat="1" x14ac:dyDescent="0.6">
      <c r="A63" s="113" t="s">
        <v>227</v>
      </c>
      <c r="B63" s="114">
        <f>SUM('1.ตรวจสอบความครบถ้วน7แผน ราย รพ'!B66:M66)</f>
        <v>3548171</v>
      </c>
      <c r="C63" s="115">
        <f>SUM('1.ตรวจสอบความครบถ้วน7แผน ราย รพ'!N66:U66)</f>
        <v>2650722.5</v>
      </c>
      <c r="D63" s="115">
        <f>SUM('1.ตรวจสอบความครบถ้วน7แผน ราย รพ'!V66:AI66)</f>
        <v>6903801</v>
      </c>
      <c r="E63" s="114">
        <f>SUM('1.ตรวจสอบความครบถ้วน7แผน ราย รพ'!AJ66:BA66)</f>
        <v>17608212.600000001</v>
      </c>
      <c r="F63" s="115">
        <f>SUM('1.ตรวจสอบความครบถ้วน7แผน ราย รพ'!BB66:BJ66)</f>
        <v>4877350</v>
      </c>
      <c r="G63" s="115">
        <f>SUM('1.ตรวจสอบความครบถ้วน7แผน ราย รพ'!BK66:BP66)</f>
        <v>3900422</v>
      </c>
      <c r="H63" s="115">
        <f>SUM('1.ตรวจสอบความครบถ้วน7แผน ราย รพ'!BQ66:CK66)</f>
        <v>11731206.359999999</v>
      </c>
      <c r="I63" s="113">
        <f t="shared" si="2"/>
        <v>51219885.460000001</v>
      </c>
    </row>
    <row r="64" spans="1:9" s="47" customFormat="1" x14ac:dyDescent="0.6">
      <c r="A64" s="113" t="s">
        <v>228</v>
      </c>
      <c r="B64" s="114">
        <f>SUM('1.ตรวจสอบความครบถ้วน7แผน ราย รพ'!B67:M67)</f>
        <v>2715564</v>
      </c>
      <c r="C64" s="115">
        <f>SUM('1.ตรวจสอบความครบถ้วน7แผน ราย รพ'!N67:U67)</f>
        <v>1936793.24</v>
      </c>
      <c r="D64" s="115">
        <f>SUM('1.ตรวจสอบความครบถ้วน7แผน ราย รพ'!V67:AI67)</f>
        <v>6832503.7300000004</v>
      </c>
      <c r="E64" s="114">
        <f>SUM('1.ตรวจสอบความครบถ้วน7แผน ราย รพ'!AJ67:BA67)</f>
        <v>16034406.439999999</v>
      </c>
      <c r="F64" s="115">
        <f>SUM('1.ตรวจสอบความครบถ้วน7แผน ราย รพ'!BB67:BJ67)</f>
        <v>2483771</v>
      </c>
      <c r="G64" s="115">
        <f>SUM('1.ตรวจสอบความครบถ้วน7แผน ราย รพ'!BK67:BP67)</f>
        <v>1819956</v>
      </c>
      <c r="H64" s="115">
        <f>SUM('1.ตรวจสอบความครบถ้วน7แผน ราย รพ'!BQ67:CK67)</f>
        <v>9822760.8200000003</v>
      </c>
      <c r="I64" s="113">
        <f t="shared" si="2"/>
        <v>41645755.230000004</v>
      </c>
    </row>
    <row r="65" spans="1:9" s="47" customFormat="1" x14ac:dyDescent="0.6">
      <c r="A65" s="113" t="s">
        <v>229</v>
      </c>
      <c r="B65" s="114">
        <f>SUM('1.ตรวจสอบความครบถ้วน7แผน ราย รพ'!B68:M68)</f>
        <v>3822158.5</v>
      </c>
      <c r="C65" s="115">
        <f>SUM('1.ตรวจสอบความครบถ้วน7แผน ราย รพ'!N68:U68)</f>
        <v>300158.02</v>
      </c>
      <c r="D65" s="115">
        <f>SUM('1.ตรวจสอบความครบถ้วน7แผน ราย รพ'!V68:AI68)</f>
        <v>1300319.6400000001</v>
      </c>
      <c r="E65" s="114">
        <f>SUM('1.ตรวจสอบความครบถ้วน7แผน ราย รพ'!AJ68:BA68)</f>
        <v>4336070.58</v>
      </c>
      <c r="F65" s="115">
        <f>SUM('1.ตรวจสอบความครบถ้วน7แผน ราย รพ'!BB68:BJ68)</f>
        <v>758901</v>
      </c>
      <c r="G65" s="115">
        <f>SUM('1.ตรวจสอบความครบถ้วน7แผน ราย รพ'!BK68:BP68)</f>
        <v>683826</v>
      </c>
      <c r="H65" s="115">
        <f>SUM('1.ตรวจสอบความครบถ้วน7แผน ราย รพ'!BQ68:CK68)</f>
        <v>5163394.29</v>
      </c>
      <c r="I65" s="113">
        <f t="shared" si="2"/>
        <v>16364828.030000001</v>
      </c>
    </row>
    <row r="66" spans="1:9" s="47" customFormat="1" x14ac:dyDescent="0.6">
      <c r="A66" s="113" t="s">
        <v>230</v>
      </c>
      <c r="B66" s="114">
        <f>SUM('1.ตรวจสอบความครบถ้วน7แผน ราย รพ'!B69:M69)</f>
        <v>6129455</v>
      </c>
      <c r="C66" s="115">
        <f>SUM('1.ตรวจสอบความครบถ้วน7แผน ราย รพ'!N69:U69)</f>
        <v>3480060</v>
      </c>
      <c r="D66" s="115">
        <f>SUM('1.ตรวจสอบความครบถ้วน7แผน ราย รพ'!V69:AI69)</f>
        <v>7432011.1799999997</v>
      </c>
      <c r="E66" s="114">
        <f>SUM('1.ตรวจสอบความครบถ้วน7แผน ราย รพ'!AJ69:BA69)</f>
        <v>13264812.18</v>
      </c>
      <c r="F66" s="115">
        <f>SUM('1.ตรวจสอบความครบถ้วน7แผน ราย รพ'!BB69:BJ69)</f>
        <v>6040327</v>
      </c>
      <c r="G66" s="115">
        <f>SUM('1.ตรวจสอบความครบถ้วน7แผน ราย รพ'!BK69:BP69)</f>
        <v>4531681</v>
      </c>
      <c r="H66" s="115">
        <f>SUM('1.ตรวจสอบความครบถ้วน7แผน ราย รพ'!BQ69:CK69)</f>
        <v>13589211.920000002</v>
      </c>
      <c r="I66" s="113">
        <f t="shared" si="2"/>
        <v>54467558.280000001</v>
      </c>
    </row>
    <row r="67" spans="1:9" s="68" customFormat="1" x14ac:dyDescent="0.6">
      <c r="A67" s="131" t="s">
        <v>275</v>
      </c>
      <c r="B67" s="123">
        <f>SUM('1.ตรวจสอบความครบถ้วน7แผน ราย รพ'!B70:M70)</f>
        <v>98819452.650000006</v>
      </c>
      <c r="C67" s="124">
        <f>SUM('1.ตรวจสอบความครบถ้วน7แผน ราย รพ'!N70:U70)</f>
        <v>54465552.250000007</v>
      </c>
      <c r="D67" s="124">
        <f>SUM('1.ตรวจสอบความครบถ้วน7แผน ราย รพ'!V70:AI70)</f>
        <v>135253267.94</v>
      </c>
      <c r="E67" s="123">
        <f>SUM('1.ตรวจสอบความครบถ้วน7แผน ราย รพ'!AJ70:BA70)</f>
        <v>222523141.22999999</v>
      </c>
      <c r="F67" s="124">
        <f>SUM('1.ตรวจสอบความครบถ้วน7แผน ราย รพ'!BB70:BJ70)</f>
        <v>79544200.700000003</v>
      </c>
      <c r="G67" s="124">
        <f>SUM('1.ตรวจสอบความครบถ้วน7แผน ราย รพ'!BK70:BP70)</f>
        <v>69234930.050000012</v>
      </c>
      <c r="H67" s="124">
        <f>SUM('1.ตรวจสอบความครบถ้วน7แผน ราย รพ'!BQ70:CK70)</f>
        <v>251940104.06</v>
      </c>
      <c r="I67" s="132">
        <f>SUM(I55:I66)</f>
        <v>916323565.88</v>
      </c>
    </row>
    <row r="68" spans="1:9" s="68" customFormat="1" x14ac:dyDescent="0.6">
      <c r="E68" s="133"/>
    </row>
    <row r="69" spans="1:9" s="68" customFormat="1" x14ac:dyDescent="0.6">
      <c r="A69" s="137" t="s">
        <v>271</v>
      </c>
      <c r="B69" s="135"/>
      <c r="C69" s="135"/>
      <c r="D69" s="135"/>
      <c r="E69" s="136"/>
      <c r="F69" s="135"/>
      <c r="G69" s="135"/>
      <c r="H69" s="135"/>
      <c r="I69" s="135"/>
    </row>
    <row r="70" spans="1:9" s="68" customFormat="1" x14ac:dyDescent="0.6">
      <c r="A70" s="138" t="s">
        <v>269</v>
      </c>
      <c r="B70" s="139"/>
      <c r="C70" s="139"/>
      <c r="D70" s="139"/>
      <c r="E70" s="140"/>
      <c r="F70" s="139"/>
      <c r="G70" s="139"/>
      <c r="H70" s="139"/>
      <c r="I70" s="139"/>
    </row>
    <row r="71" spans="1:9" s="47" customFormat="1" x14ac:dyDescent="0.6">
      <c r="A71" s="125" t="s">
        <v>382</v>
      </c>
      <c r="B71" s="123">
        <f>SUM('1.ตรวจสอบความครบถ้วน7แผน ราย รพ'!B74:M74)</f>
        <v>1390534726.1799998</v>
      </c>
      <c r="C71" s="124">
        <f>SUM('1.ตรวจสอบความครบถ้วน7แผน ราย รพ'!N74:U74)</f>
        <v>1011798250.66</v>
      </c>
      <c r="D71" s="124">
        <f>SUM('1.ตรวจสอบความครบถ้วน7แผน ราย รพ'!V74:AI74)</f>
        <v>1375985113.75</v>
      </c>
      <c r="E71" s="123">
        <f>SUM('1.ตรวจสอบความครบถ้วน7แผน ราย รพ'!AJ74:BA74)</f>
        <v>2768167290.1799998</v>
      </c>
      <c r="F71" s="124">
        <f>SUM('1.ตรวจสอบความครบถ้วน7แผน ราย รพ'!BB74:BJ74)</f>
        <v>1609759312.23</v>
      </c>
      <c r="G71" s="124">
        <f>SUM('1.ตรวจสอบความครบถ้วน7แผน ราย รพ'!BK74:BP74)</f>
        <v>698126132.63</v>
      </c>
      <c r="H71" s="124">
        <f>SUM('1.ตรวจสอบความครบถ้วน7แผน ราย รพ'!BQ74:CK74)</f>
        <v>5577339655.6399994</v>
      </c>
      <c r="I71" s="124">
        <f t="shared" ref="I71" si="3">SUM(I72:I86)</f>
        <v>14431710481.27</v>
      </c>
    </row>
    <row r="72" spans="1:9" s="47" customFormat="1" x14ac:dyDescent="0.6">
      <c r="A72" s="113" t="s">
        <v>231</v>
      </c>
      <c r="B72" s="114">
        <f>SUM('1.ตรวจสอบความครบถ้วน7แผน ราย รพ'!B75:M75)</f>
        <v>359936504.19999999</v>
      </c>
      <c r="C72" s="115">
        <f>SUM('1.ตรวจสอบความครบถ้วน7แผน ราย รพ'!N75:U75)</f>
        <v>161483022.19999999</v>
      </c>
      <c r="D72" s="115">
        <f>SUM('1.ตรวจสอบความครบถ้วน7แผน ราย รพ'!V75:AI75)</f>
        <v>327671446.06999999</v>
      </c>
      <c r="E72" s="114">
        <f>SUM('1.ตรวจสอบความครบถ้วน7แผน ราย รพ'!AJ75:BA75)</f>
        <v>977562080.50000012</v>
      </c>
      <c r="F72" s="115">
        <f>SUM('1.ตรวจสอบความครบถ้วน7แผน ราย รพ'!BB75:BJ75)</f>
        <v>534423431.23000002</v>
      </c>
      <c r="G72" s="115">
        <f>SUM('1.ตรวจสอบความครบถ้วน7แผน ราย รพ'!BK75:BP75)</f>
        <v>216909021.27000001</v>
      </c>
      <c r="H72" s="115">
        <f>SUM('1.ตรวจสอบความครบถ้วน7แผน ราย รพ'!BQ75:CK75)</f>
        <v>1386860231.6599998</v>
      </c>
      <c r="I72" s="113">
        <f t="shared" ref="I72:I86" si="4">SUM(B72:H72)</f>
        <v>3964845737.1300001</v>
      </c>
    </row>
    <row r="73" spans="1:9" s="47" customFormat="1" x14ac:dyDescent="0.6">
      <c r="A73" s="113" t="s">
        <v>232</v>
      </c>
      <c r="B73" s="114">
        <f>SUM('1.ตรวจสอบความครบถ้วน7แผน ราย รพ'!B76:M76)</f>
        <v>11889055.75</v>
      </c>
      <c r="C73" s="115">
        <f>SUM('1.ตรวจสอบความครบถ้วน7แผน ราย รพ'!N76:U76)</f>
        <v>2069776.6900000002</v>
      </c>
      <c r="D73" s="115">
        <f>SUM('1.ตรวจสอบความครบถ้วน7แผน ราย รพ'!V76:AI76)</f>
        <v>4255000</v>
      </c>
      <c r="E73" s="114">
        <f>SUM('1.ตรวจสอบความครบถ้วน7แผน ราย รพ'!AJ76:BA76)</f>
        <v>45896761.969999999</v>
      </c>
      <c r="F73" s="115">
        <f>SUM('1.ตรวจสอบความครบถ้วน7แผน ราย รพ'!BB76:BJ76)</f>
        <v>16058275</v>
      </c>
      <c r="G73" s="115">
        <f>SUM('1.ตรวจสอบความครบถ้วน7แผน ราย รพ'!BK76:BP76)</f>
        <v>2124400</v>
      </c>
      <c r="H73" s="115">
        <f>SUM('1.ตรวจสอบความครบถ้วน7แผน ราย รพ'!BQ76:CK76)</f>
        <v>24988143.719999999</v>
      </c>
      <c r="I73" s="113">
        <f t="shared" si="4"/>
        <v>107281413.13</v>
      </c>
    </row>
    <row r="74" spans="1:9" s="47" customFormat="1" x14ac:dyDescent="0.6">
      <c r="A74" s="113" t="s">
        <v>233</v>
      </c>
      <c r="B74" s="114">
        <f>SUM('1.ตรวจสอบความครบถ้วน7แผน ราย รพ'!B77:M77)</f>
        <v>183148213.77000001</v>
      </c>
      <c r="C74" s="115">
        <f>SUM('1.ตรวจสอบความครบถ้วน7แผน ราย รพ'!N77:U77)</f>
        <v>111329017.43000001</v>
      </c>
      <c r="D74" s="115">
        <f>SUM('1.ตรวจสอบความครบถ้วน7แผน ราย รพ'!V77:AI77)</f>
        <v>247477739.09999999</v>
      </c>
      <c r="E74" s="114">
        <f>SUM('1.ตรวจสอบความครบถ้วน7แผน ราย รพ'!AJ77:BA77)</f>
        <v>529469513.63999999</v>
      </c>
      <c r="F74" s="115">
        <f>SUM('1.ตรวจสอบความครบถ้วน7แผน ราย รพ'!BB77:BJ77)</f>
        <v>286216817.30000001</v>
      </c>
      <c r="G74" s="115">
        <f>SUM('1.ตรวจสอบความครบถ้วน7แผน ราย รพ'!BK77:BP77)</f>
        <v>115074567.51000001</v>
      </c>
      <c r="H74" s="115">
        <f>SUM('1.ตรวจสอบความครบถ้วน7แผน ราย รพ'!BQ77:CK77)</f>
        <v>896548815.36999989</v>
      </c>
      <c r="I74" s="113">
        <f t="shared" si="4"/>
        <v>2369264684.1199999</v>
      </c>
    </row>
    <row r="75" spans="1:9" s="47" customFormat="1" x14ac:dyDescent="0.6">
      <c r="A75" s="113" t="s">
        <v>234</v>
      </c>
      <c r="B75" s="114">
        <f>SUM('1.ตรวจสอบความครบถ้วน7แผน ราย รพ'!B78:M78)</f>
        <v>106785460.29000001</v>
      </c>
      <c r="C75" s="115">
        <f>SUM('1.ตรวจสอบความครบถ้วน7แผน ราย รพ'!N78:U78)</f>
        <v>65750927.760000005</v>
      </c>
      <c r="D75" s="115">
        <f>SUM('1.ตรวจสอบความครบถ้วน7แผน ราย รพ'!V78:AI78)</f>
        <v>87358431.200000003</v>
      </c>
      <c r="E75" s="114">
        <f>SUM('1.ตรวจสอบความครบถ้วน7แผน ราย รพ'!AJ78:BA78)</f>
        <v>145222865.52000001</v>
      </c>
      <c r="F75" s="115">
        <f>SUM('1.ตรวจสอบความครบถ้วน7แผน ราย รพ'!BB78:BJ78)</f>
        <v>61195215</v>
      </c>
      <c r="G75" s="115">
        <f>SUM('1.ตรวจสอบความครบถ้วน7แผน ราย รพ'!BK78:BP78)</f>
        <v>41277454.379999995</v>
      </c>
      <c r="H75" s="115">
        <f>SUM('1.ตรวจสอบความครบถ้วน7แผน ราย รพ'!BQ78:CK78)</f>
        <v>174622398.30999997</v>
      </c>
      <c r="I75" s="113">
        <f t="shared" si="4"/>
        <v>682212752.45999992</v>
      </c>
    </row>
    <row r="76" spans="1:9" s="26" customFormat="1" x14ac:dyDescent="0.6">
      <c r="A76" s="113" t="s">
        <v>235</v>
      </c>
      <c r="B76" s="114">
        <f>SUM('1.ตรวจสอบความครบถ้วน7แผน ราย รพ'!B79:M79)</f>
        <v>5001</v>
      </c>
      <c r="C76" s="115">
        <f>SUM('1.ตรวจสอบความครบถ้วน7แผน ราย รพ'!N79:U79)</f>
        <v>1353424</v>
      </c>
      <c r="D76" s="115">
        <f>SUM('1.ตรวจสอบความครบถ้วน7แผน ราย รพ'!V79:AI79)</f>
        <v>17004</v>
      </c>
      <c r="E76" s="114">
        <f>SUM('1.ตรวจสอบความครบถ้วน7แผน ราย รพ'!AJ79:BA79)</f>
        <v>41350</v>
      </c>
      <c r="F76" s="115">
        <f>SUM('1.ตรวจสอบความครบถ้วน7แผน ราย รพ'!BB79:BJ79)</f>
        <v>4</v>
      </c>
      <c r="G76" s="115">
        <f>SUM('1.ตรวจสอบความครบถ้วน7แผน ราย รพ'!BK79:BP79)</f>
        <v>1</v>
      </c>
      <c r="H76" s="115">
        <f>SUM('1.ตรวจสอบความครบถ้วน7แผน ราย รพ'!BQ79:CK79)</f>
        <v>640152</v>
      </c>
      <c r="I76" s="113">
        <f t="shared" si="4"/>
        <v>2056936</v>
      </c>
    </row>
    <row r="77" spans="1:9" s="47" customFormat="1" x14ac:dyDescent="0.6">
      <c r="A77" s="113" t="s">
        <v>236</v>
      </c>
      <c r="B77" s="114">
        <f>SUM('1.ตรวจสอบความครบถ้วน7แผน ราย รพ'!B80:M80)</f>
        <v>13120545.43</v>
      </c>
      <c r="C77" s="115">
        <f>SUM('1.ตรวจสอบความครบถ้วน7แผน ราย รพ'!N80:U80)</f>
        <v>6538375.2300000004</v>
      </c>
      <c r="D77" s="115">
        <f>SUM('1.ตรวจสอบความครบถ้วน7แผน ราย รพ'!V80:AI80)</f>
        <v>8985983.2599999998</v>
      </c>
      <c r="E77" s="114">
        <f>SUM('1.ตรวจสอบความครบถ้วน7แผน ราย รพ'!AJ80:BA80)</f>
        <v>16939085.07</v>
      </c>
      <c r="F77" s="115">
        <f>SUM('1.ตรวจสอบความครบถ้วน7แผน ราย รพ'!BB80:BJ80)</f>
        <v>8581524</v>
      </c>
      <c r="G77" s="115">
        <f>SUM('1.ตรวจสอบความครบถ้วน7แผน ราย รพ'!BK80:BP80)</f>
        <v>5482092.1600000001</v>
      </c>
      <c r="H77" s="115">
        <f>SUM('1.ตรวจสอบความครบถ้วน7แผน ราย รพ'!BQ80:CK80)</f>
        <v>21493014.150000006</v>
      </c>
      <c r="I77" s="113">
        <f t="shared" si="4"/>
        <v>81140619.300000012</v>
      </c>
    </row>
    <row r="78" spans="1:9" s="47" customFormat="1" x14ac:dyDescent="0.6">
      <c r="A78" s="113" t="s">
        <v>237</v>
      </c>
      <c r="B78" s="114">
        <f>SUM('1.ตรวจสอบความครบถ้วน7แผน ราย รพ'!B81:M81)</f>
        <v>26201104.52</v>
      </c>
      <c r="C78" s="115">
        <f>SUM('1.ตรวจสอบความครบถ้วน7แผน ราย รพ'!N81:U81)</f>
        <v>21704967.100000001</v>
      </c>
      <c r="D78" s="115">
        <f>SUM('1.ตรวจสอบความครบถ้วน7แผน ราย รพ'!V81:AI81)</f>
        <v>15648670.25</v>
      </c>
      <c r="E78" s="114">
        <f>SUM('1.ตรวจสอบความครบถ้วน7แผน ราย รพ'!AJ81:BA81)</f>
        <v>65474310.590000004</v>
      </c>
      <c r="F78" s="115">
        <f>SUM('1.ตรวจสอบความครบถ้วน7แผน ราย รพ'!BB81:BJ81)</f>
        <v>2570001</v>
      </c>
      <c r="G78" s="115">
        <f>SUM('1.ตรวจสอบความครบถ้วน7แผน ราย รพ'!BK81:BP81)</f>
        <v>5054421.2300000004</v>
      </c>
      <c r="H78" s="115">
        <f>SUM('1.ตรวจสอบความครบถ้วน7แผน ราย รพ'!BQ81:CK81)</f>
        <v>69516612.970000014</v>
      </c>
      <c r="I78" s="113">
        <f t="shared" si="4"/>
        <v>206170087.66000003</v>
      </c>
    </row>
    <row r="79" spans="1:9" s="47" customFormat="1" x14ac:dyDescent="0.6">
      <c r="A79" s="113" t="s">
        <v>238</v>
      </c>
      <c r="B79" s="114">
        <f>SUM('1.ตรวจสอบความครบถ้วน7แผน ราย รพ'!B82:M82)</f>
        <v>178357132.40000001</v>
      </c>
      <c r="C79" s="115">
        <f>SUM('1.ตรวจสอบความครบถ้วน7แผน ราย รพ'!N82:U82)</f>
        <v>94298038</v>
      </c>
      <c r="D79" s="115">
        <f>SUM('1.ตรวจสอบความครบถ้วน7แผน ราย รพ'!V82:AI82)</f>
        <v>92027049.530000001</v>
      </c>
      <c r="E79" s="114">
        <f>SUM('1.ตรวจสอบความครบถ้วน7แผน ราย รพ'!AJ82:BA82)</f>
        <v>109861089.97</v>
      </c>
      <c r="F79" s="115">
        <f>SUM('1.ตรวจสอบความครบถ้วน7แผน ราย รพ'!BB82:BJ82)</f>
        <v>100783364.5</v>
      </c>
      <c r="G79" s="115">
        <f>SUM('1.ตรวจสอบความครบถ้วน7แผน ราย รพ'!BK82:BP82)</f>
        <v>4319610</v>
      </c>
      <c r="H79" s="115">
        <f>SUM('1.ตรวจสอบความครบถ้วน7แผน ราย รพ'!BQ82:CK82)</f>
        <v>553221813.20999992</v>
      </c>
      <c r="I79" s="113">
        <f t="shared" si="4"/>
        <v>1132868097.6099999</v>
      </c>
    </row>
    <row r="80" spans="1:9" s="47" customFormat="1" x14ac:dyDescent="0.6">
      <c r="A80" s="113" t="s">
        <v>239</v>
      </c>
      <c r="B80" s="114">
        <f>SUM('1.ตรวจสอบความครบถ้วน7แผน ราย รพ'!B83:M83)</f>
        <v>289428556.07999998</v>
      </c>
      <c r="C80" s="115">
        <f>SUM('1.ตรวจสอบความครบถ้วน7แผน ราย รพ'!N83:U83)</f>
        <v>165107203.69</v>
      </c>
      <c r="D80" s="115">
        <f>SUM('1.ตรวจสอบความครบถ้วน7แผน ราย รพ'!V83:AI83)</f>
        <v>195848862.63999999</v>
      </c>
      <c r="E80" s="114">
        <f>SUM('1.ตรวจสอบความครบถ้วน7แผน ราย รพ'!AJ83:BA83)</f>
        <v>183759438.81999999</v>
      </c>
      <c r="F80" s="115">
        <f>SUM('1.ตรวจสอบความครบถ้วน7แผน ราย รพ'!BB83:BJ83)</f>
        <v>213988870</v>
      </c>
      <c r="G80" s="115">
        <f>SUM('1.ตรวจสอบความครบถ้วน7แผน ราย รพ'!BK83:BP83)</f>
        <v>119689637.90000001</v>
      </c>
      <c r="H80" s="115">
        <f>SUM('1.ตรวจสอบความครบถ้วน7แผน ราย รพ'!BQ83:CK83)</f>
        <v>1121104049.46</v>
      </c>
      <c r="I80" s="113">
        <f t="shared" si="4"/>
        <v>2288926618.5900002</v>
      </c>
    </row>
    <row r="81" spans="1:9" s="47" customFormat="1" x14ac:dyDescent="0.6">
      <c r="A81" s="113" t="s">
        <v>240</v>
      </c>
      <c r="B81" s="114">
        <f>SUM('1.ตรวจสอบความครบถ้วน7แผน ราย รพ'!B84:M84)</f>
        <v>17585880.84</v>
      </c>
      <c r="C81" s="115">
        <f>SUM('1.ตรวจสอบความครบถ้วน7แผน ราย รพ'!N84:U84)</f>
        <v>5692625.7000000002</v>
      </c>
      <c r="D81" s="115">
        <f>SUM('1.ตรวจสอบความครบถ้วน7แผน ราย รพ'!V84:AI84)</f>
        <v>1971000.49</v>
      </c>
      <c r="E81" s="114">
        <f>SUM('1.ตรวจสอบความครบถ้วน7แผน ราย รพ'!AJ84:BA84)</f>
        <v>15251482</v>
      </c>
      <c r="F81" s="115">
        <f>SUM('1.ตรวจสอบความครบถ้วน7แผน ราย รพ'!BB84:BJ84)</f>
        <v>14119722</v>
      </c>
      <c r="G81" s="115">
        <f>SUM('1.ตรวจสอบความครบถ้วน7แผน ราย รพ'!BK84:BP84)</f>
        <v>1</v>
      </c>
      <c r="H81" s="115">
        <f>SUM('1.ตรวจสอบความครบถ้วน7แผน ราย รพ'!BQ84:CK84)</f>
        <v>45325988.740000002</v>
      </c>
      <c r="I81" s="113">
        <f t="shared" si="4"/>
        <v>99946700.770000011</v>
      </c>
    </row>
    <row r="82" spans="1:9" s="47" customFormat="1" x14ac:dyDescent="0.6">
      <c r="A82" s="113" t="s">
        <v>241</v>
      </c>
      <c r="B82" s="114">
        <f>SUM('1.ตรวจสอบความครบถ้วน7แผน ราย รพ'!B85:M85)</f>
        <v>1</v>
      </c>
      <c r="C82" s="115">
        <f>SUM('1.ตรวจสอบความครบถ้วน7แผน ราย รพ'!N85:U85)</f>
        <v>764800</v>
      </c>
      <c r="D82" s="115">
        <f>SUM('1.ตรวจสอบความครบถ้วน7แผน ราย รพ'!V85:AI85)</f>
        <v>2</v>
      </c>
      <c r="E82" s="114">
        <f>SUM('1.ตรวจสอบความครบถ้วน7แผน ราย รพ'!AJ85:BA85)</f>
        <v>1677572</v>
      </c>
      <c r="F82" s="115">
        <f>SUM('1.ตรวจสอบความครบถ้วน7แผน ราย รพ'!BB85:BJ85)</f>
        <v>2120004</v>
      </c>
      <c r="G82" s="115">
        <f>SUM('1.ตรวจสอบความครบถ้วน7แผน ราย รพ'!BK85:BP85)</f>
        <v>1</v>
      </c>
      <c r="H82" s="154">
        <f>SUM('1.ตรวจสอบความครบถ้วน7แผน ราย รพ'!BQ85:CK85)</f>
        <v>0</v>
      </c>
      <c r="I82" s="113">
        <f t="shared" si="4"/>
        <v>4562380</v>
      </c>
    </row>
    <row r="83" spans="1:9" s="47" customFormat="1" x14ac:dyDescent="0.6">
      <c r="A83" s="113" t="s">
        <v>242</v>
      </c>
      <c r="B83" s="114">
        <f>SUM('1.ตรวจสอบความครบถ้วน7แผน ราย รพ'!B86:M86)</f>
        <v>51159582.270000003</v>
      </c>
      <c r="C83" s="115">
        <f>SUM('1.ตรวจสอบความครบถ้วน7แผน ราย รพ'!N86:U86)</f>
        <v>24350606.57</v>
      </c>
      <c r="D83" s="115">
        <f>SUM('1.ตรวจสอบความครบถ้วน7แผน ราย รพ'!V86:AI86)</f>
        <v>29565027.960000005</v>
      </c>
      <c r="E83" s="114">
        <f>SUM('1.ตรวจสอบความครบถ้วน7แผน ราย รพ'!AJ86:BA86)</f>
        <v>83114593.349999994</v>
      </c>
      <c r="F83" s="115">
        <f>SUM('1.ตรวจสอบความครบถ้วน7แผน ราย รพ'!BB86:BJ86)</f>
        <v>29788225.040000003</v>
      </c>
      <c r="G83" s="115">
        <f>SUM('1.ตรวจสอบความครบถ้วน7แผน ราย รพ'!BK86:BP86)</f>
        <v>20320050.879999995</v>
      </c>
      <c r="H83" s="115">
        <f>SUM('1.ตรวจสอบความครบถ้วน7แผน ราย รพ'!BQ86:CK86)</f>
        <v>173353489.45999998</v>
      </c>
      <c r="I83" s="113">
        <f t="shared" si="4"/>
        <v>411651575.52999997</v>
      </c>
    </row>
    <row r="84" spans="1:9" s="47" customFormat="1" x14ac:dyDescent="0.6">
      <c r="A84" s="113" t="s">
        <v>243</v>
      </c>
      <c r="B84" s="114">
        <f>SUM('1.ตรวจสอบความครบถ้วน7แผน ราย รพ'!B87:M87)</f>
        <v>14610854.960000001</v>
      </c>
      <c r="C84" s="115">
        <f>SUM('1.ตรวจสอบความครบถ้วน7แผน ราย รพ'!N87:U87)</f>
        <v>277469203.51999998</v>
      </c>
      <c r="D84" s="115">
        <f>SUM('1.ตรวจสอบความครบถ้วน7แผน ราย รพ'!V87:AI87)</f>
        <v>72401943.890000001</v>
      </c>
      <c r="E84" s="114">
        <f>SUM('1.ตรวจสอบความครบถ้วน7แผน ราย รพ'!AJ87:BA87)</f>
        <v>226985197.01999998</v>
      </c>
      <c r="F84" s="115">
        <f>SUM('1.ตรวจสอบความครบถ้วน7แผน ราย รพ'!BB87:BJ87)</f>
        <v>246533819</v>
      </c>
      <c r="G84" s="115">
        <f>SUM('1.ตรวจสอบความครบถ้วน7แผน ราย รพ'!BK87:BP87)</f>
        <v>63949868.959999993</v>
      </c>
      <c r="H84" s="115">
        <f>SUM('1.ตรวจสอบความครบถ้วน7แผน ราย รพ'!BQ87:CK87)</f>
        <v>213571277.94999999</v>
      </c>
      <c r="I84" s="113">
        <f t="shared" si="4"/>
        <v>1115522165.3</v>
      </c>
    </row>
    <row r="85" spans="1:9" s="47" customFormat="1" x14ac:dyDescent="0.6">
      <c r="A85" s="113" t="s">
        <v>244</v>
      </c>
      <c r="B85" s="114">
        <f>SUM('1.ตรวจสอบความครบถ้วน7แผน ราย รพ'!B88:M88)</f>
        <v>98474294.039999992</v>
      </c>
      <c r="C85" s="115">
        <f>SUM('1.ตรวจสอบความครบถ้วน7แผน ราย รพ'!N88:U88)</f>
        <v>53354550.409999996</v>
      </c>
      <c r="D85" s="115">
        <f>SUM('1.ตรวจสอบความครบถ้วน7แผน ราย รพ'!V88:AI88)</f>
        <v>127757549.25</v>
      </c>
      <c r="E85" s="114">
        <f>SUM('1.ตรวจสอบความครบถ้วน7แผน ราย รพ'!AJ88:BA88)</f>
        <v>201012598.96000001</v>
      </c>
      <c r="F85" s="115">
        <f>SUM('1.ตรวจสอบความครบถ้วน7แผน ราย รพ'!BB88:BJ88)</f>
        <v>73783448.5</v>
      </c>
      <c r="G85" s="115">
        <f>SUM('1.ตรวจสอบความครบถ้วน7แผน ราย รพ'!BK88:BP88)</f>
        <v>59885487.32</v>
      </c>
      <c r="H85" s="115">
        <f>SUM('1.ตรวจสอบความครบถ้วน7แผน ราย รพ'!BQ88:CK88)</f>
        <v>252529462.11000001</v>
      </c>
      <c r="I85" s="113">
        <f t="shared" si="4"/>
        <v>866797390.59000003</v>
      </c>
    </row>
    <row r="86" spans="1:9" s="47" customFormat="1" x14ac:dyDescent="0.6">
      <c r="A86" s="113" t="s">
        <v>245</v>
      </c>
      <c r="B86" s="114">
        <f>SUM('1.ตรวจสอบความครบถ้วน7แผน ราย รพ'!B89:M89)</f>
        <v>39832539.629999995</v>
      </c>
      <c r="C86" s="115">
        <f>SUM('1.ตรวจสอบความครบถ้วน7แผน ราย รพ'!N89:U89)</f>
        <v>20531712.359999999</v>
      </c>
      <c r="D86" s="115">
        <f>SUM('1.ตรวจสอบความครบถ้วน7แผน ราย รพ'!V89:AI89)</f>
        <v>164999404.11000001</v>
      </c>
      <c r="E86" s="114">
        <f>SUM('1.ตรวจสอบความครบถ้วน7แผน ราย รพ'!AJ89:BA89)</f>
        <v>165899350.76999998</v>
      </c>
      <c r="F86" s="115">
        <f>SUM('1.ตรวจสอบความครบถ้วน7แผน ราย รพ'!BB89:BJ89)</f>
        <v>19596591.66</v>
      </c>
      <c r="G86" s="115">
        <f>SUM('1.ตรวจสอบความครบถ้วน7แผน ราย รพ'!BK89:BP89)</f>
        <v>44039518.019999996</v>
      </c>
      <c r="H86" s="115">
        <f>SUM('1.ตรวจสอบความครบถ้วน7แผน ราย รพ'!BQ89:CK89)</f>
        <v>643564206.52999997</v>
      </c>
      <c r="I86" s="113">
        <f t="shared" si="4"/>
        <v>1098463323.0799999</v>
      </c>
    </row>
    <row r="87" spans="1:9" s="47" customFormat="1" x14ac:dyDescent="0.6">
      <c r="E87" s="103"/>
    </row>
    <row r="88" spans="1:9" s="47" customFormat="1" x14ac:dyDescent="0.6">
      <c r="A88" s="141" t="s">
        <v>272</v>
      </c>
      <c r="B88" s="142"/>
      <c r="C88" s="142"/>
      <c r="D88" s="142"/>
      <c r="E88" s="130"/>
      <c r="F88" s="142"/>
      <c r="G88" s="142"/>
      <c r="H88" s="142"/>
      <c r="I88" s="142"/>
    </row>
    <row r="89" spans="1:9" s="47" customFormat="1" x14ac:dyDescent="0.6">
      <c r="A89" s="143" t="s">
        <v>270</v>
      </c>
      <c r="B89" s="113"/>
      <c r="C89" s="113"/>
      <c r="D89" s="113"/>
      <c r="E89" s="144"/>
      <c r="F89" s="113"/>
      <c r="G89" s="113"/>
      <c r="H89" s="113"/>
      <c r="I89" s="113"/>
    </row>
    <row r="90" spans="1:9" s="47" customFormat="1" x14ac:dyDescent="0.6">
      <c r="A90" s="125" t="s">
        <v>383</v>
      </c>
      <c r="B90" s="123">
        <f>SUM('1.ตรวจสอบความครบถ้วน7แผน ราย รพ'!B93:M93)</f>
        <v>42608679470.360001</v>
      </c>
      <c r="C90" s="124">
        <f>SUM('1.ตรวจสอบความครบถ้วน7แผน ราย รพ'!N93:U93)</f>
        <v>1022969471.48</v>
      </c>
      <c r="D90" s="124">
        <f>SUM('1.ตรวจสอบความครบถ้วน7แผน ราย รพ'!V93:AI93)</f>
        <v>1951540298.96</v>
      </c>
      <c r="E90" s="123">
        <f>SUM('1.ตรวจสอบความครบถ้วน7แผน ราย รพ'!AJ93:BA93)</f>
        <v>4175690642.7099991</v>
      </c>
      <c r="F90" s="124">
        <f>SUM('1.ตรวจสอบความครบถ้วน7แผน ราย รพ'!BB93:BJ93)</f>
        <v>2042692905.3</v>
      </c>
      <c r="G90" s="124">
        <f>SUM('1.ตรวจสอบความครบถ้วน7แผน ราย รพ'!BK93:BP93)</f>
        <v>1125284743.0999999</v>
      </c>
      <c r="H90" s="124">
        <f>SUM('1.ตรวจสอบความครบถ้วน7แผน ราย รพ'!BQ93:CK93)</f>
        <v>6153128753.8200016</v>
      </c>
      <c r="I90" s="123">
        <f t="shared" ref="I90" si="5">SUM(I91:I97)</f>
        <v>59079986285.730003</v>
      </c>
    </row>
    <row r="91" spans="1:9" s="47" customFormat="1" x14ac:dyDescent="0.6">
      <c r="A91" s="113" t="s">
        <v>246</v>
      </c>
      <c r="B91" s="114">
        <f>SUM('1.ตรวจสอบความครบถ้วน7แผน ราย รพ'!B94:M94)</f>
        <v>41996364433.400002</v>
      </c>
      <c r="C91" s="115">
        <f>SUM('1.ตรวจสอบความครบถ้วน7แผน ราย รพ'!N94:U94)</f>
        <v>702860152.50999999</v>
      </c>
      <c r="D91" s="115">
        <f>SUM('1.ตรวจสอบความครบถ้วน7แผน ราย รพ'!V94:AI94)</f>
        <v>1218635412.1199999</v>
      </c>
      <c r="E91" s="114">
        <f>SUM('1.ตรวจสอบความครบถ้วน7แผน ราย รพ'!AJ94:BA94)</f>
        <v>2410769276.3900003</v>
      </c>
      <c r="F91" s="115">
        <f>SUM('1.ตรวจสอบความครบถ้วน7แผน ราย รพ'!BB94:BJ94)</f>
        <v>1075770400.1900001</v>
      </c>
      <c r="G91" s="115">
        <f>SUM('1.ตรวจสอบความครบถ้วน7แผน ราย รพ'!BK94:BP94)</f>
        <v>795116111.38999999</v>
      </c>
      <c r="H91" s="115">
        <f>SUM('1.ตรวจสอบความครบถ้วน7แผน ราย รพ'!BQ94:CK94)</f>
        <v>3963440820.7999997</v>
      </c>
      <c r="I91" s="113">
        <f t="shared" ref="I91:I97" si="6">SUM(B91:H91)</f>
        <v>52162956606.800011</v>
      </c>
    </row>
    <row r="92" spans="1:9" s="47" customFormat="1" x14ac:dyDescent="0.6">
      <c r="A92" s="113" t="s">
        <v>247</v>
      </c>
      <c r="B92" s="114">
        <f>SUM('1.ตรวจสอบความครบถ้วน7แผน ราย รพ'!B95:M95)</f>
        <v>4892390.3499999996</v>
      </c>
      <c r="C92" s="115">
        <f>SUM('1.ตรวจสอบความครบถ้วน7แผน ราย รพ'!N95:U95)</f>
        <v>2135041.62</v>
      </c>
      <c r="D92" s="115">
        <f>SUM('1.ตรวจสอบความครบถ้วน7แผน ราย รพ'!V95:AI95)</f>
        <v>4300780.5</v>
      </c>
      <c r="E92" s="114">
        <f>SUM('1.ตรวจสอบความครบถ้วน7แผน ราย รพ'!AJ95:BA95)</f>
        <v>15829412.399999999</v>
      </c>
      <c r="F92" s="115">
        <f>SUM('1.ตรวจสอบความครบถ้วน7แผน ราย รพ'!BB95:BJ95)</f>
        <v>19384979.030000001</v>
      </c>
      <c r="G92" s="115">
        <f>SUM('1.ตรวจสอบความครบถ้วน7แผน ราย รพ'!BK95:BP95)</f>
        <v>2341894.96</v>
      </c>
      <c r="H92" s="115">
        <f>SUM('1.ตรวจสอบความครบถ้วน7แผน ราย รพ'!BQ95:CK95)</f>
        <v>28325125.809999999</v>
      </c>
      <c r="I92" s="113">
        <f t="shared" si="6"/>
        <v>77209624.670000002</v>
      </c>
    </row>
    <row r="93" spans="1:9" s="47" customFormat="1" x14ac:dyDescent="0.6">
      <c r="A93" s="113" t="s">
        <v>248</v>
      </c>
      <c r="B93" s="114">
        <f>SUM('1.ตรวจสอบความครบถ้วน7แผน ราย รพ'!B96:M96)</f>
        <v>59014756.560000002</v>
      </c>
      <c r="C93" s="115">
        <f>SUM('1.ตรวจสอบความครบถ้วน7แผน ราย รพ'!N96:U96)</f>
        <v>37858409.269999996</v>
      </c>
      <c r="D93" s="115">
        <f>SUM('1.ตรวจสอบความครบถ้วน7แผน ราย รพ'!V96:AI96)</f>
        <v>54471200.380000003</v>
      </c>
      <c r="E93" s="114">
        <f>SUM('1.ตรวจสอบความครบถ้วน7แผน ราย รพ'!AJ96:BA96)</f>
        <v>165100155.97000003</v>
      </c>
      <c r="F93" s="115">
        <f>SUM('1.ตรวจสอบความครบถ้วน7แผน ราย รพ'!BB96:BJ96)</f>
        <v>69000875.359999999</v>
      </c>
      <c r="G93" s="115">
        <f>SUM('1.ตรวจสอบความครบถ้วน7แผน ราย รพ'!BK96:BP96)</f>
        <v>40683547.329999998</v>
      </c>
      <c r="H93" s="115">
        <f>SUM('1.ตรวจสอบความครบถ้วน7แผน ราย รพ'!BQ96:CK96)</f>
        <v>218181488.19999999</v>
      </c>
      <c r="I93" s="113">
        <f t="shared" si="6"/>
        <v>644310433.07000005</v>
      </c>
    </row>
    <row r="94" spans="1:9" s="47" customFormat="1" x14ac:dyDescent="0.6">
      <c r="A94" s="113" t="s">
        <v>249</v>
      </c>
      <c r="B94" s="114">
        <f>SUM('1.ตรวจสอบความครบถ้วน7แผน ราย รพ'!B97:M97)</f>
        <v>310291217.16999996</v>
      </c>
      <c r="C94" s="115">
        <f>SUM('1.ตรวจสอบความครบถ้วน7แผน ราย รพ'!N97:U97)</f>
        <v>168888666.64999998</v>
      </c>
      <c r="D94" s="115">
        <f>SUM('1.ตรวจสอบความครบถ้วน7แผน ราย รพ'!V97:AI97)</f>
        <v>307928807.98000002</v>
      </c>
      <c r="E94" s="114">
        <f>SUM('1.ตรวจสอบความครบถ้วน7แผน ราย รพ'!AJ97:BA97)</f>
        <v>1025650372.02</v>
      </c>
      <c r="F94" s="115">
        <f>SUM('1.ตรวจสอบความครบถ้วน7แผน ราย รพ'!BB97:BJ97)</f>
        <v>447329362.36000001</v>
      </c>
      <c r="G94" s="115">
        <f>SUM('1.ตรวจสอบความครบถ้วน7แผน ราย รพ'!BK97:BP97)</f>
        <v>159915679.90000001</v>
      </c>
      <c r="H94" s="115">
        <f>SUM('1.ตรวจสอบความครบถ้วน7แผน ราย รพ'!BQ97:CK97)</f>
        <v>1093973611.3000002</v>
      </c>
      <c r="I94" s="113">
        <f t="shared" si="6"/>
        <v>3513977717.3800001</v>
      </c>
    </row>
    <row r="95" spans="1:9" s="47" customFormat="1" x14ac:dyDescent="0.6">
      <c r="A95" s="113" t="s">
        <v>250</v>
      </c>
      <c r="B95" s="114">
        <f>SUM('1.ตรวจสอบความครบถ้วน7แผน ราย รพ'!B98:M98)</f>
        <v>66889351.18</v>
      </c>
      <c r="C95" s="115">
        <f>SUM('1.ตรวจสอบความครบถ้วน7แผน ราย รพ'!N98:U98)</f>
        <v>26974481.530000001</v>
      </c>
      <c r="D95" s="115">
        <f>SUM('1.ตรวจสอบความครบถ้วน7แผน ราย รพ'!V98:AI98)</f>
        <v>124800385.33</v>
      </c>
      <c r="E95" s="114">
        <f>SUM('1.ตรวจสอบความครบถ้วน7แผน ราย รพ'!AJ98:BA98)</f>
        <v>238524679.52999997</v>
      </c>
      <c r="F95" s="115">
        <f>SUM('1.ตรวจสอบความครบถ้วน7แผน ราย รพ'!BB98:BJ98)</f>
        <v>107199378.48999999</v>
      </c>
      <c r="G95" s="115">
        <f>SUM('1.ตรวจสอบความครบถ้วน7แผน ราย รพ'!BK98:BP98)</f>
        <v>46421177.920000002</v>
      </c>
      <c r="H95" s="115">
        <f>SUM('1.ตรวจสอบความครบถ้วน7แผน ราย รพ'!BQ98:CK98)</f>
        <v>315428481.11999989</v>
      </c>
      <c r="I95" s="113">
        <f t="shared" si="6"/>
        <v>926237935.09999979</v>
      </c>
    </row>
    <row r="96" spans="1:9" s="26" customFormat="1" x14ac:dyDescent="0.6">
      <c r="A96" s="113" t="s">
        <v>251</v>
      </c>
      <c r="B96" s="114">
        <f>SUM('1.ตรวจสอบความครบถ้วน7แผน ราย รพ'!B99:M99)</f>
        <v>2344952.4600000004</v>
      </c>
      <c r="C96" s="115">
        <f>SUM('1.ตรวจสอบความครบถ้วน7แผน ราย รพ'!N99:U99)</f>
        <v>957874.55999999994</v>
      </c>
      <c r="D96" s="115">
        <f>SUM('1.ตรวจสอบความครบถ้วน7แผน ราย รพ'!V99:AI99)</f>
        <v>3073836.52</v>
      </c>
      <c r="E96" s="114">
        <f>SUM('1.ตรวจสอบความครบถ้วน7แผน ราย รพ'!AJ99:BA99)</f>
        <v>1195904.58</v>
      </c>
      <c r="F96" s="115">
        <f>SUM('1.ตรวจสอบความครบถ้วน7แผน ราย รพ'!BB99:BJ99)</f>
        <v>2396145.2000000002</v>
      </c>
      <c r="G96" s="115">
        <f>SUM('1.ตรวจสอบความครบถ้วน7แผน ราย รพ'!BK99:BP99)</f>
        <v>730804.63</v>
      </c>
      <c r="H96" s="115">
        <f>SUM('1.ตรวจสอบความครบถ้วน7แผน ราย รพ'!BQ99:CK99)</f>
        <v>2246570.67</v>
      </c>
      <c r="I96" s="113">
        <f t="shared" si="6"/>
        <v>12946088.620000001</v>
      </c>
    </row>
    <row r="97" spans="1:9" s="47" customFormat="1" x14ac:dyDescent="0.6">
      <c r="A97" s="145" t="s">
        <v>252</v>
      </c>
      <c r="B97" s="114">
        <f>SUM('1.ตรวจสอบความครบถ้วน7แผน ราย รพ'!B100:M100)</f>
        <v>168882369.23999998</v>
      </c>
      <c r="C97" s="115">
        <f>SUM('1.ตรวจสอบความครบถ้วน7แผน ราย รพ'!N100:U100)</f>
        <v>83294845.340000004</v>
      </c>
      <c r="D97" s="115">
        <f>SUM('1.ตรวจสอบความครบถ้วน7แผน ราย รพ'!V100:AI100)</f>
        <v>238329876.13</v>
      </c>
      <c r="E97" s="114">
        <f>SUM('1.ตรวจสอบความครบถ้วน7แผน ราย รพ'!AJ100:BA100)</f>
        <v>318620841.81999999</v>
      </c>
      <c r="F97" s="115">
        <f>SUM('1.ตรวจสอบความครบถ้วน7แผน ราย รพ'!BB100:BJ100)</f>
        <v>321611764.66999996</v>
      </c>
      <c r="G97" s="115">
        <f>SUM('1.ตรวจสอบความครบถ้วน7แผน ราย รพ'!BK100:BP100)</f>
        <v>80075526.969999999</v>
      </c>
      <c r="H97" s="115">
        <f>SUM('1.ตรวจสอบความครบถ้วน7แผน ราย รพ'!BQ100:CK100)</f>
        <v>531532655.91999996</v>
      </c>
      <c r="I97" s="113">
        <f t="shared" si="6"/>
        <v>1742347880.0899997</v>
      </c>
    </row>
    <row r="98" spans="1:9" s="47" customFormat="1" ht="39" customHeight="1" x14ac:dyDescent="0.6">
      <c r="E98" s="103"/>
    </row>
    <row r="99" spans="1:9" s="47" customFormat="1" x14ac:dyDescent="0.6">
      <c r="A99" s="146" t="s">
        <v>273</v>
      </c>
      <c r="B99" s="147"/>
      <c r="C99" s="147"/>
      <c r="D99" s="147"/>
      <c r="E99" s="148"/>
      <c r="F99" s="147"/>
      <c r="G99" s="147"/>
      <c r="H99" s="147"/>
      <c r="I99" s="147"/>
    </row>
    <row r="100" spans="1:9" s="26" customFormat="1" x14ac:dyDescent="0.6">
      <c r="A100" s="149" t="s">
        <v>384</v>
      </c>
      <c r="B100" s="114">
        <f>SUM('1.ตรวจสอบความครบถ้วน7แผน ราย รพ'!B103:M103)</f>
        <v>1</v>
      </c>
      <c r="C100" s="115">
        <f>SUM('1.ตรวจสอบความครบถ้วน7แผน ราย รพ'!N103:U103)</f>
        <v>21188786</v>
      </c>
      <c r="D100" s="115">
        <f>SUM('1.ตรวจสอบความครบถ้วน7แผน ราย รพ'!V103:AI103)</f>
        <v>25353700</v>
      </c>
      <c r="E100" s="114">
        <f>SUM('1.ตรวจสอบความครบถ้วน7แผน ราย รพ'!AJ103:BA103)</f>
        <v>127093233.11</v>
      </c>
      <c r="F100" s="115">
        <f>SUM('1.ตรวจสอบความครบถ้วน7แผน ราย รพ'!BB103:BJ103)</f>
        <v>89523696</v>
      </c>
      <c r="G100" s="115">
        <f>SUM('1.ตรวจสอบความครบถ้วน7แผน ราย รพ'!BK103:BP103)</f>
        <v>36721613.579999998</v>
      </c>
      <c r="H100" s="115">
        <f>SUM('1.ตรวจสอบความครบถ้วน7แผน ราย รพ'!BQ103:CK103)</f>
        <v>85779931</v>
      </c>
      <c r="I100" s="113">
        <f>SUM(B100:H100)</f>
        <v>385660960.69</v>
      </c>
    </row>
    <row r="101" spans="1:9" s="47" customFormat="1" x14ac:dyDescent="0.6">
      <c r="A101" s="150" t="s">
        <v>385</v>
      </c>
      <c r="B101" s="114">
        <f>SUM('1.ตรวจสอบความครบถ้วน7แผน ราย รพ'!B104:M104)</f>
        <v>39027356.469999999</v>
      </c>
      <c r="C101" s="115">
        <f>SUM('1.ตรวจสอบความครบถ้วน7แผน ราย รพ'!N104:U104)</f>
        <v>30830603.719999999</v>
      </c>
      <c r="D101" s="115">
        <f>SUM('1.ตรวจสอบความครบถ้วน7แผน ราย รพ'!V104:AI104)</f>
        <v>46634134.260000005</v>
      </c>
      <c r="E101" s="114">
        <f>SUM('1.ตรวจสอบความครบถ้วน7แผน ราย รพ'!AJ104:BA104)</f>
        <v>86606171.49000001</v>
      </c>
      <c r="F101" s="115">
        <f>SUM('1.ตรวจสอบความครบถ้วน7แผน ราย รพ'!BB104:BJ104)</f>
        <v>27772441.43</v>
      </c>
      <c r="G101" s="115">
        <f>SUM('1.ตรวจสอบความครบถ้วน7แผน ราย รพ'!BK104:BP104)</f>
        <v>16172544.550000001</v>
      </c>
      <c r="H101" s="115">
        <f>SUM('1.ตรวจสอบความครบถ้วน7แผน ราย รพ'!BQ104:CK104)</f>
        <v>122686714.83</v>
      </c>
      <c r="I101" s="113">
        <f>SUM(B101:H101)</f>
        <v>369729966.75</v>
      </c>
    </row>
    <row r="102" spans="1:9" s="47" customFormat="1" x14ac:dyDescent="0.6">
      <c r="A102" s="150" t="s">
        <v>386</v>
      </c>
      <c r="B102" s="114">
        <f>SUM('1.ตรวจสอบความครบถ้วน7แผน ราย รพ'!B105:M105)</f>
        <v>78000001</v>
      </c>
      <c r="C102" s="115">
        <f>SUM('1.ตรวจสอบความครบถ้วน7แผน ราย รพ'!N105:U105)</f>
        <v>115458633</v>
      </c>
      <c r="D102" s="115">
        <f>SUM('1.ตรวจสอบความครบถ้วน7แผน ราย รพ'!V105:AI105)</f>
        <v>25600000</v>
      </c>
      <c r="E102" s="114">
        <f>SUM('1.ตรวจสอบความครบถ้วน7แผน ราย รพ'!AJ105:BA105)</f>
        <v>279536633.44</v>
      </c>
      <c r="F102" s="115">
        <f>SUM('1.ตรวจสอบความครบถ้วน7แผน ราย รพ'!BB105:BJ105)</f>
        <v>120890621.08</v>
      </c>
      <c r="G102" s="115">
        <f>SUM('1.ตรวจสอบความครบถ้วน7แผน ราย รพ'!BK105:BP105)</f>
        <v>37267600</v>
      </c>
      <c r="H102" s="115">
        <f>SUM('1.ตรวจสอบความครบถ้วน7แผน ราย รพ'!BQ105:CK105)</f>
        <v>77096300</v>
      </c>
      <c r="I102" s="113">
        <f>SUM(B102:H102)</f>
        <v>733849788.51999998</v>
      </c>
    </row>
    <row r="103" spans="1:9" s="47" customFormat="1" x14ac:dyDescent="0.6">
      <c r="A103" s="150" t="s">
        <v>336</v>
      </c>
      <c r="B103" s="114">
        <f>SUM('1.ตรวจสอบความครบถ้วน7แผน ราย รพ'!B106:M106)</f>
        <v>596001</v>
      </c>
      <c r="C103" s="115">
        <f>SUM('1.ตรวจสอบความครบถ้วน7แผน ราย รพ'!N106:U106)</f>
        <v>10615980</v>
      </c>
      <c r="D103" s="115">
        <f>SUM('1.ตรวจสอบความครบถ้วน7แผน ราย รพ'!V106:AI106)</f>
        <v>9216000</v>
      </c>
      <c r="E103" s="114">
        <f>SUM('1.ตรวจสอบความครบถ้วน7แผน ราย รพ'!AJ106:BA106)</f>
        <v>7685000</v>
      </c>
      <c r="F103" s="115">
        <f>SUM('1.ตรวจสอบความครบถ้วน7แผน ราย รพ'!BB106:BJ106)</f>
        <v>4050003</v>
      </c>
      <c r="G103" s="115">
        <f>SUM('1.ตรวจสอบความครบถ้วน7แผน ราย รพ'!BK106:BP106)</f>
        <v>0</v>
      </c>
      <c r="H103" s="115">
        <f>SUM('1.ตรวจสอบความครบถ้วน7แผน ราย รพ'!BQ106:CK106)</f>
        <v>4796000</v>
      </c>
      <c r="I103" s="113">
        <f>SUM(B103:H103)</f>
        <v>36958984</v>
      </c>
    </row>
    <row r="104" spans="1:9" s="47" customFormat="1" x14ac:dyDescent="0.6">
      <c r="A104" s="150" t="s">
        <v>301</v>
      </c>
      <c r="B104" s="114">
        <f>SUM('1.ตรวจสอบความครบถ้วน7แผน ราย รพ'!B107:M107)</f>
        <v>1</v>
      </c>
      <c r="C104" s="115">
        <f>SUM('1.ตรวจสอบความครบถ้วน7แผน ราย รพ'!N107:U107)</f>
        <v>0</v>
      </c>
      <c r="D104" s="115">
        <f>SUM('1.ตรวจสอบความครบถ้วน7แผน ราย รพ'!V107:AI107)</f>
        <v>0</v>
      </c>
      <c r="E104" s="114">
        <f>SUM('1.ตรวจสอบความครบถ้วน7แผน ราย รพ'!AJ107:BA107)</f>
        <v>0</v>
      </c>
      <c r="F104" s="115">
        <f>SUM('1.ตรวจสอบความครบถ้วน7แผน ราย รพ'!BB107:BJ107)</f>
        <v>3</v>
      </c>
      <c r="G104" s="115">
        <f>SUM('1.ตรวจสอบความครบถ้วน7แผน ราย รพ'!BK107:BP107)</f>
        <v>0</v>
      </c>
      <c r="H104" s="115">
        <f>SUM('1.ตรวจสอบความครบถ้วน7แผน ราย รพ'!BQ107:CK107)</f>
        <v>0</v>
      </c>
      <c r="I104" s="113">
        <f>SUM(B104:H104)</f>
        <v>4</v>
      </c>
    </row>
    <row r="105" spans="1:9" s="47" customFormat="1" x14ac:dyDescent="0.6">
      <c r="A105" s="131" t="s">
        <v>275</v>
      </c>
      <c r="B105" s="123">
        <f>SUM('1.ตรวจสอบความครบถ้วน7แผน ราย รพ'!B108:M108)</f>
        <v>117623360.47</v>
      </c>
      <c r="C105" s="124">
        <f>SUM('1.ตรวจสอบความครบถ้วน7แผน ราย รพ'!N108:U108)</f>
        <v>178094002.71999997</v>
      </c>
      <c r="D105" s="124">
        <f>SUM('1.ตรวจสอบความครบถ้วน7แผน ราย รพ'!V108:AI108)</f>
        <v>106803834.26000001</v>
      </c>
      <c r="E105" s="123">
        <f>SUM('1.ตรวจสอบความครบถ้วน7แผน ราย รพ'!AJ108:BA108)</f>
        <v>500921038.03999996</v>
      </c>
      <c r="F105" s="124">
        <f>SUM('1.ตรวจสอบความครบถ้วน7แผน ราย รพ'!BB108:BJ108)</f>
        <v>242236764.50999999</v>
      </c>
      <c r="G105" s="124">
        <f>SUM('1.ตรวจสอบความครบถ้วน7แผน ราย รพ'!BK108:BP108)</f>
        <v>90161758.129999995</v>
      </c>
      <c r="H105" s="124">
        <f>SUM('1.ตรวจสอบความครบถ้วน7แผน ราย รพ'!BQ108:CK108)</f>
        <v>290358945.82999998</v>
      </c>
      <c r="I105" s="123">
        <f>SUM(I100:I104)</f>
        <v>1526199703.96</v>
      </c>
    </row>
    <row r="106" spans="1:9" s="47" customFormat="1" x14ac:dyDescent="0.6">
      <c r="E106" s="103"/>
    </row>
    <row r="107" spans="1:9" s="47" customFormat="1" x14ac:dyDescent="0.6">
      <c r="A107" s="146" t="s">
        <v>274</v>
      </c>
      <c r="B107" s="147"/>
      <c r="C107" s="147"/>
      <c r="D107" s="147"/>
      <c r="E107" s="148"/>
      <c r="F107" s="147"/>
      <c r="G107" s="147"/>
      <c r="H107" s="147"/>
      <c r="I107" s="147"/>
    </row>
    <row r="108" spans="1:9" s="47" customFormat="1" x14ac:dyDescent="0.6">
      <c r="A108" s="151" t="s">
        <v>253</v>
      </c>
      <c r="B108" s="114">
        <f>SUM('1.ตรวจสอบความครบถ้วน7แผน ราย รพ'!B111:M111)</f>
        <v>47483000</v>
      </c>
      <c r="C108" s="115">
        <f>SUM('1.ตรวจสอบความครบถ้วน7แผน ราย รพ'!N111:U111)</f>
        <v>20461200</v>
      </c>
      <c r="D108" s="115">
        <f>SUM('1.ตรวจสอบความครบถ้วน7แผน ราย รพ'!V111:AI111)</f>
        <v>55906787</v>
      </c>
      <c r="E108" s="114">
        <f>SUM('1.ตรวจสอบความครบถ้วน7แผน ราย รพ'!AJ111:BA111)</f>
        <v>91078256</v>
      </c>
      <c r="F108" s="115">
        <f>SUM('1.ตรวจสอบความครบถ้วน7แผน ราย รพ'!BB111:BJ111)</f>
        <v>26497996</v>
      </c>
      <c r="G108" s="115">
        <f>SUM('1.ตรวจสอบความครบถ้วน7แผน ราย รพ'!BK111:BP111)</f>
        <v>0</v>
      </c>
      <c r="H108" s="115">
        <f>SUM('1.ตรวจสอบความครบถ้วน7แผน ราย รพ'!BQ111:CK111)</f>
        <v>96970932.269999996</v>
      </c>
      <c r="I108" s="113">
        <f t="shared" ref="I108:I117" si="7">SUM(B108:H108)</f>
        <v>338398171.26999998</v>
      </c>
    </row>
    <row r="109" spans="1:9" s="47" customFormat="1" x14ac:dyDescent="0.6">
      <c r="A109" s="151" t="s">
        <v>254</v>
      </c>
      <c r="B109" s="114">
        <f>SUM('1.ตรวจสอบความครบถ้วน7แผน ราย รพ'!B112:M112)</f>
        <v>23885234</v>
      </c>
      <c r="C109" s="115">
        <f>SUM('1.ตรวจสอบความครบถ้วน7แผน ราย รพ'!N112:U112)</f>
        <v>42840796.200000003</v>
      </c>
      <c r="D109" s="115">
        <f>SUM('1.ตรวจสอบความครบถ้วน7แผน ราย รพ'!V112:AI112)</f>
        <v>17667781.559999999</v>
      </c>
      <c r="E109" s="114">
        <f>SUM('1.ตรวจสอบความครบถ้วน7แผน ราย รพ'!AJ112:BA112)</f>
        <v>12028637.93</v>
      </c>
      <c r="F109" s="115">
        <f>SUM('1.ตรวจสอบความครบถ้วน7แผน ราย รพ'!BB112:BJ112)</f>
        <v>16744079.75</v>
      </c>
      <c r="G109" s="115">
        <f>SUM('1.ตรวจสอบความครบถ้วน7แผน ราย รพ'!BK112:BP112)</f>
        <v>36594.800000000003</v>
      </c>
      <c r="H109" s="115">
        <f>SUM('1.ตรวจสอบความครบถ้วน7แผน ราย รพ'!BQ112:CK112)</f>
        <v>67399005.329999998</v>
      </c>
      <c r="I109" s="113">
        <f t="shared" si="7"/>
        <v>180602129.56999999</v>
      </c>
    </row>
    <row r="110" spans="1:9" s="47" customFormat="1" x14ac:dyDescent="0.6">
      <c r="A110" s="151" t="s">
        <v>255</v>
      </c>
      <c r="B110" s="114">
        <f>SUM('1.ตรวจสอบความครบถ้วน7แผน ราย รพ'!B113:M113)</f>
        <v>20731902.650000002</v>
      </c>
      <c r="C110" s="115">
        <f>SUM('1.ตรวจสอบความครบถ้วน7แผน ราย รพ'!N113:U113)</f>
        <v>14176543.130000001</v>
      </c>
      <c r="D110" s="115">
        <f>SUM('1.ตรวจสอบความครบถ้วน7แผน ราย รพ'!V113:AI113)</f>
        <v>22761247.27</v>
      </c>
      <c r="E110" s="114">
        <f>SUM('1.ตรวจสอบความครบถ้วน7แผน ราย รพ'!AJ113:BA113)</f>
        <v>43112053.169999994</v>
      </c>
      <c r="F110" s="115">
        <f>SUM('1.ตรวจสอบความครบถ้วน7แผน ราย รพ'!BB113:BJ113)</f>
        <v>16223640.429999998</v>
      </c>
      <c r="G110" s="115">
        <f>SUM('1.ตรวจสอบความครบถ้วน7แผน ราย รพ'!BK113:BP113)</f>
        <v>17350603.68</v>
      </c>
      <c r="H110" s="115">
        <f>SUM('1.ตรวจสอบความครบถ้วน7แผน ราย รพ'!BQ113:CK113)</f>
        <v>61782697.399999999</v>
      </c>
      <c r="I110" s="113">
        <f t="shared" si="7"/>
        <v>196138687.72999999</v>
      </c>
    </row>
    <row r="111" spans="1:9" s="47" customFormat="1" x14ac:dyDescent="0.6">
      <c r="A111" s="151" t="s">
        <v>256</v>
      </c>
      <c r="B111" s="114">
        <f>SUM('1.ตรวจสอบความครบถ้วน7แผน ราย รพ'!B114:M114)</f>
        <v>619686</v>
      </c>
      <c r="C111" s="115">
        <f>SUM('1.ตรวจสอบความครบถ้วน7แผน ราย รพ'!N114:U114)</f>
        <v>114985</v>
      </c>
      <c r="D111" s="115">
        <f>SUM('1.ตรวจสอบความครบถ้วน7แผน ราย รพ'!V114:AI114)</f>
        <v>618521.14</v>
      </c>
      <c r="E111" s="114">
        <f>SUM('1.ตรวจสอบความครบถ้วน7แผน ราย รพ'!AJ114:BA114)</f>
        <v>1019472.77</v>
      </c>
      <c r="F111" s="115">
        <f>SUM('1.ตรวจสอบความครบถ้วน7แผน ราย รพ'!BB114:BJ114)</f>
        <v>776716.70000000007</v>
      </c>
      <c r="G111" s="115">
        <f>SUM('1.ตรวจสอบความครบถ้วน7แผน ราย รพ'!BK114:BP114)</f>
        <v>383582.08</v>
      </c>
      <c r="H111" s="115">
        <f>SUM('1.ตรวจสอบความครบถ้วน7แผน ราย รพ'!BQ114:CK114)</f>
        <v>1404687.94</v>
      </c>
      <c r="I111" s="113">
        <f t="shared" si="7"/>
        <v>4937651.6300000008</v>
      </c>
    </row>
    <row r="112" spans="1:9" s="47" customFormat="1" ht="18.75" customHeight="1" x14ac:dyDescent="0.6">
      <c r="A112" s="151" t="s">
        <v>257</v>
      </c>
      <c r="B112" s="114">
        <f>SUM('1.ตรวจสอบความครบถ้วน7แผน ราย รพ'!B115:M115)</f>
        <v>9388357.7599999998</v>
      </c>
      <c r="C112" s="115">
        <f>SUM('1.ตรวจสอบความครบถ้วน7แผน ราย รพ'!N115:U115)</f>
        <v>2884477.42</v>
      </c>
      <c r="D112" s="115">
        <f>SUM('1.ตรวจสอบความครบถ้วน7แผน ราย รพ'!V115:AI115)</f>
        <v>6663586.1499999994</v>
      </c>
      <c r="E112" s="114">
        <f>SUM('1.ตรวจสอบความครบถ้วน7แผน ราย รพ'!AJ115:BA115)</f>
        <v>8794990.9700000007</v>
      </c>
      <c r="F112" s="115">
        <f>SUM('1.ตรวจสอบความครบถ้วน7แผน ราย รพ'!BB115:BJ115)</f>
        <v>4688908.78</v>
      </c>
      <c r="G112" s="115">
        <f>SUM('1.ตรวจสอบความครบถ้วน7แผน ราย รพ'!BK115:BP115)</f>
        <v>3848237.3400000003</v>
      </c>
      <c r="H112" s="115">
        <f>SUM('1.ตรวจสอบความครบถ้วน7แผน ราย รพ'!BQ115:CK115)</f>
        <v>14248954.749999998</v>
      </c>
      <c r="I112" s="113">
        <f t="shared" si="7"/>
        <v>50517513.170000002</v>
      </c>
    </row>
    <row r="113" spans="1:9" s="47" customFormat="1" ht="18.75" customHeight="1" x14ac:dyDescent="0.6">
      <c r="A113" s="151" t="s">
        <v>258</v>
      </c>
      <c r="B113" s="114">
        <f>SUM('1.ตรวจสอบความครบถ้วน7แผน ราย รพ'!B116:M116)</f>
        <v>1846999.51</v>
      </c>
      <c r="C113" s="115">
        <f>SUM('1.ตรวจสอบความครบถ้วน7แผน ราย รพ'!N116:U116)</f>
        <v>616211.05000000005</v>
      </c>
      <c r="D113" s="115">
        <f>SUM('1.ตรวจสอบความครบถ้วน7แผน ราย รพ'!V116:AI116)</f>
        <v>798475.7</v>
      </c>
      <c r="E113" s="114">
        <f>SUM('1.ตรวจสอบความครบถ้วน7แผน ราย รพ'!AJ116:BA116)</f>
        <v>3022843.2699999996</v>
      </c>
      <c r="F113" s="115">
        <f>SUM('1.ตรวจสอบความครบถ้วน7แผน ราย รพ'!BB116:BJ116)</f>
        <v>1705359.0899999999</v>
      </c>
      <c r="G113" s="115">
        <f>SUM('1.ตรวจสอบความครบถ้วน7แผน ราย รพ'!BK116:BP116)</f>
        <v>1865041.93</v>
      </c>
      <c r="H113" s="115">
        <f>SUM('1.ตรวจสอบความครบถ้วน7แผน ราย รพ'!BQ116:CK116)</f>
        <v>3110203.13</v>
      </c>
      <c r="I113" s="113">
        <f t="shared" si="7"/>
        <v>12965133.68</v>
      </c>
    </row>
    <row r="114" spans="1:9" s="47" customFormat="1" ht="18.75" customHeight="1" x14ac:dyDescent="0.6">
      <c r="A114" s="151" t="s">
        <v>259</v>
      </c>
      <c r="B114" s="114">
        <f>SUM('1.ตรวจสอบความครบถ้วน7แผน ราย รพ'!B117:M117)</f>
        <v>1</v>
      </c>
      <c r="C114" s="115">
        <f>SUM('1.ตรวจสอบความครบถ้วน7แผน ราย รพ'!N117:U117)</f>
        <v>0</v>
      </c>
      <c r="D114" s="115">
        <f>SUM('1.ตรวจสอบความครบถ้วน7แผน ราย รพ'!V117:AI117)</f>
        <v>2</v>
      </c>
      <c r="E114" s="114">
        <f>SUM('1.ตรวจสอบความครบถ้วน7แผน ราย รพ'!AJ117:BA117)</f>
        <v>0</v>
      </c>
      <c r="F114" s="115">
        <f>SUM('1.ตรวจสอบความครบถ้วน7แผน ราย รพ'!BB117:BJ117)</f>
        <v>4</v>
      </c>
      <c r="G114" s="115">
        <f>SUM('1.ตรวจสอบความครบถ้วน7แผน ราย รพ'!BK117:BP117)</f>
        <v>0</v>
      </c>
      <c r="H114" s="115">
        <f>SUM('1.ตรวจสอบความครบถ้วน7แผน ราย รพ'!BQ117:CK117)</f>
        <v>90000</v>
      </c>
      <c r="I114" s="113">
        <f t="shared" si="7"/>
        <v>90007</v>
      </c>
    </row>
    <row r="115" spans="1:9" s="47" customFormat="1" ht="18.75" customHeight="1" x14ac:dyDescent="0.6">
      <c r="A115" s="151" t="s">
        <v>260</v>
      </c>
      <c r="B115" s="114">
        <f>SUM('1.ตรวจสอบความครบถ้วน7แผน ราย รพ'!B118:M118)</f>
        <v>1103136.6300000001</v>
      </c>
      <c r="C115" s="115">
        <f>SUM('1.ตรวจสอบความครบถ้วน7แผน ราย รพ'!N118:U118)</f>
        <v>338968.3</v>
      </c>
      <c r="D115" s="115">
        <f>SUM('1.ตรวจสอบความครบถ้วน7แผน ราย รพ'!V118:AI118)</f>
        <v>575904.50000000012</v>
      </c>
      <c r="E115" s="114">
        <f>SUM('1.ตรวจสอบความครบถ้วน7แผน ราย รพ'!AJ118:BA118)</f>
        <v>1943884</v>
      </c>
      <c r="F115" s="115">
        <f>SUM('1.ตรวจสอบความครบถ้วน7แผน ราย รพ'!BB118:BJ118)</f>
        <v>417692.19999999995</v>
      </c>
      <c r="G115" s="115">
        <f>SUM('1.ตรวจสอบความครบถ้วน7แผน ราย รพ'!BK118:BP118)</f>
        <v>104406.5</v>
      </c>
      <c r="H115" s="115">
        <f>SUM('1.ตรวจสอบความครบถ้วน7แผน ราย รพ'!BQ118:CK118)</f>
        <v>1219943.97</v>
      </c>
      <c r="I115" s="113">
        <f t="shared" si="7"/>
        <v>5703936.0999999996</v>
      </c>
    </row>
    <row r="116" spans="1:9" s="47" customFormat="1" ht="18.75" customHeight="1" x14ac:dyDescent="0.6">
      <c r="A116" s="151" t="s">
        <v>229</v>
      </c>
      <c r="B116" s="114">
        <f>SUM('1.ตรวจสอบความครบถ้วน7แผน ราย รพ'!B119:M119)</f>
        <v>568611</v>
      </c>
      <c r="C116" s="115">
        <f>SUM('1.ตรวจสอบความครบถ้วน7แผน ราย รพ'!N119:U119)</f>
        <v>231840.69999999998</v>
      </c>
      <c r="D116" s="115">
        <f>SUM('1.ตรวจสอบความครบถ้วน7แผน ราย รพ'!V119:AI119)</f>
        <v>666215</v>
      </c>
      <c r="E116" s="114">
        <f>SUM('1.ตรวจสอบความครบถ้วน7แผน ราย รพ'!AJ119:BA119)</f>
        <v>1180909.21</v>
      </c>
      <c r="F116" s="115">
        <f>SUM('1.ตรวจสอบความครบถ้วน7แผน ราย รพ'!BB119:BJ119)</f>
        <v>529285.75</v>
      </c>
      <c r="G116" s="115">
        <f>SUM('1.ตรวจสอบความครบถ้วน7แผน ราย รพ'!BK119:BP119)</f>
        <v>156409</v>
      </c>
      <c r="H116" s="115">
        <f>SUM('1.ตรวจสอบความครบถ้วน7แผน ราย รพ'!BQ119:CK119)</f>
        <v>2345483.7799999998</v>
      </c>
      <c r="I116" s="113">
        <f t="shared" si="7"/>
        <v>5678754.4399999995</v>
      </c>
    </row>
    <row r="117" spans="1:9" s="47" customFormat="1" ht="18.75" customHeight="1" x14ac:dyDescent="0.6">
      <c r="A117" s="151" t="s">
        <v>261</v>
      </c>
      <c r="B117" s="114">
        <f>SUM('1.ตรวจสอบความครบถ้วน7แผน ราย รพ'!B120:M120)</f>
        <v>11680881.600000001</v>
      </c>
      <c r="C117" s="115">
        <f>SUM('1.ตรวจสอบความครบถ้วน7แผน ราย รพ'!N120:U120)</f>
        <v>5718367.4000000004</v>
      </c>
      <c r="D117" s="115">
        <f>SUM('1.ตรวจสอบความครบถ้วน7แผน ราย รพ'!V120:AI120)</f>
        <v>8624871.5399999991</v>
      </c>
      <c r="E117" s="114">
        <f>SUM('1.ตรวจสอบความครบถ้วน7แผน ราย รพ'!AJ120:BA120)</f>
        <v>11151550</v>
      </c>
      <c r="F117" s="115">
        <f>SUM('1.ตรวจสอบความครบถ้วน7แผน ราย รพ'!BB120:BJ120)</f>
        <v>9791293.9900000002</v>
      </c>
      <c r="G117" s="115">
        <f>SUM('1.ตรวจสอบความครบถ้วน7แผน ราย รพ'!BK120:BP120)</f>
        <v>0</v>
      </c>
      <c r="H117" s="115">
        <f>SUM('1.ตรวจสอบความครบถ้วน7แผน ราย รพ'!BQ120:CK120)</f>
        <v>26014628</v>
      </c>
      <c r="I117" s="113">
        <f t="shared" si="7"/>
        <v>72981592.530000001</v>
      </c>
    </row>
    <row r="118" spans="1:9" s="47" customFormat="1" ht="18.75" customHeight="1" x14ac:dyDescent="0.6">
      <c r="A118" s="131" t="s">
        <v>275</v>
      </c>
      <c r="B118" s="123">
        <f>SUM('1.ตรวจสอบความครบถ้วน7แผน ราย รพ'!B121:M121)</f>
        <v>117307810.14999999</v>
      </c>
      <c r="C118" s="124">
        <f>SUM('1.ตรวจสอบความครบถ้วน7แผน ราย รพ'!N121:U121)</f>
        <v>87383389.200000003</v>
      </c>
      <c r="D118" s="124">
        <f>SUM('1.ตรวจสอบความครบถ้วน7แผน ราย รพ'!V121:AI121)</f>
        <v>114283391.86000001</v>
      </c>
      <c r="E118" s="123">
        <f>SUM('1.ตรวจสอบความครบถ้วน7แผน ราย รพ'!AJ121:BA121)</f>
        <v>173332597.32000002</v>
      </c>
      <c r="F118" s="124">
        <f>SUM('1.ตรวจสอบความครบถ้วน7แผน ราย รพ'!BB121:BJ121)</f>
        <v>77374976.689999998</v>
      </c>
      <c r="G118" s="124">
        <f>SUM('1.ตรวจสอบความครบถ้วน7แผน ราย รพ'!BK121:BP121)</f>
        <v>23744875.329999998</v>
      </c>
      <c r="H118" s="124">
        <f>SUM('1.ตรวจสอบความครบถ้วน7แผน ราย รพ'!BQ121:CK121)</f>
        <v>274586536.56999999</v>
      </c>
      <c r="I118" s="152">
        <f>SUM(I108:I117)</f>
        <v>868013577.11999989</v>
      </c>
    </row>
    <row r="119" spans="1:9" s="47" customFormat="1" ht="18.75" customHeight="1" x14ac:dyDescent="0.6">
      <c r="A119" s="91"/>
      <c r="B119" s="153"/>
      <c r="C119" s="84"/>
      <c r="D119" s="84"/>
      <c r="E119" s="153"/>
      <c r="F119" s="84"/>
      <c r="G119" s="84"/>
      <c r="H119" s="84"/>
      <c r="I119" s="45"/>
    </row>
    <row r="120" spans="1:9" s="47" customFormat="1" ht="18.75" customHeight="1" x14ac:dyDescent="0.6">
      <c r="A120" s="91"/>
      <c r="B120" s="153"/>
      <c r="C120" s="84"/>
      <c r="D120" s="84"/>
      <c r="E120" s="153"/>
      <c r="F120" s="84"/>
      <c r="G120" s="84"/>
      <c r="H120" s="84"/>
      <c r="I120" s="45"/>
    </row>
    <row r="121" spans="1:9" s="47" customFormat="1" ht="18.75" customHeight="1" x14ac:dyDescent="0.6">
      <c r="A121" s="91"/>
      <c r="B121" s="153"/>
      <c r="C121" s="84"/>
      <c r="D121" s="84"/>
      <c r="E121" s="153"/>
      <c r="F121" s="84"/>
      <c r="G121" s="84"/>
      <c r="H121" s="84"/>
      <c r="I121" s="45"/>
    </row>
    <row r="122" spans="1:9" s="47" customFormat="1" ht="18.75" customHeight="1" x14ac:dyDescent="0.6">
      <c r="A122" s="91"/>
      <c r="B122" s="153"/>
      <c r="C122" s="84"/>
      <c r="D122" s="84"/>
      <c r="E122" s="153"/>
      <c r="G122" s="84"/>
      <c r="H122" s="84"/>
      <c r="I122" s="45"/>
    </row>
    <row r="123" spans="1:9" s="47" customFormat="1" ht="48" customHeight="1" x14ac:dyDescent="0.6">
      <c r="A123" s="91"/>
      <c r="B123" s="153"/>
      <c r="C123" s="84"/>
      <c r="D123" s="84"/>
      <c r="E123" s="281" t="s">
        <v>483</v>
      </c>
      <c r="F123" s="281"/>
      <c r="G123" s="281"/>
      <c r="H123" s="281"/>
      <c r="I123" s="45"/>
    </row>
    <row r="124" spans="1:9" s="239" customFormat="1" ht="34.799999999999997" customHeight="1" x14ac:dyDescent="0.25">
      <c r="A124" s="235"/>
      <c r="B124" s="236"/>
      <c r="C124" s="237"/>
      <c r="D124" s="237"/>
      <c r="E124" s="282" t="s">
        <v>482</v>
      </c>
      <c r="F124" s="282"/>
      <c r="G124" s="282"/>
      <c r="H124" s="282"/>
      <c r="I124" s="238"/>
    </row>
    <row r="125" spans="1:9" s="239" customFormat="1" ht="34.799999999999997" customHeight="1" x14ac:dyDescent="0.25">
      <c r="A125" s="235"/>
      <c r="B125" s="236"/>
      <c r="C125" s="237"/>
      <c r="D125" s="237"/>
      <c r="E125" s="283" t="s">
        <v>375</v>
      </c>
      <c r="F125" s="283"/>
      <c r="G125" s="283"/>
      <c r="H125" s="283"/>
      <c r="I125" s="238"/>
    </row>
    <row r="126" spans="1:9" s="239" customFormat="1" ht="34.799999999999997" customHeight="1" x14ac:dyDescent="0.25">
      <c r="A126" s="235"/>
      <c r="B126" s="236"/>
      <c r="C126" s="237"/>
      <c r="D126" s="237"/>
      <c r="E126" s="283"/>
      <c r="F126" s="283"/>
      <c r="G126" s="283"/>
      <c r="H126" s="283"/>
      <c r="I126" s="238"/>
    </row>
    <row r="127" spans="1:9" ht="30" x14ac:dyDescent="0.85">
      <c r="E127" s="284"/>
      <c r="F127" s="284"/>
      <c r="G127" s="284"/>
      <c r="H127" s="284"/>
    </row>
    <row r="128" spans="1:9" ht="30" x14ac:dyDescent="0.85">
      <c r="F128" s="234"/>
      <c r="G128" s="234"/>
      <c r="H128" s="234"/>
    </row>
    <row r="129" spans="5:9" ht="30" x14ac:dyDescent="0.85">
      <c r="E129" s="233"/>
      <c r="F129" s="233"/>
      <c r="G129" s="233"/>
      <c r="H129" s="233"/>
      <c r="I129" s="233"/>
    </row>
  </sheetData>
  <mergeCells count="15">
    <mergeCell ref="A2:A3"/>
    <mergeCell ref="A1:I1"/>
    <mergeCell ref="I2:I3"/>
    <mergeCell ref="B2:B3"/>
    <mergeCell ref="C2:C3"/>
    <mergeCell ref="D2:D3"/>
    <mergeCell ref="E2:E3"/>
    <mergeCell ref="F2:F3"/>
    <mergeCell ref="G2:G3"/>
    <mergeCell ref="H2:H3"/>
    <mergeCell ref="E123:H123"/>
    <mergeCell ref="E124:H124"/>
    <mergeCell ref="E125:H125"/>
    <mergeCell ref="E126:H126"/>
    <mergeCell ref="E127:H127"/>
  </mergeCells>
  <phoneticPr fontId="5" type="noConversion"/>
  <pageMargins left="0.43307086614173229" right="0.23622047244094491" top="0.74803149606299213" bottom="0.74803149606299213" header="0.31496062992125984" footer="0.31496062992125984"/>
  <pageSetup paperSize="9" scale="60" orientation="landscape" r:id="rId1"/>
  <headerFooter>
    <oddHeader>&amp;R&amp;"TH Sarabun New,ธรรมดา"&amp;18เอกสารแนบ 2</oddHeader>
    <oddFooter>หน้าที่ &amp;P จาก &amp;N</oddFooter>
  </headerFooter>
  <ignoredErrors>
    <ignoredError sqref="B6:E6 B7:B17 C7:E34 B20:B34 F6:H34 B108:H118 B101:H104 B90:H97 B71:H86 B55:H67 B36:H37 B46:H52 B41:H43 B100:H100 C105:H105 B39:H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8254-3E1F-4282-A9FF-B4271DC3F68B}">
  <sheetPr>
    <tabColor rgb="FF00B050"/>
  </sheetPr>
  <dimension ref="A1:G22"/>
  <sheetViews>
    <sheetView zoomScale="80" zoomScaleNormal="80" workbookViewId="0">
      <selection activeCell="E14" sqref="E14"/>
    </sheetView>
  </sheetViews>
  <sheetFormatPr defaultColWidth="16.8984375" defaultRowHeight="24.6" x14ac:dyDescent="0.7"/>
  <cols>
    <col min="1" max="1" width="9" style="164" bestFit="1" customWidth="1"/>
    <col min="2" max="2" width="30.3984375" style="164" bestFit="1" customWidth="1"/>
    <col min="3" max="3" width="29.296875" style="164" bestFit="1" customWidth="1"/>
    <col min="4" max="4" width="39.59765625" style="164" bestFit="1" customWidth="1"/>
    <col min="5" max="5" width="91.59765625" style="164" customWidth="1"/>
    <col min="6" max="6" width="16.8984375" style="164" customWidth="1"/>
    <col min="7" max="16384" width="16.8984375" style="164"/>
  </cols>
  <sheetData>
    <row r="1" spans="1:7" s="200" customFormat="1" ht="27.6" thickBot="1" x14ac:dyDescent="0.8">
      <c r="A1" s="197"/>
      <c r="B1" s="198" t="s">
        <v>443</v>
      </c>
      <c r="C1" s="198" t="s">
        <v>444</v>
      </c>
      <c r="D1" s="198" t="s">
        <v>445</v>
      </c>
      <c r="E1" s="199"/>
    </row>
    <row r="2" spans="1:7" ht="54" x14ac:dyDescent="0.7">
      <c r="A2" s="201" t="s">
        <v>446</v>
      </c>
      <c r="B2" s="201" t="s">
        <v>447</v>
      </c>
      <c r="C2" s="201" t="s">
        <v>448</v>
      </c>
      <c r="D2" s="201" t="s">
        <v>449</v>
      </c>
      <c r="E2" s="201" t="s">
        <v>450</v>
      </c>
    </row>
    <row r="3" spans="1:7" ht="27" x14ac:dyDescent="0.7">
      <c r="A3" s="202" t="s">
        <v>451</v>
      </c>
      <c r="B3" s="203" t="s">
        <v>452</v>
      </c>
      <c r="C3" s="204" t="s">
        <v>453</v>
      </c>
      <c r="D3" s="203" t="s">
        <v>454</v>
      </c>
      <c r="E3" s="202"/>
    </row>
    <row r="4" spans="1:7" ht="27.6" thickBot="1" x14ac:dyDescent="0.75">
      <c r="A4" s="205"/>
      <c r="B4" s="203" t="s">
        <v>455</v>
      </c>
      <c r="C4" s="206" t="s">
        <v>456</v>
      </c>
      <c r="D4" s="204" t="s">
        <v>457</v>
      </c>
      <c r="E4" s="202"/>
    </row>
    <row r="5" spans="1:7" ht="29.4" customHeight="1" thickTop="1" thickBot="1" x14ac:dyDescent="0.9">
      <c r="A5" s="207">
        <v>1</v>
      </c>
      <c r="B5" s="207" t="s">
        <v>458</v>
      </c>
      <c r="C5" s="207" t="s">
        <v>459</v>
      </c>
      <c r="D5" s="207" t="s">
        <v>313</v>
      </c>
      <c r="E5" s="208" t="s">
        <v>460</v>
      </c>
      <c r="F5" s="209"/>
      <c r="G5" s="210" t="s">
        <v>313</v>
      </c>
    </row>
    <row r="6" spans="1:7" ht="29.4" customHeight="1" thickBot="1" x14ac:dyDescent="0.9">
      <c r="A6" s="211">
        <v>2</v>
      </c>
      <c r="B6" s="211" t="s">
        <v>458</v>
      </c>
      <c r="C6" s="211" t="s">
        <v>459</v>
      </c>
      <c r="D6" s="212" t="s">
        <v>314</v>
      </c>
      <c r="E6" s="213" t="s">
        <v>461</v>
      </c>
      <c r="F6" s="214"/>
      <c r="G6" s="210" t="s">
        <v>462</v>
      </c>
    </row>
    <row r="7" spans="1:7" ht="29.4" customHeight="1" thickBot="1" x14ac:dyDescent="0.9">
      <c r="A7" s="215">
        <v>3</v>
      </c>
      <c r="B7" s="215" t="s">
        <v>458</v>
      </c>
      <c r="C7" s="215" t="s">
        <v>463</v>
      </c>
      <c r="D7" s="215" t="s">
        <v>313</v>
      </c>
      <c r="E7" s="216" t="s">
        <v>464</v>
      </c>
      <c r="F7" s="214"/>
      <c r="G7" s="210" t="s">
        <v>462</v>
      </c>
    </row>
    <row r="8" spans="1:7" ht="29.4" customHeight="1" thickBot="1" x14ac:dyDescent="0.9">
      <c r="A8" s="217">
        <v>4</v>
      </c>
      <c r="B8" s="217" t="s">
        <v>458</v>
      </c>
      <c r="C8" s="217" t="s">
        <v>463</v>
      </c>
      <c r="D8" s="218" t="s">
        <v>314</v>
      </c>
      <c r="E8" s="219" t="s">
        <v>465</v>
      </c>
      <c r="F8" s="220"/>
      <c r="G8" s="210" t="s">
        <v>466</v>
      </c>
    </row>
    <row r="9" spans="1:7" ht="29.4" customHeight="1" thickBot="1" x14ac:dyDescent="0.9">
      <c r="A9" s="221">
        <v>5</v>
      </c>
      <c r="B9" s="222" t="s">
        <v>314</v>
      </c>
      <c r="C9" s="222" t="s">
        <v>467</v>
      </c>
      <c r="D9" s="221" t="s">
        <v>313</v>
      </c>
      <c r="E9" s="223" t="s">
        <v>468</v>
      </c>
      <c r="F9" s="214"/>
      <c r="G9" s="210" t="s">
        <v>462</v>
      </c>
    </row>
    <row r="10" spans="1:7" ht="29.4" customHeight="1" thickBot="1" x14ac:dyDescent="0.9">
      <c r="A10" s="217">
        <v>6</v>
      </c>
      <c r="B10" s="218" t="s">
        <v>314</v>
      </c>
      <c r="C10" s="218" t="s">
        <v>467</v>
      </c>
      <c r="D10" s="218" t="s">
        <v>469</v>
      </c>
      <c r="E10" s="219" t="s">
        <v>470</v>
      </c>
      <c r="F10" s="220"/>
      <c r="G10" s="210" t="s">
        <v>466</v>
      </c>
    </row>
    <row r="11" spans="1:7" ht="29.4" customHeight="1" thickBot="1" x14ac:dyDescent="0.9">
      <c r="A11" s="215">
        <v>7</v>
      </c>
      <c r="B11" s="224" t="s">
        <v>314</v>
      </c>
      <c r="C11" s="224" t="s">
        <v>469</v>
      </c>
      <c r="D11" s="215" t="s">
        <v>313</v>
      </c>
      <c r="E11" s="216" t="s">
        <v>471</v>
      </c>
      <c r="F11" s="220"/>
      <c r="G11" s="210" t="s">
        <v>466</v>
      </c>
    </row>
    <row r="12" spans="1:7" ht="29.4" customHeight="1" x14ac:dyDescent="0.85">
      <c r="A12" s="217">
        <v>8</v>
      </c>
      <c r="B12" s="218" t="s">
        <v>314</v>
      </c>
      <c r="C12" s="218" t="s">
        <v>469</v>
      </c>
      <c r="D12" s="218" t="s">
        <v>314</v>
      </c>
      <c r="E12" s="219" t="s">
        <v>472</v>
      </c>
      <c r="F12" s="225"/>
      <c r="G12" s="210" t="s">
        <v>473</v>
      </c>
    </row>
    <row r="13" spans="1:7" ht="60" customHeight="1" x14ac:dyDescent="0.7"/>
    <row r="14" spans="1:7" ht="20.399999999999999" customHeight="1" x14ac:dyDescent="0.7"/>
    <row r="15" spans="1:7" ht="27" customHeight="1" x14ac:dyDescent="0.7"/>
    <row r="16" spans="1:7" ht="20.399999999999999" customHeight="1" x14ac:dyDescent="0.7"/>
    <row r="17" ht="20.399999999999999" customHeight="1" x14ac:dyDescent="0.7"/>
    <row r="18" ht="20.399999999999999" customHeight="1" x14ac:dyDescent="0.7"/>
    <row r="19" ht="20.399999999999999" customHeight="1" x14ac:dyDescent="0.7"/>
    <row r="20" ht="20.399999999999999" customHeight="1" x14ac:dyDescent="0.7"/>
    <row r="21" ht="20.399999999999999" customHeight="1" x14ac:dyDescent="0.7"/>
    <row r="22" ht="39" customHeight="1" x14ac:dyDescent="0.7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1.ตรวจสอบความครบถ้วน7แผน ราย รพ</vt:lpstr>
      <vt:lpstr>ผลการวิเคราะห์ตรวจสอบ (2)</vt:lpstr>
      <vt:lpstr>ผลการวิเคราะห์แผน 8 แบบ</vt:lpstr>
      <vt:lpstr>รพ ลงทุนเงินบำรุงเกิน20% EBITDA</vt:lpstr>
      <vt:lpstr>4.การจัดทำแผน ราย จว P</vt:lpstr>
      <vt:lpstr>PlanFin Analysis</vt:lpstr>
      <vt:lpstr>'1.ตรวจสอบความครบถ้วน7แผน ราย รพ'!Print_Titles</vt:lpstr>
      <vt:lpstr>'4.การจัดทำแผน ราย จว P'!Print_Titles</vt:lpstr>
      <vt:lpstr>'ผลการวิเคราะห์ตรวจสอบ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2025-11-21T13:15:44Z</cp:lastPrinted>
  <dcterms:created xsi:type="dcterms:W3CDTF">2024-07-25T14:12:02Z</dcterms:created>
  <dcterms:modified xsi:type="dcterms:W3CDTF">2025-11-21T13:22:39Z</dcterms:modified>
</cp:coreProperties>
</file>