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-68\Unitcost\unitcost 68\Unitcost ก.ค.68\"/>
    </mc:Choice>
  </mc:AlternateContent>
  <bookViews>
    <workbookView xWindow="-96" yWindow="0" windowWidth="11712" windowHeight="13776" tabRatio="815" activeTab="3"/>
  </bookViews>
  <sheets>
    <sheet name="ค่ากลางกลุ่ม UnitCost, HGR" sheetId="63" r:id="rId1"/>
    <sheet name="รายเขต" sheetId="118" r:id="rId2"/>
    <sheet name="ก.ค.68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0" hidden="1">'ค่ากลางกลุ่ม UnitCost, HGR'!$A$4:$L$25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18" l="1"/>
  <c r="E9" i="118"/>
  <c r="E10" i="118"/>
  <c r="E11" i="118"/>
  <c r="E12" i="118"/>
  <c r="E13" i="118"/>
  <c r="E14" i="118"/>
  <c r="E15" i="118"/>
  <c r="E16" i="118"/>
  <c r="E17" i="118"/>
  <c r="E18" i="118"/>
  <c r="E19" i="118"/>
  <c r="E8" i="118"/>
  <c r="E25" i="63" l="1"/>
  <c r="D25" i="63"/>
  <c r="B6" i="63"/>
  <c r="B7" i="63"/>
  <c r="B8" i="63"/>
  <c r="B9" i="63"/>
  <c r="B10" i="63"/>
  <c r="B11" i="63"/>
  <c r="A6" i="63"/>
  <c r="A7" i="63"/>
  <c r="A8" i="63"/>
  <c r="A9" i="63"/>
  <c r="A10" i="63"/>
  <c r="A11" i="63"/>
  <c r="G9" i="119" l="1"/>
  <c r="H9" i="119" s="1"/>
  <c r="G10" i="119"/>
  <c r="I10" i="119" s="1"/>
  <c r="G11" i="119"/>
  <c r="I11" i="119" s="1"/>
  <c r="G12" i="119"/>
  <c r="I12" i="119" s="1"/>
  <c r="G13" i="119"/>
  <c r="I13" i="119" s="1"/>
  <c r="H13" i="119"/>
  <c r="G14" i="119"/>
  <c r="I14" i="119" s="1"/>
  <c r="I9" i="119"/>
  <c r="F9" i="119"/>
  <c r="F10" i="119"/>
  <c r="F11" i="119"/>
  <c r="F12" i="119"/>
  <c r="F13" i="119"/>
  <c r="F14" i="119"/>
  <c r="G9" i="118"/>
  <c r="G10" i="118"/>
  <c r="G11" i="118"/>
  <c r="G12" i="118"/>
  <c r="G13" i="118"/>
  <c r="G14" i="118"/>
  <c r="G15" i="118"/>
  <c r="F16" i="118"/>
  <c r="F17" i="118"/>
  <c r="F18" i="118"/>
  <c r="F19" i="118"/>
  <c r="F9" i="118"/>
  <c r="F10" i="118"/>
  <c r="F11" i="118"/>
  <c r="F12" i="118"/>
  <c r="F13" i="118"/>
  <c r="F14" i="118"/>
  <c r="G8" i="118"/>
  <c r="H14" i="119" l="1"/>
  <c r="H12" i="119"/>
  <c r="F15" i="118"/>
  <c r="H10" i="119"/>
  <c r="E20" i="118"/>
  <c r="H11" i="119"/>
  <c r="G16" i="118"/>
  <c r="G19" i="118"/>
  <c r="G18" i="118"/>
  <c r="G17" i="118"/>
  <c r="F8" i="118"/>
  <c r="F20" i="118" l="1"/>
  <c r="I25" i="63"/>
  <c r="A25" i="63" l="1"/>
  <c r="J15" i="119" l="1"/>
  <c r="D15" i="119"/>
  <c r="G20" i="118" l="1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D20" i="118" l="1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E15" i="119"/>
  <c r="F15" i="119" s="1"/>
  <c r="F8" i="119"/>
  <c r="G8" i="119"/>
  <c r="H8" i="119" s="1"/>
  <c r="I8" i="119" l="1"/>
  <c r="G15" i="119"/>
  <c r="H15" i="119" s="1"/>
  <c r="I15" i="119" l="1"/>
</calcChain>
</file>

<file path=xl/sharedStrings.xml><?xml version="1.0" encoding="utf-8"?>
<sst xmlns="http://schemas.openxmlformats.org/spreadsheetml/2006/main" count="844" uniqueCount="326">
  <si>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</si>
  <si>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</si>
  <si>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</si>
  <si>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</si>
  <si>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</si>
  <si>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</si>
  <si>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</si>
  <si>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</si>
  <si>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</si>
  <si>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</si>
  <si>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</si>
  <si>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</si>
  <si>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</si>
  <si>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</si>
  <si>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</si>
  <si>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</si>
  <si>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</si>
  <si>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</si>
  <si>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</si>
  <si>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</si>
  <si>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</si>
  <si>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</si>
  <si>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</si>
  <si>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</si>
  <si>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</si>
  <si>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</si>
  <si>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</si>
  <si>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</si>
  <si>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</si>
  <si>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</si>
  <si>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</si>
  <si>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</si>
  <si>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</si>
  <si>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</si>
  <si>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</si>
  <si>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</si>
  <si>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</si>
  <si>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</si>
  <si>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</si>
  <si>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</si>
  <si>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</si>
  <si>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</si>
  <si>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</si>
  <si>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</si>
  <si>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</si>
  <si>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</si>
  <si>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</si>
  <si>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</si>
  <si>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</si>
  <si>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</si>
  <si>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</si>
  <si>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</si>
  <si>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</si>
  <si>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</si>
  <si>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</si>
  <si>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</si>
  <si>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</si>
  <si>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</si>
  <si>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</si>
  <si>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</si>
  <si>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</si>
  <si>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</si>
  <si>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</si>
  <si>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</si>
  <si>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</si>
  <si>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</si>
  <si>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</si>
  <si>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</si>
  <si>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</si>
  <si>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</si>
  <si>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</si>
  <si>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</si>
  <si>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</si>
  <si>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</si>
  <si>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</si>
  <si>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</si>
  <si>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</si>
  <si>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</si>
  <si>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</si>
  <si>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</si>
  <si>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</si>
  <si>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</si>
  <si>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</si>
  <si>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</si>
  <si>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</si>
  <si>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</si>
  <si>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</si>
  <si>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</si>
  <si>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</si>
  <si>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</si>
  <si>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</si>
  <si>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</si>
  <si>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</si>
  <si>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</si>
  <si>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</si>
  <si>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</si>
  <si>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</si>
  <si>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</si>
  <si>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</si>
  <si>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</si>
  <si>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</si>
  <si>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</si>
  <si>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</si>
  <si>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</si>
  <si>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</si>
  <si>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</si>
  <si>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</si>
  <si>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</si>
  <si>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</si>
  <si>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</si>
  <si>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</si>
  <si>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</si>
  <si>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</si>
  <si>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</si>
  <si>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</si>
  <si>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</si>
  <si>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</si>
  <si>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</si>
  <si>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</si>
  <si>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</si>
  <si>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</si>
  <si>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</si>
  <si>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</si>
  <si>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</si>
  <si>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</si>
  <si>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</si>
  <si>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</si>
  <si>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</si>
  <si>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</si>
  <si>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</si>
  <si>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</si>
  <si>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</si>
  <si>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</si>
  <si>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</si>
  <si>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</si>
  <si>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</si>
  <si>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</si>
  <si>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</si>
  <si>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</si>
  <si>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</si>
  <si>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</si>
  <si>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</si>
  <si>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</si>
  <si>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</si>
  <si>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</si>
  <si>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</si>
  <si>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</si>
  <si>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</si>
  <si>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</si>
  <si>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</si>
  <si>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</si>
  <si>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</si>
  <si>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รพ.วานรนิวาส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</si>
  <si>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</si>
  <si>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</si>
  <si>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</si>
  <si>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</si>
  <si>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</si>
  <si>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</si>
  <si>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</si>
  <si>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</si>
  <si>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</si>
  <si>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</si>
  <si>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</si>
  <si>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</si>
  <si>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</si>
  <si>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</si>
  <si>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</si>
  <si>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</si>
  <si>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</si>
  <si>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</si>
  <si>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</si>
  <si>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</si>
  <si>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</si>
  <si>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</si>
  <si>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</si>
  <si>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</si>
  <si>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</si>
  <si>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</si>
  <si>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</si>
  <si>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</si>
  <si>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</si>
  <si>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</si>
  <si>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</si>
  <si>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</si>
  <si>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</si>
  <si>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</si>
  <si>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</si>
  <si>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</si>
  <si>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</si>
  <si>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</si>
  <si>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</si>
  <si>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</si>
  <si>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</si>
  <si>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</si>
  <si>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</si>
  <si>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</si>
  <si>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</si>
  <si>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</si>
  <si>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</si>
  <si>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</si>
  <si>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</si>
  <si>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</si>
  <si>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</si>
  <si>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</si>
  <si>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</si>
  <si>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</si>
  <si>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</si>
  <si>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</si>
  <si>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</si>
  <si>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</si>
  <si>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</si>
  <si>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</si>
  <si>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</si>
  <si>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</si>
  <si>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</si>
  <si>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</si>
  <si>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</si>
  <si>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</si>
  <si>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</si>
  <si>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</si>
  <si>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</si>
  <si>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</si>
  <si>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</si>
  <si>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</si>
  <si>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</si>
  <si>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</si>
  <si>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</si>
  <si>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</si>
  <si>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</si>
  <si>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</si>
  <si>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</si>
  <si>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</si>
  <si>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</si>
  <si>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</si>
  <si>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</si>
  <si>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</si>
  <si>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</si>
  <si>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</si>
  <si>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</si>
  <si>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</si>
  <si>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</si>
  <si>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</si>
  <si>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</si>
  <si>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</si>
  <si>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</si>
  <si>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</si>
  <si>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</si>
  <si>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</si>
  <si>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</si>
  <si>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</si>
  <si>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</si>
  <si>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</si>
  <si>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</si>
  <si>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</si>
  <si>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</si>
  <si>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</si>
  <si>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</si>
  <si>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</si>
  <si>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</si>
  <si>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</si>
  <si>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</si>
  <si>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</si>
  <si>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</si>
  <si>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</si>
  <si>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</si>
  <si>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</si>
  <si>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</si>
  <si>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</si>
  <si>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</si>
  <si>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</si>
  <si>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</si>
  <si>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</si>
  <si>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</si>
  <si>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</si>
  <si>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</si>
  <si>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</si>
  <si>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</si>
  <si>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</si>
  <si>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</si>
  <si>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</si>
  <si>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</si>
  <si>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</si>
  <si>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</si>
  <si>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</si>
  <si>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</si>
  <si>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</si>
  <si>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</si>
  <si>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</si>
  <si>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</si>
  <si>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</si>
  <si>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</si>
  <si>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</si>
  <si>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</si>
  <si>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</si>
  <si>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</si>
  <si>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</si>
  <si>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</si>
  <si>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</si>
  <si>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</si>
  <si>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จำนวน รพ.ทั้งหมด</t>
  </si>
  <si>
    <t>เป้าหมาย: ไม่น้อยกว่าร้อยละ 90</t>
  </si>
  <si>
    <t xml:space="preserve">ผ่าน </t>
  </si>
  <si>
    <t>ไม่ผ่าน</t>
  </si>
  <si>
    <t>รวม</t>
  </si>
  <si>
    <t>ไม่สมบูรณ์</t>
  </si>
  <si>
    <t>บึงกาฬ, เซากา, บึงโขงหลง, บุ่งคล้า</t>
  </si>
  <si>
    <t>โพนพิสัย, สังคม, ท่าบ่อ</t>
  </si>
  <si>
    <t>เป้าหมาย: ไม่น้อยกว่าร้อยละ 85</t>
  </si>
  <si>
    <t>เลย, นาแห้ว</t>
  </si>
  <si>
    <t>พระอาจารย์มั่นฯ, โพนนาแก้ว, พระอาจารย์แบนฯ</t>
  </si>
  <si>
    <t>หมายเหตุ ค่ากลางกลุ่ม เทียบค่ากลางจาก ไตรมาสที่ 3/2568</t>
  </si>
  <si>
    <t>ค่ากลางกลุ่ม Unit Cost ไตรมาสที่ 3/2568  ข้อมูลจาก กองเศรษฐกิจสุขภาพ</t>
  </si>
  <si>
    <t>รพ.นิคมน้ำอูน</t>
  </si>
  <si>
    <t>รพ.คำตากล้า</t>
  </si>
  <si>
    <t>รพ.อากาศอำนวย</t>
  </si>
  <si>
    <t>รพ.พระอาจารย์แบน  ธนากโร</t>
  </si>
  <si>
    <t>รพ.โพธิ์ตาก</t>
  </si>
  <si>
    <t>รพ.หนองบัวลำภู</t>
  </si>
  <si>
    <t>รพ.น้ำโสม</t>
  </si>
  <si>
    <r>
      <rPr>
        <sz val="10.5"/>
        <rFont val="Tahoma"/>
        <family val="2"/>
      </rPr>
      <t>-</t>
    </r>
  </si>
  <si>
    <t>นาทม</t>
  </si>
  <si>
    <t>สุวรรณคูหา, นาวัง</t>
  </si>
  <si>
    <t>ไตรมาส 3/ 2568  ข้อมูล ณ 26 กรกฎาคม 2568</t>
  </si>
  <si>
    <t>ผลการคำนวนต้นทุนผุ้ป่วยนอกต่อครั้ง และ ต้นทุนผุ้ป่วยใน ต่อ AdjRW  เดือนกรกฎาคม 2568 2568  ข้อมูล ณ 21 สิงหาคม 68</t>
  </si>
  <si>
    <t>เดือนกรกฎาคม 2568  ข้อมูล ณ 21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</si>
</sst>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35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  <font>
      <sz val="10.5"/>
      <name val="Tahoma"/>
    </font>
    <font>
      <sz val="10.5"/>
      <name val="Tahoma"/>
      <family val="2"/>
    </font>
    <font>
      <sz val="10.5"/>
      <color rgb="FF000000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12" applyNumberFormat="0" applyAlignment="0" applyProtection="0"/>
    <xf numFmtId="0" fontId="16" fillId="14" borderId="13" applyNumberFormat="0" applyAlignment="0" applyProtection="0"/>
    <xf numFmtId="0" fontId="17" fillId="14" borderId="12" applyNumberFormat="0" applyAlignment="0" applyProtection="0"/>
    <xf numFmtId="0" fontId="18" fillId="0" borderId="14" applyNumberFormat="0" applyFill="0" applyAlignment="0" applyProtection="0"/>
    <xf numFmtId="0" fontId="19" fillId="15" borderId="15" applyNumberFormat="0" applyAlignment="0" applyProtection="0"/>
    <xf numFmtId="0" fontId="20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3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</cellStyleXfs>
  <cellXfs count="201">
    <xf numFmtId="0" fontId="0" fillId="0" borderId="0" xfId="0"/>
    <xf numFmtId="0" fontId="5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166" fontId="27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6" fillId="45" borderId="18" xfId="0" applyFont="1" applyFill="1" applyBorder="1" applyAlignment="1">
      <alignment horizontal="center" vertical="top" wrapText="1"/>
    </xf>
    <xf numFmtId="166" fontId="30" fillId="44" borderId="18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0" fontId="1" fillId="46" borderId="1" xfId="0" applyFont="1" applyFill="1" applyBorder="1" applyAlignment="1">
      <alignment horizontal="center"/>
    </xf>
    <xf numFmtId="2" fontId="1" fillId="46" borderId="1" xfId="0" applyNumberFormat="1" applyFont="1" applyFill="1" applyBorder="1" applyAlignment="1">
      <alignment horizontal="center"/>
    </xf>
    <xf numFmtId="0" fontId="6" fillId="46" borderId="1" xfId="0" applyFont="1" applyFill="1" applyBorder="1" applyAlignment="1">
      <alignment horizontal="center"/>
    </xf>
    <xf numFmtId="2" fontId="6" fillId="46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5" fillId="4" borderId="7" xfId="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5" fontId="5" fillId="7" borderId="1" xfId="7" applyNumberFormat="1" applyFont="1" applyFill="1" applyBorder="1" applyAlignment="1">
      <alignment horizontal="center" vertical="center"/>
    </xf>
    <xf numFmtId="0" fontId="5" fillId="7" borderId="26" xfId="8" applyFont="1" applyFill="1" applyBorder="1" applyAlignment="1">
      <alignment horizontal="center" vertical="center" wrapText="1"/>
    </xf>
    <xf numFmtId="4" fontId="31" fillId="4" borderId="1" xfId="0" applyNumberFormat="1" applyFont="1" applyFill="1" applyBorder="1" applyAlignment="1">
      <alignment horizontal="center" vertical="top" shrinkToFit="1"/>
    </xf>
    <xf numFmtId="2" fontId="31" fillId="4" borderId="1" xfId="0" applyNumberFormat="1" applyFont="1" applyFill="1" applyBorder="1" applyAlignment="1">
      <alignment horizontal="center" vertical="top" shrinkToFit="1"/>
    </xf>
    <xf numFmtId="4" fontId="31" fillId="2" borderId="1" xfId="0" applyNumberFormat="1" applyFont="1" applyFill="1" applyBorder="1" applyAlignment="1">
      <alignment horizontal="center" vertical="top" shrinkToFit="1"/>
    </xf>
    <xf numFmtId="0" fontId="5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5" fontId="5" fillId="0" borderId="1" xfId="7" applyNumberFormat="1" applyFont="1" applyBorder="1" applyAlignment="1"/>
    <xf numFmtId="2" fontId="5" fillId="0" borderId="1" xfId="0" applyNumberFormat="1" applyFont="1" applyBorder="1"/>
    <xf numFmtId="164" fontId="5" fillId="4" borderId="1" xfId="7" applyNumberFormat="1" applyFont="1" applyFill="1" applyBorder="1" applyAlignment="1"/>
    <xf numFmtId="164" fontId="31" fillId="4" borderId="1" xfId="2" applyNumberFormat="1" applyFont="1" applyFill="1" applyBorder="1"/>
    <xf numFmtId="164" fontId="5" fillId="2" borderId="1" xfId="7" applyNumberFormat="1" applyFont="1" applyFill="1" applyBorder="1" applyAlignment="1"/>
    <xf numFmtId="164" fontId="31" fillId="2" borderId="1" xfId="2" applyNumberFormat="1" applyFont="1" applyFill="1" applyBorder="1"/>
    <xf numFmtId="164" fontId="5" fillId="4" borderId="1" xfId="7" applyNumberFormat="1" applyFont="1" applyFill="1" applyBorder="1" applyAlignment="1">
      <alignment horizontal="center"/>
    </xf>
    <xf numFmtId="164" fontId="5" fillId="2" borderId="1" xfId="7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5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2" fontId="5" fillId="0" borderId="0" xfId="0" applyNumberFormat="1" applyFont="1"/>
    <xf numFmtId="1" fontId="5" fillId="7" borderId="1" xfId="8" applyNumberFormat="1" applyFont="1" applyFill="1" applyBorder="1" applyAlignment="1">
      <alignment horizontal="center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46" borderId="1" xfId="0" applyNumberFormat="1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wrapText="1" readingOrder="1"/>
    </xf>
    <xf numFmtId="0" fontId="31" fillId="0" borderId="25" xfId="0" applyFont="1" applyBorder="1" applyAlignment="1">
      <alignment horizontal="center" wrapText="1" readingOrder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8" xfId="0" applyFont="1" applyBorder="1" applyAlignment="1">
      <alignment horizontal="center" vertical="top" wrapText="1"/>
    </xf>
    <xf numFmtId="1" fontId="31" fillId="0" borderId="18" xfId="0" applyNumberFormat="1" applyFont="1" applyBorder="1" applyAlignment="1">
      <alignment horizontal="center" vertical="top" shrinkToFit="1"/>
    </xf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46" borderId="1" xfId="0" applyFont="1" applyFill="1" applyBorder="1" applyAlignment="1">
      <alignment horizontal="center" vertical="center"/>
    </xf>
    <xf numFmtId="1" fontId="1" fillId="46" borderId="1" xfId="0" applyNumberFormat="1" applyFont="1" applyFill="1" applyBorder="1" applyAlignment="1">
      <alignment horizontal="center"/>
    </xf>
    <xf numFmtId="43" fontId="5" fillId="4" borderId="1" xfId="7" applyFont="1" applyFill="1" applyBorder="1" applyAlignment="1">
      <alignment horizontal="left"/>
    </xf>
    <xf numFmtId="43" fontId="31" fillId="4" borderId="1" xfId="7" applyFont="1" applyFill="1" applyBorder="1" applyAlignment="1">
      <alignment horizontal="left"/>
    </xf>
    <xf numFmtId="43" fontId="1" fillId="4" borderId="18" xfId="7" applyFont="1" applyFill="1" applyBorder="1" applyAlignment="1">
      <alignment horizontal="left" vertical="top" wrapText="1"/>
    </xf>
    <xf numFmtId="43" fontId="5" fillId="4" borderId="18" xfId="7" applyFont="1" applyFill="1" applyBorder="1" applyAlignment="1">
      <alignment horizontal="left" wrapText="1"/>
    </xf>
    <xf numFmtId="0" fontId="32" fillId="44" borderId="18" xfId="0" applyFont="1" applyFill="1" applyBorder="1" applyAlignment="1">
      <alignment horizontal="center" vertical="top" wrapText="1"/>
    </xf>
    <xf numFmtId="1" fontId="34" fillId="0" borderId="18" xfId="0" applyNumberFormat="1" applyFont="1" applyBorder="1" applyAlignment="1">
      <alignment horizontal="center" vertical="top" shrinkToFit="1"/>
    </xf>
    <xf numFmtId="2" fontId="34" fillId="0" borderId="18" xfId="0" applyNumberFormat="1" applyFont="1" applyBorder="1" applyAlignment="1">
      <alignment horizontal="right" vertical="top" shrinkToFit="1"/>
    </xf>
    <xf numFmtId="2" fontId="34" fillId="0" borderId="18" xfId="0" applyNumberFormat="1" applyFont="1" applyBorder="1" applyAlignment="1">
      <alignment horizontal="left" vertical="top" indent="1" shrinkToFit="1"/>
    </xf>
    <xf numFmtId="4" fontId="34" fillId="0" borderId="18" xfId="0" applyNumberFormat="1" applyFont="1" applyBorder="1" applyAlignment="1">
      <alignment horizontal="right" vertical="top" shrinkToFit="1"/>
    </xf>
    <xf numFmtId="0" fontId="1" fillId="6" borderId="1" xfId="0" applyFont="1" applyFill="1" applyBorder="1" applyAlignment="1">
      <alignment horizontal="center"/>
    </xf>
    <xf numFmtId="0" fontId="31" fillId="6" borderId="18" xfId="0" applyFont="1" applyFill="1" applyBorder="1" applyAlignment="1">
      <alignment horizontal="center" wrapText="1" readingOrder="1"/>
    </xf>
    <xf numFmtId="2" fontId="1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46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47" borderId="4" xfId="0" applyFont="1" applyFill="1" applyBorder="1" applyAlignment="1">
      <alignment horizontal="center"/>
    </xf>
    <xf numFmtId="0" fontId="1" fillId="47" borderId="8" xfId="0" applyFont="1" applyFill="1" applyBorder="1" applyAlignment="1">
      <alignment horizontal="center"/>
    </xf>
    <xf numFmtId="0" fontId="1" fillId="47" borderId="6" xfId="0" applyFont="1" applyFill="1" applyBorder="1" applyAlignment="1">
      <alignment horizontal="center"/>
    </xf>
    <xf numFmtId="0" fontId="6" fillId="41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/>
    </xf>
    <xf numFmtId="0" fontId="31" fillId="8" borderId="7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1" fillId="7" borderId="7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168" fontId="27" fillId="0" borderId="20" xfId="0" applyNumberFormat="1" applyFont="1" applyBorder="1" applyAlignment="1">
      <alignment horizontal="left" vertical="top" wrapText="1"/>
    </xf>
    <xf numFmtId="168" fontId="27" fillId="0" borderId="21" xfId="0" applyNumberFormat="1" applyFont="1" applyBorder="1" applyAlignment="1">
      <alignment horizontal="left" vertical="top" wrapText="1"/>
    </xf>
    <xf numFmtId="168" fontId="27" fillId="0" borderId="19" xfId="0" applyNumberFormat="1" applyFont="1" applyBorder="1" applyAlignment="1">
      <alignment horizontal="left" vertical="top" wrapText="1"/>
    </xf>
    <xf numFmtId="166" fontId="27" fillId="0" borderId="19" xfId="0" applyNumberFormat="1" applyFont="1" applyBorder="1" applyAlignment="1">
      <alignment horizontal="center" vertical="top" wrapText="1"/>
    </xf>
    <xf numFmtId="166" fontId="27" fillId="0" borderId="20" xfId="0" applyNumberFormat="1" applyFont="1" applyBorder="1" applyAlignment="1">
      <alignment horizontal="center" vertical="top" wrapText="1"/>
    </xf>
    <xf numFmtId="166" fontId="27" fillId="0" borderId="21" xfId="0" applyNumberFormat="1" applyFont="1" applyBorder="1" applyAlignment="1">
      <alignment horizontal="center" vertical="top" wrapText="1"/>
    </xf>
    <xf numFmtId="166" fontId="30" fillId="44" borderId="19" xfId="0" applyNumberFormat="1" applyFont="1" applyFill="1" applyBorder="1" applyAlignment="1">
      <alignment horizontal="center" vertical="top" wrapText="1"/>
    </xf>
    <xf numFmtId="166" fontId="30" fillId="44" borderId="20" xfId="0" applyNumberFormat="1" applyFont="1" applyFill="1" applyBorder="1" applyAlignment="1">
      <alignment horizontal="center" vertical="top" wrapText="1"/>
    </xf>
    <xf numFmtId="166" fontId="30" fillId="44" borderId="21" xfId="0" applyNumberFormat="1" applyFont="1" applyFill="1" applyBorder="1" applyAlignment="1">
      <alignment horizontal="center" vertical="top" wrapText="1"/>
    </xf>
    <xf numFmtId="168" fontId="30" fillId="44" borderId="19" xfId="0" applyNumberFormat="1" applyFont="1" applyFill="1" applyBorder="1" applyAlignment="1">
      <alignment horizontal="left" vertical="top" wrapText="1"/>
    </xf>
    <xf numFmtId="168" fontId="30" fillId="44" borderId="20" xfId="0" applyNumberFormat="1" applyFont="1" applyFill="1" applyBorder="1" applyAlignment="1">
      <alignment horizontal="left" vertical="top" wrapText="1"/>
    </xf>
    <xf numFmtId="168" fontId="30" fillId="44" borderId="21" xfId="0" applyNumberFormat="1" applyFont="1" applyFill="1" applyBorder="1" applyAlignment="1">
      <alignment horizontal="left" vertical="top" wrapText="1"/>
    </xf>
    <xf numFmtId="167" fontId="27" fillId="0" borderId="19" xfId="0" applyNumberFormat="1" applyFont="1" applyBorder="1" applyAlignment="1">
      <alignment horizontal="left" vertical="top" wrapText="1"/>
    </xf>
    <xf numFmtId="167" fontId="27" fillId="0" borderId="20" xfId="0" applyNumberFormat="1" applyFont="1" applyBorder="1" applyAlignment="1">
      <alignment horizontal="left" vertical="top" wrapText="1"/>
    </xf>
    <xf numFmtId="167" fontId="27" fillId="0" borderId="21" xfId="0" applyNumberFormat="1" applyFont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29" fillId="44" borderId="20" xfId="0" applyFont="1" applyFill="1" applyBorder="1" applyAlignment="1">
      <alignment horizontal="left" vertical="top" wrapText="1"/>
    </xf>
    <xf numFmtId="0" fontId="29" fillId="44" borderId="21" xfId="0" applyFont="1" applyFill="1" applyBorder="1" applyAlignment="1">
      <alignment horizontal="left" vertical="top" wrapText="1"/>
    </xf>
    <xf numFmtId="167" fontId="30" fillId="44" borderId="19" xfId="0" applyNumberFormat="1" applyFont="1" applyFill="1" applyBorder="1" applyAlignment="1">
      <alignment horizontal="left" vertical="top" wrapText="1"/>
    </xf>
    <xf numFmtId="167" fontId="30" fillId="44" borderId="20" xfId="0" applyNumberFormat="1" applyFont="1" applyFill="1" applyBorder="1" applyAlignment="1">
      <alignment horizontal="left" vertical="top" wrapText="1"/>
    </xf>
    <xf numFmtId="167" fontId="30" fillId="44" borderId="21" xfId="0" applyNumberFormat="1" applyFont="1" applyFill="1" applyBorder="1" applyAlignment="1">
      <alignment horizontal="left"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6" fillId="44" borderId="19" xfId="0" applyFont="1" applyFill="1" applyBorder="1" applyAlignment="1">
      <alignment horizontal="center" vertical="top" wrapText="1"/>
    </xf>
    <xf numFmtId="0" fontId="26" fillId="44" borderId="20" xfId="0" applyFont="1" applyFill="1" applyBorder="1" applyAlignment="1">
      <alignment horizontal="center" vertical="top" wrapText="1"/>
    </xf>
    <xf numFmtId="0" fontId="26" fillId="44" borderId="21" xfId="0" applyFont="1" applyFill="1" applyBorder="1" applyAlignment="1">
      <alignment horizontal="center" vertical="top" wrapText="1"/>
    </xf>
    <xf numFmtId="166" fontId="27" fillId="0" borderId="19" xfId="0" applyNumberFormat="1" applyFont="1" applyBorder="1" applyAlignment="1">
      <alignment horizontal="left" vertical="top" wrapText="1"/>
    </xf>
    <xf numFmtId="166" fontId="27" fillId="0" borderId="20" xfId="0" applyNumberFormat="1" applyFont="1" applyBorder="1" applyAlignment="1">
      <alignment horizontal="left" vertical="top" wrapText="1"/>
    </xf>
    <xf numFmtId="166" fontId="27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6" fillId="44" borderId="19" xfId="0" applyFont="1" applyFill="1" applyBorder="1" applyAlignment="1">
      <alignment horizontal="left" vertical="top" wrapText="1"/>
    </xf>
    <xf numFmtId="0" fontId="26" fillId="44" borderId="20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29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29" fillId="44" borderId="19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9" fillId="42" borderId="19" xfId="0" applyFont="1" applyFill="1" applyBorder="1" applyAlignment="1">
      <alignment horizontal="left" vertical="top" wrapText="1"/>
    </xf>
    <xf numFmtId="0" fontId="29" fillId="42" borderId="20" xfId="0" applyFont="1" applyFill="1" applyBorder="1" applyAlignment="1">
      <alignment horizontal="left" vertical="top" wrapText="1"/>
    </xf>
    <xf numFmtId="0" fontId="29" fillId="42" borderId="21" xfId="0" applyFont="1" applyFill="1" applyBorder="1" applyAlignment="1">
      <alignment horizontal="left" vertical="top" wrapText="1"/>
    </xf>
    <xf numFmtId="0" fontId="29" fillId="43" borderId="19" xfId="0" applyFont="1" applyFill="1" applyBorder="1" applyAlignment="1">
      <alignment horizontal="left" vertical="top" wrapText="1"/>
    </xf>
    <xf numFmtId="0" fontId="29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26"/>
  <sheetViews>
    <sheetView zoomScale="60" zoomScaleNormal="60" zoomScaleSheetLayoutView="50" workbookViewId="0">
      <selection activeCell="R26" sqref="R26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4" width="11.44140625" style="1" customWidth="1"/>
    <col min="5" max="9" width="12.44140625" style="1" customWidth="1"/>
    <col min="10" max="10" width="15.109375" style="1" customWidth="1"/>
    <col min="11" max="11" width="12.44140625" style="1" customWidth="1"/>
    <col min="12" max="12" width="14.88671875" style="1" customWidth="1"/>
    <col min="13" max="16384" width="9" style="1"/>
  </cols>
  <sheetData>
    <row r="2" spans="1:12">
      <c r="A2" s="36"/>
      <c r="B2" s="109" t="s">
        <v>312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>
      <c r="A3" s="107" t="s">
        <v>170</v>
      </c>
      <c r="B3" s="107" t="s">
        <v>176</v>
      </c>
      <c r="C3" s="107" t="s">
        <v>180</v>
      </c>
      <c r="D3" s="40"/>
      <c r="E3" s="104" t="s">
        <v>198</v>
      </c>
      <c r="F3" s="105"/>
      <c r="G3" s="105"/>
      <c r="H3" s="106"/>
      <c r="I3" s="104" t="s">
        <v>199</v>
      </c>
      <c r="J3" s="105"/>
      <c r="K3" s="105"/>
      <c r="L3" s="105"/>
    </row>
    <row r="4" spans="1:12" ht="49.2">
      <c r="A4" s="108"/>
      <c r="B4" s="108"/>
      <c r="C4" s="108"/>
      <c r="D4" s="66" t="s">
        <v>300</v>
      </c>
      <c r="E4" s="65" t="s">
        <v>197</v>
      </c>
      <c r="F4" s="65" t="s">
        <v>200</v>
      </c>
      <c r="G4" s="65" t="s">
        <v>201</v>
      </c>
      <c r="H4" s="37" t="s">
        <v>202</v>
      </c>
      <c r="I4" s="65" t="s">
        <v>197</v>
      </c>
      <c r="J4" s="65" t="s">
        <v>200</v>
      </c>
      <c r="K4" s="65" t="s">
        <v>201</v>
      </c>
      <c r="L4" s="37" t="s">
        <v>202</v>
      </c>
    </row>
    <row r="5" spans="1:12">
      <c r="A5" s="2">
        <v>1</v>
      </c>
      <c r="B5" s="2"/>
      <c r="C5" s="2" t="s">
        <v>290</v>
      </c>
      <c r="D5" s="93" t="s">
        <v>320</v>
      </c>
      <c r="E5" s="93" t="s">
        <v>320</v>
      </c>
      <c r="F5" s="93" t="s">
        <v>320</v>
      </c>
      <c r="G5" s="93" t="s">
        <v>320</v>
      </c>
      <c r="H5" s="93" t="s">
        <v>320</v>
      </c>
      <c r="I5" s="93" t="s">
        <v>320</v>
      </c>
      <c r="J5" s="93" t="s">
        <v>320</v>
      </c>
      <c r="K5" s="93" t="s">
        <v>320</v>
      </c>
      <c r="L5" s="93" t="s">
        <v>320</v>
      </c>
    </row>
    <row r="6" spans="1:12" ht="24.6" customHeight="1">
      <c r="A6" s="13">
        <f>'[2]Table 1'!A6</f>
        <v>2</v>
      </c>
      <c r="B6" s="13">
        <f>'[2]Table 1'!B6</f>
        <v>2</v>
      </c>
      <c r="C6" s="14" t="s">
        <v>225</v>
      </c>
      <c r="D6" s="94">
        <v>37</v>
      </c>
      <c r="E6" s="94">
        <v>35</v>
      </c>
      <c r="F6" s="95">
        <v>985.13</v>
      </c>
      <c r="G6" s="96">
        <v>210.86</v>
      </c>
      <c r="H6" s="97">
        <v>1195.99</v>
      </c>
      <c r="I6" s="94">
        <v>29</v>
      </c>
      <c r="J6" s="97">
        <v>19146.78</v>
      </c>
      <c r="K6" s="97">
        <v>4220.16</v>
      </c>
      <c r="L6" s="97">
        <v>23366.94</v>
      </c>
    </row>
    <row r="7" spans="1:12">
      <c r="A7" s="15">
        <f>'[2]Table 1'!A7</f>
        <v>3</v>
      </c>
      <c r="B7" s="13">
        <f>'[2]Table 1'!B7</f>
        <v>3</v>
      </c>
      <c r="C7" s="14" t="s">
        <v>230</v>
      </c>
      <c r="D7" s="94">
        <v>20</v>
      </c>
      <c r="E7" s="94">
        <v>20</v>
      </c>
      <c r="F7" s="95">
        <v>869.77</v>
      </c>
      <c r="G7" s="96">
        <v>144.30000000000001</v>
      </c>
      <c r="H7" s="97">
        <v>1014.07</v>
      </c>
      <c r="I7" s="94">
        <v>16</v>
      </c>
      <c r="J7" s="97">
        <v>15776.38</v>
      </c>
      <c r="K7" s="97">
        <v>6040.73</v>
      </c>
      <c r="L7" s="97">
        <v>21817.11</v>
      </c>
    </row>
    <row r="8" spans="1:12">
      <c r="A8" s="64">
        <f>'[2]Table 1'!A8</f>
        <v>4</v>
      </c>
      <c r="B8" s="64">
        <f>'[2]Table 1'!B8</f>
        <v>4</v>
      </c>
      <c r="C8" s="30" t="s">
        <v>236</v>
      </c>
      <c r="D8" s="93" t="s">
        <v>320</v>
      </c>
      <c r="E8" s="93" t="s">
        <v>320</v>
      </c>
      <c r="F8" s="93" t="s">
        <v>320</v>
      </c>
      <c r="G8" s="93" t="s">
        <v>320</v>
      </c>
      <c r="H8" s="93" t="s">
        <v>320</v>
      </c>
      <c r="I8" s="93" t="s">
        <v>320</v>
      </c>
      <c r="J8" s="93" t="s">
        <v>320</v>
      </c>
      <c r="K8" s="93" t="s">
        <v>320</v>
      </c>
      <c r="L8" s="93" t="s">
        <v>320</v>
      </c>
    </row>
    <row r="9" spans="1:12">
      <c r="A9" s="15">
        <f>'[2]Table 1'!A9</f>
        <v>5</v>
      </c>
      <c r="B9" s="13">
        <f>'[2]Table 1'!B9</f>
        <v>5</v>
      </c>
      <c r="C9" s="14" t="s">
        <v>222</v>
      </c>
      <c r="D9" s="94">
        <v>278</v>
      </c>
      <c r="E9" s="94">
        <v>266</v>
      </c>
      <c r="F9" s="95">
        <v>914.33</v>
      </c>
      <c r="G9" s="96">
        <v>136.5</v>
      </c>
      <c r="H9" s="97">
        <v>1050.83</v>
      </c>
      <c r="I9" s="94">
        <v>256</v>
      </c>
      <c r="J9" s="97">
        <v>15907.8</v>
      </c>
      <c r="K9" s="97">
        <v>4318.76</v>
      </c>
      <c r="L9" s="97">
        <v>20226.560000000001</v>
      </c>
    </row>
    <row r="10" spans="1:12" ht="24.6" customHeight="1">
      <c r="A10" s="13">
        <f>'[2]Table 1'!A10</f>
        <v>6</v>
      </c>
      <c r="B10" s="13">
        <f>'[2]Table 1'!B10</f>
        <v>6</v>
      </c>
      <c r="C10" s="14" t="s">
        <v>221</v>
      </c>
      <c r="D10" s="94">
        <v>167</v>
      </c>
      <c r="E10" s="94">
        <v>161</v>
      </c>
      <c r="F10" s="95">
        <v>915.29</v>
      </c>
      <c r="G10" s="96">
        <v>148.84</v>
      </c>
      <c r="H10" s="97">
        <v>1064.1300000000001</v>
      </c>
      <c r="I10" s="94">
        <v>155</v>
      </c>
      <c r="J10" s="97">
        <v>14908.7</v>
      </c>
      <c r="K10" s="97">
        <v>3621.06</v>
      </c>
      <c r="L10" s="97">
        <v>18529.759999999998</v>
      </c>
    </row>
    <row r="11" spans="1:12">
      <c r="A11" s="31">
        <f>'[2]Table 1'!A11</f>
        <v>7</v>
      </c>
      <c r="B11" s="64">
        <f>'[2]Table 1'!B11</f>
        <v>7</v>
      </c>
      <c r="C11" s="30" t="s">
        <v>237</v>
      </c>
      <c r="D11" s="93" t="s">
        <v>320</v>
      </c>
      <c r="E11" s="93" t="s">
        <v>320</v>
      </c>
      <c r="F11" s="93" t="s">
        <v>320</v>
      </c>
      <c r="G11" s="93" t="s">
        <v>320</v>
      </c>
      <c r="H11" s="93" t="s">
        <v>320</v>
      </c>
      <c r="I11" s="93" t="s">
        <v>320</v>
      </c>
      <c r="J11" s="93" t="s">
        <v>320</v>
      </c>
      <c r="K11" s="93" t="s">
        <v>320</v>
      </c>
      <c r="L11" s="93" t="s">
        <v>320</v>
      </c>
    </row>
    <row r="12" spans="1:12">
      <c r="A12" s="31">
        <v>8</v>
      </c>
      <c r="B12" s="64">
        <v>8</v>
      </c>
      <c r="C12" s="30" t="s">
        <v>291</v>
      </c>
      <c r="D12" s="93" t="s">
        <v>320</v>
      </c>
      <c r="E12" s="93" t="s">
        <v>320</v>
      </c>
      <c r="F12" s="93" t="s">
        <v>320</v>
      </c>
      <c r="G12" s="93" t="s">
        <v>320</v>
      </c>
      <c r="H12" s="93" t="s">
        <v>320</v>
      </c>
      <c r="I12" s="93" t="s">
        <v>320</v>
      </c>
      <c r="J12" s="93" t="s">
        <v>320</v>
      </c>
      <c r="K12" s="93" t="s">
        <v>320</v>
      </c>
      <c r="L12" s="93" t="s">
        <v>320</v>
      </c>
    </row>
    <row r="13" spans="1:12">
      <c r="A13" s="13">
        <v>9</v>
      </c>
      <c r="B13" s="13">
        <v>9</v>
      </c>
      <c r="C13" s="14" t="s">
        <v>287</v>
      </c>
      <c r="D13" s="94">
        <v>92</v>
      </c>
      <c r="E13" s="94">
        <v>90</v>
      </c>
      <c r="F13" s="95">
        <v>887.64</v>
      </c>
      <c r="G13" s="96">
        <v>126.63</v>
      </c>
      <c r="H13" s="97">
        <v>1014.27</v>
      </c>
      <c r="I13" s="94">
        <v>84</v>
      </c>
      <c r="J13" s="97">
        <v>14933.39</v>
      </c>
      <c r="K13" s="97">
        <v>3301.4</v>
      </c>
      <c r="L13" s="97">
        <v>18234.79</v>
      </c>
    </row>
    <row r="14" spans="1:12">
      <c r="A14" s="16">
        <v>10</v>
      </c>
      <c r="B14" s="17">
        <v>10</v>
      </c>
      <c r="C14" s="18" t="s">
        <v>223</v>
      </c>
      <c r="D14" s="94">
        <v>66</v>
      </c>
      <c r="E14" s="94">
        <v>66</v>
      </c>
      <c r="F14" s="95">
        <v>905.14</v>
      </c>
      <c r="G14" s="96">
        <v>127.32</v>
      </c>
      <c r="H14" s="97">
        <v>1032.46</v>
      </c>
      <c r="I14" s="94">
        <v>64</v>
      </c>
      <c r="J14" s="97">
        <v>14773.62</v>
      </c>
      <c r="K14" s="97">
        <v>3756.8</v>
      </c>
      <c r="L14" s="97">
        <v>18530.419999999998</v>
      </c>
    </row>
    <row r="15" spans="1:12">
      <c r="A15" s="64">
        <v>11</v>
      </c>
      <c r="B15" s="64">
        <v>11</v>
      </c>
      <c r="C15" s="30" t="s">
        <v>292</v>
      </c>
      <c r="D15" s="93" t="s">
        <v>320</v>
      </c>
      <c r="E15" s="93" t="s">
        <v>320</v>
      </c>
      <c r="F15" s="93" t="s">
        <v>320</v>
      </c>
      <c r="G15" s="93" t="s">
        <v>320</v>
      </c>
      <c r="H15" s="93" t="s">
        <v>320</v>
      </c>
      <c r="I15" s="93" t="s">
        <v>320</v>
      </c>
      <c r="J15" s="93" t="s">
        <v>320</v>
      </c>
      <c r="K15" s="93" t="s">
        <v>320</v>
      </c>
      <c r="L15" s="93" t="s">
        <v>320</v>
      </c>
    </row>
    <row r="16" spans="1:12">
      <c r="A16" s="15">
        <v>12</v>
      </c>
      <c r="B16" s="13">
        <v>12</v>
      </c>
      <c r="C16" s="14" t="s">
        <v>227</v>
      </c>
      <c r="D16" s="94">
        <v>31</v>
      </c>
      <c r="E16" s="94">
        <v>30</v>
      </c>
      <c r="F16" s="95">
        <v>956.11</v>
      </c>
      <c r="G16" s="96">
        <v>115.34</v>
      </c>
      <c r="H16" s="97">
        <v>1071.44</v>
      </c>
      <c r="I16" s="94">
        <v>30</v>
      </c>
      <c r="J16" s="97">
        <v>15777.68</v>
      </c>
      <c r="K16" s="97">
        <v>4483.87</v>
      </c>
      <c r="L16" s="97">
        <v>20261.55</v>
      </c>
    </row>
    <row r="17" spans="1:12">
      <c r="A17" s="13">
        <v>13</v>
      </c>
      <c r="B17" s="13">
        <v>13</v>
      </c>
      <c r="C17" s="14" t="s">
        <v>224</v>
      </c>
      <c r="D17" s="94">
        <v>77</v>
      </c>
      <c r="E17" s="94">
        <v>75</v>
      </c>
      <c r="F17" s="95">
        <v>912.59</v>
      </c>
      <c r="G17" s="96">
        <v>109.2</v>
      </c>
      <c r="H17" s="97">
        <v>1021.79</v>
      </c>
      <c r="I17" s="94">
        <v>72</v>
      </c>
      <c r="J17" s="97">
        <v>14339.25</v>
      </c>
      <c r="K17" s="97">
        <v>2221.34</v>
      </c>
      <c r="L17" s="97">
        <v>16560.59</v>
      </c>
    </row>
    <row r="18" spans="1:12">
      <c r="A18" s="31">
        <v>14</v>
      </c>
      <c r="B18" s="64">
        <v>14</v>
      </c>
      <c r="C18" s="30" t="s">
        <v>288</v>
      </c>
      <c r="D18" s="93" t="s">
        <v>320</v>
      </c>
      <c r="E18" s="93" t="s">
        <v>320</v>
      </c>
      <c r="F18" s="93" t="s">
        <v>320</v>
      </c>
      <c r="G18" s="93" t="s">
        <v>320</v>
      </c>
      <c r="H18" s="93" t="s">
        <v>320</v>
      </c>
      <c r="I18" s="93" t="s">
        <v>320</v>
      </c>
      <c r="J18" s="93" t="s">
        <v>320</v>
      </c>
      <c r="K18" s="93" t="s">
        <v>320</v>
      </c>
      <c r="L18" s="93" t="s">
        <v>320</v>
      </c>
    </row>
    <row r="19" spans="1:12">
      <c r="A19" s="13">
        <v>15</v>
      </c>
      <c r="B19" s="13">
        <v>15</v>
      </c>
      <c r="C19" s="14" t="s">
        <v>229</v>
      </c>
      <c r="D19" s="94">
        <v>43</v>
      </c>
      <c r="E19" s="94">
        <v>40</v>
      </c>
      <c r="F19" s="95">
        <v>944.32</v>
      </c>
      <c r="G19" s="96">
        <v>115.01</v>
      </c>
      <c r="H19" s="97">
        <v>1059.33</v>
      </c>
      <c r="I19" s="94">
        <v>42</v>
      </c>
      <c r="J19" s="97">
        <v>16558.41</v>
      </c>
      <c r="K19" s="97">
        <v>3107.76</v>
      </c>
      <c r="L19" s="97">
        <v>19666.169999999998</v>
      </c>
    </row>
    <row r="20" spans="1:12">
      <c r="A20" s="15">
        <v>16</v>
      </c>
      <c r="B20" s="13">
        <v>16</v>
      </c>
      <c r="C20" s="14" t="s">
        <v>220</v>
      </c>
      <c r="D20" s="94">
        <v>30</v>
      </c>
      <c r="E20" s="94">
        <v>29</v>
      </c>
      <c r="F20" s="97">
        <v>1059.57</v>
      </c>
      <c r="G20" s="96">
        <v>160.47999999999999</v>
      </c>
      <c r="H20" s="97">
        <v>1220.05</v>
      </c>
      <c r="I20" s="94">
        <v>30</v>
      </c>
      <c r="J20" s="97">
        <v>15933.09</v>
      </c>
      <c r="K20" s="97">
        <v>2279.2199999999998</v>
      </c>
      <c r="L20" s="97">
        <v>18212.310000000001</v>
      </c>
    </row>
    <row r="21" spans="1:12">
      <c r="A21" s="13">
        <v>17</v>
      </c>
      <c r="B21" s="13">
        <v>17</v>
      </c>
      <c r="C21" s="14" t="s">
        <v>226</v>
      </c>
      <c r="D21" s="94">
        <v>25</v>
      </c>
      <c r="E21" s="94">
        <v>25</v>
      </c>
      <c r="F21" s="97">
        <v>1128.27</v>
      </c>
      <c r="G21" s="96">
        <v>170.19</v>
      </c>
      <c r="H21" s="97">
        <v>1298.46</v>
      </c>
      <c r="I21" s="94">
        <v>24</v>
      </c>
      <c r="J21" s="97">
        <v>15835.85</v>
      </c>
      <c r="K21" s="97">
        <v>1952.44</v>
      </c>
      <c r="L21" s="97">
        <v>17788.29</v>
      </c>
    </row>
    <row r="22" spans="1:12">
      <c r="A22" s="15">
        <v>18</v>
      </c>
      <c r="B22" s="13">
        <v>18</v>
      </c>
      <c r="C22" s="14" t="s">
        <v>289</v>
      </c>
      <c r="D22" s="94">
        <v>12</v>
      </c>
      <c r="E22" s="94">
        <v>11</v>
      </c>
      <c r="F22" s="97">
        <v>1283.82</v>
      </c>
      <c r="G22" s="96">
        <v>131.6</v>
      </c>
      <c r="H22" s="97">
        <v>1415.42</v>
      </c>
      <c r="I22" s="94">
        <v>11</v>
      </c>
      <c r="J22" s="97">
        <v>16749.580000000002</v>
      </c>
      <c r="K22" s="97">
        <v>1257.28</v>
      </c>
      <c r="L22" s="97">
        <v>18006.86</v>
      </c>
    </row>
    <row r="23" spans="1:12">
      <c r="A23" s="13">
        <v>19</v>
      </c>
      <c r="B23" s="13">
        <v>19</v>
      </c>
      <c r="C23" s="14" t="s">
        <v>228</v>
      </c>
      <c r="D23" s="94">
        <v>19</v>
      </c>
      <c r="E23" s="94">
        <v>19</v>
      </c>
      <c r="F23" s="97">
        <v>1367.36</v>
      </c>
      <c r="G23" s="96">
        <v>205.1</v>
      </c>
      <c r="H23" s="97">
        <v>1572.46</v>
      </c>
      <c r="I23" s="94">
        <v>19</v>
      </c>
      <c r="J23" s="97">
        <v>15592.39</v>
      </c>
      <c r="K23" s="97">
        <v>1538.47</v>
      </c>
      <c r="L23" s="97">
        <v>17130.86</v>
      </c>
    </row>
    <row r="24" spans="1:12">
      <c r="A24" s="15">
        <v>20</v>
      </c>
      <c r="B24" s="13">
        <v>20</v>
      </c>
      <c r="C24" s="14" t="s">
        <v>231</v>
      </c>
      <c r="D24" s="94">
        <v>5</v>
      </c>
      <c r="E24" s="94">
        <v>5</v>
      </c>
      <c r="F24" s="97">
        <v>1957.88</v>
      </c>
      <c r="G24" s="96">
        <v>169.92</v>
      </c>
      <c r="H24" s="97">
        <v>2127.8000000000002</v>
      </c>
      <c r="I24" s="94">
        <v>5</v>
      </c>
      <c r="J24" s="97">
        <v>15658.84</v>
      </c>
      <c r="K24" s="95">
        <v>982.9</v>
      </c>
      <c r="L24" s="97">
        <v>16641.740000000002</v>
      </c>
    </row>
    <row r="25" spans="1:12">
      <c r="A25" s="103" t="str">
        <f>'[2]Table 1'!C23</f>
        <v>รวม</v>
      </c>
      <c r="B25" s="103"/>
      <c r="C25" s="103"/>
      <c r="D25" s="64">
        <f>SUM(D6:D24)</f>
        <v>902</v>
      </c>
      <c r="E25" s="39">
        <f>SUM(E5:E24)</f>
        <v>872</v>
      </c>
      <c r="F25" s="39"/>
      <c r="G25" s="39"/>
      <c r="H25" s="39"/>
      <c r="I25" s="39">
        <f t="shared" ref="I25" si="0">SUM(I6:I24)</f>
        <v>837</v>
      </c>
      <c r="J25" s="39"/>
      <c r="K25" s="39"/>
      <c r="L25" s="39"/>
    </row>
    <row r="26" spans="1:12">
      <c r="E26" s="19"/>
    </row>
  </sheetData>
  <autoFilter ref="A4:L25"/>
  <mergeCells count="7">
    <mergeCell ref="A25:C25"/>
    <mergeCell ref="E3:H3"/>
    <mergeCell ref="I3:L3"/>
    <mergeCell ref="A3:A4"/>
    <mergeCell ref="B2:L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3"/>
  <sheetViews>
    <sheetView zoomScale="70" zoomScaleNormal="70" workbookViewId="0">
      <selection activeCell="M9" sqref="M9"/>
    </sheetView>
  </sheetViews>
  <sheetFormatPr defaultRowHeight="24.6"/>
  <cols>
    <col min="1" max="7" width="10.88671875" style="1" customWidth="1"/>
    <col min="8" max="8" width="19.88671875" style="1" customWidth="1"/>
    <col min="9" max="16384" width="8.88671875" style="1"/>
  </cols>
  <sheetData>
    <row r="2" spans="1:8">
      <c r="A2" s="110" t="s">
        <v>232</v>
      </c>
      <c r="B2" s="110"/>
      <c r="C2" s="110"/>
      <c r="D2" s="110"/>
      <c r="E2" s="110"/>
      <c r="F2" s="110"/>
      <c r="G2" s="110"/>
      <c r="H2" s="110"/>
    </row>
    <row r="3" spans="1:8">
      <c r="A3" s="111" t="s">
        <v>219</v>
      </c>
      <c r="B3" s="111"/>
      <c r="C3" s="111"/>
      <c r="D3" s="111"/>
      <c r="E3" s="111"/>
      <c r="F3" s="111"/>
      <c r="G3" s="111"/>
      <c r="H3" s="111"/>
    </row>
    <row r="4" spans="1:8">
      <c r="A4" s="111" t="s">
        <v>301</v>
      </c>
      <c r="B4" s="111"/>
      <c r="C4" s="111"/>
      <c r="D4" s="111"/>
      <c r="E4" s="111"/>
      <c r="F4" s="111"/>
      <c r="G4" s="111"/>
      <c r="H4" s="111"/>
    </row>
    <row r="5" spans="1:8">
      <c r="A5" s="112" t="s">
        <v>323</v>
      </c>
      <c r="B5" s="112"/>
      <c r="C5" s="112"/>
      <c r="D5" s="112"/>
      <c r="E5" s="112"/>
      <c r="F5" s="112"/>
      <c r="G5" s="112"/>
      <c r="H5" s="112"/>
    </row>
    <row r="6" spans="1:8">
      <c r="A6" s="113" t="s">
        <v>173</v>
      </c>
      <c r="B6" s="114" t="s">
        <v>210</v>
      </c>
      <c r="C6" s="116" t="s">
        <v>211</v>
      </c>
      <c r="D6" s="113"/>
      <c r="E6" s="116"/>
      <c r="F6" s="116"/>
      <c r="G6" s="116"/>
      <c r="H6" s="116"/>
    </row>
    <row r="7" spans="1:8" ht="49.2">
      <c r="A7" s="113"/>
      <c r="B7" s="115"/>
      <c r="C7" s="3" t="s">
        <v>212</v>
      </c>
      <c r="D7" s="68" t="s">
        <v>171</v>
      </c>
      <c r="E7" s="7" t="s">
        <v>213</v>
      </c>
      <c r="F7" s="8" t="s">
        <v>171</v>
      </c>
      <c r="G7" s="68" t="s">
        <v>214</v>
      </c>
      <c r="H7" s="68" t="s">
        <v>215</v>
      </c>
    </row>
    <row r="8" spans="1:8">
      <c r="A8" s="29">
        <v>1</v>
      </c>
      <c r="B8" s="75">
        <v>103</v>
      </c>
      <c r="C8" s="29">
        <v>83</v>
      </c>
      <c r="D8" s="72">
        <f>C8/B8*100</f>
        <v>80.582524271844662</v>
      </c>
      <c r="E8" s="5">
        <f>B8-C8</f>
        <v>20</v>
      </c>
      <c r="F8" s="6">
        <f>E8*100/103</f>
        <v>19.417475728155338</v>
      </c>
      <c r="G8" s="29">
        <f>C8+E8</f>
        <v>103</v>
      </c>
      <c r="H8" s="29"/>
    </row>
    <row r="9" spans="1:8">
      <c r="A9" s="29">
        <v>2</v>
      </c>
      <c r="B9" s="75">
        <v>47</v>
      </c>
      <c r="C9" s="29">
        <v>28</v>
      </c>
      <c r="D9" s="72">
        <f t="shared" ref="D9:D20" si="0">C9/B9*100</f>
        <v>59.574468085106382</v>
      </c>
      <c r="E9" s="5">
        <f t="shared" ref="E9:E19" si="1">B9-C9</f>
        <v>19</v>
      </c>
      <c r="F9" s="6">
        <f t="shared" ref="F9:F19" si="2">E9*100/103</f>
        <v>18.446601941747574</v>
      </c>
      <c r="G9" s="29">
        <f t="shared" ref="G9:G20" si="3">C9+E9</f>
        <v>47</v>
      </c>
      <c r="H9" s="29"/>
    </row>
    <row r="10" spans="1:8">
      <c r="A10" s="29">
        <v>3</v>
      </c>
      <c r="B10" s="75">
        <v>54</v>
      </c>
      <c r="C10" s="29">
        <v>39</v>
      </c>
      <c r="D10" s="72">
        <f t="shared" si="0"/>
        <v>72.222222222222214</v>
      </c>
      <c r="E10" s="5">
        <f t="shared" si="1"/>
        <v>15</v>
      </c>
      <c r="F10" s="6">
        <f t="shared" si="2"/>
        <v>14.563106796116505</v>
      </c>
      <c r="G10" s="29">
        <f t="shared" si="3"/>
        <v>54</v>
      </c>
      <c r="H10" s="29"/>
    </row>
    <row r="11" spans="1:8">
      <c r="A11" s="29">
        <v>4</v>
      </c>
      <c r="B11" s="75">
        <v>72</v>
      </c>
      <c r="C11" s="29">
        <v>40</v>
      </c>
      <c r="D11" s="72">
        <f t="shared" si="0"/>
        <v>55.555555555555557</v>
      </c>
      <c r="E11" s="5">
        <f t="shared" si="1"/>
        <v>32</v>
      </c>
      <c r="F11" s="6">
        <f t="shared" si="2"/>
        <v>31.067961165048544</v>
      </c>
      <c r="G11" s="29">
        <f t="shared" si="3"/>
        <v>72</v>
      </c>
      <c r="H11" s="29"/>
    </row>
    <row r="12" spans="1:8">
      <c r="A12" s="29">
        <v>5</v>
      </c>
      <c r="B12" s="75">
        <v>67</v>
      </c>
      <c r="C12" s="29">
        <v>45</v>
      </c>
      <c r="D12" s="72">
        <f t="shared" si="0"/>
        <v>67.164179104477611</v>
      </c>
      <c r="E12" s="5">
        <f t="shared" si="1"/>
        <v>22</v>
      </c>
      <c r="F12" s="6">
        <f t="shared" si="2"/>
        <v>21.359223300970875</v>
      </c>
      <c r="G12" s="29">
        <f t="shared" si="3"/>
        <v>67</v>
      </c>
      <c r="H12" s="29"/>
    </row>
    <row r="13" spans="1:8">
      <c r="A13" s="29">
        <v>6</v>
      </c>
      <c r="B13" s="75">
        <v>73</v>
      </c>
      <c r="C13" s="29">
        <v>36</v>
      </c>
      <c r="D13" s="72">
        <f t="shared" si="0"/>
        <v>49.315068493150683</v>
      </c>
      <c r="E13" s="5">
        <f t="shared" si="1"/>
        <v>37</v>
      </c>
      <c r="F13" s="6">
        <f t="shared" si="2"/>
        <v>35.922330097087375</v>
      </c>
      <c r="G13" s="29">
        <f t="shared" si="3"/>
        <v>73</v>
      </c>
      <c r="H13" s="29"/>
    </row>
    <row r="14" spans="1:8">
      <c r="A14" s="29">
        <v>7</v>
      </c>
      <c r="B14" s="75">
        <v>77</v>
      </c>
      <c r="C14" s="29">
        <v>55</v>
      </c>
      <c r="D14" s="72">
        <f t="shared" si="0"/>
        <v>71.428571428571431</v>
      </c>
      <c r="E14" s="5">
        <f t="shared" si="1"/>
        <v>22</v>
      </c>
      <c r="F14" s="6">
        <f t="shared" si="2"/>
        <v>21.359223300970875</v>
      </c>
      <c r="G14" s="29">
        <f t="shared" si="3"/>
        <v>77</v>
      </c>
      <c r="H14" s="29"/>
    </row>
    <row r="15" spans="1:8">
      <c r="A15" s="98">
        <v>8</v>
      </c>
      <c r="B15" s="99">
        <v>88</v>
      </c>
      <c r="C15" s="98">
        <v>72</v>
      </c>
      <c r="D15" s="100">
        <f t="shared" si="0"/>
        <v>81.818181818181827</v>
      </c>
      <c r="E15" s="101">
        <f t="shared" si="1"/>
        <v>16</v>
      </c>
      <c r="F15" s="102">
        <f>E15*100/103</f>
        <v>15.533980582524272</v>
      </c>
      <c r="G15" s="98">
        <f t="shared" si="3"/>
        <v>88</v>
      </c>
      <c r="H15" s="98"/>
    </row>
    <row r="16" spans="1:8">
      <c r="A16" s="29">
        <v>9</v>
      </c>
      <c r="B16" s="75">
        <v>90</v>
      </c>
      <c r="C16" s="29">
        <v>69</v>
      </c>
      <c r="D16" s="72">
        <f t="shared" si="0"/>
        <v>76.666666666666671</v>
      </c>
      <c r="E16" s="5">
        <f t="shared" si="1"/>
        <v>21</v>
      </c>
      <c r="F16" s="6">
        <f t="shared" si="2"/>
        <v>20.388349514563107</v>
      </c>
      <c r="G16" s="29">
        <f t="shared" si="3"/>
        <v>90</v>
      </c>
      <c r="H16" s="29"/>
    </row>
    <row r="17" spans="1:8">
      <c r="A17" s="29">
        <v>10</v>
      </c>
      <c r="B17" s="75">
        <v>71</v>
      </c>
      <c r="C17" s="29">
        <v>50</v>
      </c>
      <c r="D17" s="72">
        <f t="shared" si="0"/>
        <v>70.422535211267601</v>
      </c>
      <c r="E17" s="5">
        <f t="shared" si="1"/>
        <v>21</v>
      </c>
      <c r="F17" s="6">
        <f t="shared" si="2"/>
        <v>20.388349514563107</v>
      </c>
      <c r="G17" s="29">
        <f t="shared" si="3"/>
        <v>71</v>
      </c>
      <c r="H17" s="29"/>
    </row>
    <row r="18" spans="1:8">
      <c r="A18" s="29">
        <v>11</v>
      </c>
      <c r="B18" s="75">
        <v>82</v>
      </c>
      <c r="C18" s="29">
        <v>45</v>
      </c>
      <c r="D18" s="72">
        <f t="shared" si="0"/>
        <v>54.878048780487809</v>
      </c>
      <c r="E18" s="5">
        <f t="shared" si="1"/>
        <v>37</v>
      </c>
      <c r="F18" s="6">
        <f t="shared" si="2"/>
        <v>35.922330097087375</v>
      </c>
      <c r="G18" s="29">
        <f t="shared" si="3"/>
        <v>82</v>
      </c>
      <c r="H18" s="29"/>
    </row>
    <row r="19" spans="1:8">
      <c r="A19" s="9">
        <v>12</v>
      </c>
      <c r="B19" s="76">
        <v>78</v>
      </c>
      <c r="C19" s="9">
        <v>30</v>
      </c>
      <c r="D19" s="73">
        <f t="shared" si="0"/>
        <v>38.461538461538467</v>
      </c>
      <c r="E19" s="5">
        <f t="shared" si="1"/>
        <v>48</v>
      </c>
      <c r="F19" s="6">
        <f t="shared" si="2"/>
        <v>46.601941747572816</v>
      </c>
      <c r="G19" s="29">
        <f t="shared" si="3"/>
        <v>78</v>
      </c>
      <c r="H19" s="9"/>
    </row>
    <row r="20" spans="1:8">
      <c r="A20" s="32" t="s">
        <v>216</v>
      </c>
      <c r="B20" s="32">
        <f>SUM(B8:B19)</f>
        <v>902</v>
      </c>
      <c r="C20" s="32">
        <f>SUM(C8:C19)</f>
        <v>592</v>
      </c>
      <c r="D20" s="74">
        <f t="shared" si="0"/>
        <v>65.631929046563201</v>
      </c>
      <c r="E20" s="34">
        <f>SUM(E8:E19)</f>
        <v>310</v>
      </c>
      <c r="F20" s="35">
        <f>E20*100/103</f>
        <v>300.97087378640776</v>
      </c>
      <c r="G20" s="32">
        <f t="shared" si="3"/>
        <v>902</v>
      </c>
      <c r="H20" s="32"/>
    </row>
    <row r="21" spans="1:8">
      <c r="D21" s="82"/>
    </row>
    <row r="22" spans="1:8">
      <c r="D22" s="82"/>
    </row>
    <row r="23" spans="1:8">
      <c r="D23" s="8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K24"/>
  <sheetViews>
    <sheetView topLeftCell="B4" zoomScale="70" zoomScaleNormal="70" zoomScaleSheetLayoutView="50" workbookViewId="0">
      <selection activeCell="O15" sqref="O15"/>
    </sheetView>
  </sheetViews>
  <sheetFormatPr defaultRowHeight="24.6"/>
  <cols>
    <col min="1" max="1" width="8.88671875" style="1"/>
    <col min="2" max="2" width="5.44140625" style="1" customWidth="1"/>
    <col min="3" max="3" width="13.88671875" style="1" customWidth="1"/>
    <col min="4" max="9" width="8.88671875" style="1"/>
    <col min="10" max="10" width="9.77734375" style="1" customWidth="1"/>
    <col min="11" max="11" width="59.6640625" style="1" customWidth="1"/>
    <col min="12" max="12" width="8.88671875" style="1"/>
    <col min="13" max="13" width="34.33203125" style="1" customWidth="1"/>
    <col min="14" max="16384" width="8.88671875" style="1"/>
  </cols>
  <sheetData>
    <row r="2" spans="2:11">
      <c r="B2" s="110" t="s">
        <v>232</v>
      </c>
      <c r="C2" s="110"/>
      <c r="D2" s="110"/>
      <c r="E2" s="110"/>
      <c r="F2" s="110"/>
      <c r="G2" s="110"/>
      <c r="H2" s="110"/>
      <c r="I2" s="110"/>
      <c r="J2" s="110"/>
      <c r="K2" s="110"/>
    </row>
    <row r="3" spans="2:11">
      <c r="B3" s="111" t="s">
        <v>219</v>
      </c>
      <c r="C3" s="111"/>
      <c r="D3" s="111"/>
      <c r="E3" s="111"/>
      <c r="F3" s="111"/>
      <c r="G3" s="111"/>
      <c r="H3" s="111"/>
      <c r="I3" s="111"/>
      <c r="J3" s="111"/>
      <c r="K3" s="111"/>
    </row>
    <row r="4" spans="2:11">
      <c r="B4" s="119" t="s">
        <v>308</v>
      </c>
      <c r="C4" s="119"/>
      <c r="D4" s="119"/>
      <c r="E4" s="119"/>
      <c r="F4" s="119"/>
      <c r="G4" s="119"/>
      <c r="H4" s="119"/>
      <c r="I4" s="119"/>
      <c r="J4" s="119"/>
      <c r="K4" s="119"/>
    </row>
    <row r="5" spans="2:11">
      <c r="B5" s="120" t="s">
        <v>325</v>
      </c>
      <c r="C5" s="121"/>
      <c r="D5" s="121"/>
      <c r="E5" s="121"/>
      <c r="F5" s="121"/>
      <c r="G5" s="121"/>
      <c r="H5" s="121"/>
      <c r="I5" s="121"/>
      <c r="J5" s="121"/>
      <c r="K5" s="122"/>
    </row>
    <row r="6" spans="2:11">
      <c r="B6" s="113" t="s">
        <v>173</v>
      </c>
      <c r="C6" s="113" t="s">
        <v>209</v>
      </c>
      <c r="D6" s="113" t="s">
        <v>210</v>
      </c>
      <c r="E6" s="116" t="s">
        <v>211</v>
      </c>
      <c r="F6" s="116"/>
      <c r="G6" s="116"/>
      <c r="H6" s="116"/>
      <c r="I6" s="116"/>
      <c r="J6" s="116"/>
      <c r="K6" s="123" t="s">
        <v>235</v>
      </c>
    </row>
    <row r="7" spans="2:11">
      <c r="B7" s="113"/>
      <c r="C7" s="113"/>
      <c r="D7" s="113"/>
      <c r="E7" s="3" t="s">
        <v>302</v>
      </c>
      <c r="F7" s="68" t="s">
        <v>171</v>
      </c>
      <c r="G7" s="7" t="s">
        <v>303</v>
      </c>
      <c r="H7" s="8" t="s">
        <v>171</v>
      </c>
      <c r="I7" s="68" t="s">
        <v>304</v>
      </c>
      <c r="J7" s="68" t="s">
        <v>305</v>
      </c>
      <c r="K7" s="123"/>
    </row>
    <row r="8" spans="2:11">
      <c r="B8" s="29">
        <v>8</v>
      </c>
      <c r="C8" s="4" t="s">
        <v>158</v>
      </c>
      <c r="D8" s="69">
        <v>12</v>
      </c>
      <c r="E8" s="29">
        <v>11</v>
      </c>
      <c r="F8" s="86">
        <f>E8/D8*100</f>
        <v>91.666666666666657</v>
      </c>
      <c r="G8" s="5">
        <f>D8-E8</f>
        <v>1</v>
      </c>
      <c r="H8" s="6">
        <f>G8/D8*100</f>
        <v>8.3333333333333321</v>
      </c>
      <c r="I8" s="29">
        <f>E8+G8</f>
        <v>12</v>
      </c>
      <c r="J8" s="29"/>
      <c r="K8" s="5" t="s">
        <v>321</v>
      </c>
    </row>
    <row r="9" spans="2:11">
      <c r="B9" s="29">
        <v>8</v>
      </c>
      <c r="C9" s="4" t="s">
        <v>89</v>
      </c>
      <c r="D9" s="69">
        <v>8</v>
      </c>
      <c r="E9" s="29">
        <v>4</v>
      </c>
      <c r="F9" s="86">
        <f t="shared" ref="F9:F15" si="0">E9/D9*100</f>
        <v>50</v>
      </c>
      <c r="G9" s="5">
        <f t="shared" ref="G9:G15" si="1">D9-E9</f>
        <v>4</v>
      </c>
      <c r="H9" s="6">
        <f t="shared" ref="H9:H15" si="2">G9/D9*100</f>
        <v>50</v>
      </c>
      <c r="I9" s="29">
        <f t="shared" ref="I9:I14" si="3">E9+G9</f>
        <v>8</v>
      </c>
      <c r="J9" s="29"/>
      <c r="K9" s="5" t="s">
        <v>306</v>
      </c>
    </row>
    <row r="10" spans="2:11">
      <c r="B10" s="29">
        <v>8</v>
      </c>
      <c r="C10" s="4" t="s">
        <v>123</v>
      </c>
      <c r="D10" s="69">
        <v>14</v>
      </c>
      <c r="E10" s="29">
        <v>12</v>
      </c>
      <c r="F10" s="86">
        <f t="shared" si="0"/>
        <v>85.714285714285708</v>
      </c>
      <c r="G10" s="5">
        <f t="shared" si="1"/>
        <v>2</v>
      </c>
      <c r="H10" s="6">
        <f t="shared" si="2"/>
        <v>14.285714285714285</v>
      </c>
      <c r="I10" s="29">
        <f t="shared" si="3"/>
        <v>14</v>
      </c>
      <c r="J10" s="29"/>
      <c r="K10" s="5" t="s">
        <v>309</v>
      </c>
    </row>
    <row r="11" spans="2:11">
      <c r="B11" s="29">
        <v>8</v>
      </c>
      <c r="C11" s="4" t="s">
        <v>145</v>
      </c>
      <c r="D11" s="69">
        <v>18</v>
      </c>
      <c r="E11" s="29">
        <v>15</v>
      </c>
      <c r="F11" s="86">
        <f t="shared" si="0"/>
        <v>83.333333333333343</v>
      </c>
      <c r="G11" s="5">
        <f t="shared" si="1"/>
        <v>3</v>
      </c>
      <c r="H11" s="6">
        <f t="shared" si="2"/>
        <v>16.666666666666664</v>
      </c>
      <c r="I11" s="29">
        <f t="shared" si="3"/>
        <v>18</v>
      </c>
      <c r="J11" s="29"/>
      <c r="K11" s="5" t="s">
        <v>310</v>
      </c>
    </row>
    <row r="12" spans="2:11" s="81" customFormat="1">
      <c r="B12" s="10">
        <v>8</v>
      </c>
      <c r="C12" s="11" t="s">
        <v>137</v>
      </c>
      <c r="D12" s="71">
        <v>9</v>
      </c>
      <c r="E12" s="29">
        <v>6</v>
      </c>
      <c r="F12" s="86">
        <f t="shared" si="0"/>
        <v>66.666666666666657</v>
      </c>
      <c r="G12" s="5">
        <f t="shared" si="1"/>
        <v>3</v>
      </c>
      <c r="H12" s="6">
        <f t="shared" si="2"/>
        <v>33.333333333333329</v>
      </c>
      <c r="I12" s="29">
        <f t="shared" si="3"/>
        <v>9</v>
      </c>
      <c r="J12" s="10"/>
      <c r="K12" s="12" t="s">
        <v>307</v>
      </c>
    </row>
    <row r="13" spans="2:11">
      <c r="B13" s="29">
        <v>8</v>
      </c>
      <c r="C13" s="4" t="s">
        <v>98</v>
      </c>
      <c r="D13" s="69">
        <v>6</v>
      </c>
      <c r="E13" s="29">
        <v>4</v>
      </c>
      <c r="F13" s="86">
        <f t="shared" si="0"/>
        <v>66.666666666666657</v>
      </c>
      <c r="G13" s="5">
        <f t="shared" si="1"/>
        <v>2</v>
      </c>
      <c r="H13" s="6">
        <f t="shared" si="2"/>
        <v>33.333333333333329</v>
      </c>
      <c r="I13" s="29">
        <f t="shared" si="3"/>
        <v>6</v>
      </c>
      <c r="J13" s="29"/>
      <c r="K13" s="5" t="s">
        <v>322</v>
      </c>
    </row>
    <row r="14" spans="2:11">
      <c r="B14" s="29">
        <v>8</v>
      </c>
      <c r="C14" s="4" t="s">
        <v>103</v>
      </c>
      <c r="D14" s="69">
        <v>21</v>
      </c>
      <c r="E14" s="29">
        <v>21</v>
      </c>
      <c r="F14" s="86">
        <f t="shared" si="0"/>
        <v>100</v>
      </c>
      <c r="G14" s="5">
        <f t="shared" si="1"/>
        <v>0</v>
      </c>
      <c r="H14" s="6">
        <f t="shared" si="2"/>
        <v>0</v>
      </c>
      <c r="I14" s="29">
        <f t="shared" si="3"/>
        <v>21</v>
      </c>
      <c r="J14" s="29"/>
      <c r="K14" s="5"/>
    </row>
    <row r="15" spans="2:11">
      <c r="B15" s="118" t="s">
        <v>216</v>
      </c>
      <c r="C15" s="118"/>
      <c r="D15" s="87">
        <f>SUM(D8:D14)</f>
        <v>88</v>
      </c>
      <c r="E15" s="88">
        <f>SUM(E8:E14)</f>
        <v>73</v>
      </c>
      <c r="F15" s="33">
        <f t="shared" si="0"/>
        <v>82.954545454545453</v>
      </c>
      <c r="G15" s="34">
        <f t="shared" si="1"/>
        <v>15</v>
      </c>
      <c r="H15" s="35">
        <f t="shared" si="2"/>
        <v>17.045454545454543</v>
      </c>
      <c r="I15" s="32">
        <f t="shared" ref="I15" si="4">SUM(E15+G15)</f>
        <v>88</v>
      </c>
      <c r="J15" s="32">
        <f>SUM(J8:J14)</f>
        <v>0</v>
      </c>
      <c r="K15" s="38"/>
    </row>
    <row r="16" spans="2:11">
      <c r="B16" s="117" t="s">
        <v>311</v>
      </c>
      <c r="C16" s="117"/>
      <c r="D16" s="117"/>
      <c r="E16" s="117"/>
      <c r="F16" s="117"/>
      <c r="G16" s="117"/>
      <c r="H16" s="117"/>
      <c r="I16" s="117"/>
      <c r="J16" s="117"/>
      <c r="K16" s="117"/>
    </row>
    <row r="17" spans="4:6">
      <c r="D17" s="82"/>
    </row>
    <row r="18" spans="4:6">
      <c r="D18" s="82"/>
      <c r="F18" s="81"/>
    </row>
    <row r="19" spans="4:6">
      <c r="D19" s="82"/>
    </row>
    <row r="20" spans="4:6">
      <c r="D20" s="82"/>
    </row>
    <row r="21" spans="4:6">
      <c r="D21" s="82"/>
    </row>
    <row r="22" spans="4:6">
      <c r="D22" s="82"/>
    </row>
    <row r="23" spans="4:6">
      <c r="D23" s="82"/>
    </row>
    <row r="24" spans="4:6">
      <c r="D24" s="82"/>
    </row>
  </sheetData>
  <mergeCells count="11">
    <mergeCell ref="B3:K3"/>
    <mergeCell ref="B2:K2"/>
    <mergeCell ref="B4:K4"/>
    <mergeCell ref="B5:K5"/>
    <mergeCell ref="K6:K7"/>
    <mergeCell ref="B16:K16"/>
    <mergeCell ref="B15:C15"/>
    <mergeCell ref="B6:B7"/>
    <mergeCell ref="C6:C7"/>
    <mergeCell ref="D6:D7"/>
    <mergeCell ref="E6:J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00"/>
  <sheetViews>
    <sheetView tabSelected="1" zoomScale="60" zoomScaleNormal="60" workbookViewId="0">
      <selection activeCell="G9" sqref="G9"/>
    </sheetView>
  </sheetViews>
  <sheetFormatPr defaultColWidth="9" defaultRowHeight="24.6"/>
  <cols>
    <col min="1" max="1" width="5.109375" style="67" customWidth="1"/>
    <col min="2" max="2" width="11.6640625" style="1" customWidth="1"/>
    <col min="3" max="3" width="9" style="1" customWidth="1"/>
    <col min="4" max="4" width="30.5546875" style="1" customWidth="1"/>
    <col min="5" max="5" width="6.88671875" style="67" customWidth="1"/>
    <col min="6" max="6" width="11.33203125" style="67" customWidth="1"/>
    <col min="7" max="7" width="8.88671875" style="67" customWidth="1"/>
    <col min="8" max="8" width="10.88671875" style="1" customWidth="1"/>
    <col min="9" max="9" width="6.44140625" style="1" customWidth="1"/>
    <col min="10" max="10" width="28.109375" style="1" customWidth="1"/>
    <col min="11" max="11" width="18.6640625" style="1" customWidth="1"/>
    <col min="12" max="12" width="18.88671875" style="1" customWidth="1"/>
    <col min="13" max="13" width="14.33203125" style="1" customWidth="1"/>
    <col min="14" max="14" width="13.44140625" style="1" customWidth="1"/>
    <col min="15" max="15" width="19.77734375" style="1" customWidth="1"/>
    <col min="16" max="16" width="14.88671875" style="1" customWidth="1"/>
    <col min="17" max="17" width="14" style="1" customWidth="1"/>
    <col min="18" max="18" width="13.44140625" style="1" customWidth="1"/>
    <col min="19" max="21" width="9" style="1" customWidth="1"/>
    <col min="22" max="16384" width="9" style="1"/>
  </cols>
  <sheetData>
    <row r="1" spans="1:21" ht="37.950000000000003" customHeight="1">
      <c r="B1" s="129" t="s">
        <v>324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44"/>
      <c r="Q1" s="44"/>
      <c r="R1" s="44"/>
      <c r="S1" s="44"/>
      <c r="T1" s="44"/>
      <c r="U1" s="44"/>
    </row>
    <row r="2" spans="1:21" s="77" customFormat="1">
      <c r="A2" s="127" t="s">
        <v>173</v>
      </c>
      <c r="B2" s="127" t="s">
        <v>88</v>
      </c>
      <c r="C2" s="127" t="s">
        <v>169</v>
      </c>
      <c r="D2" s="127" t="s">
        <v>174</v>
      </c>
      <c r="E2" s="130" t="s">
        <v>175</v>
      </c>
      <c r="F2" s="130" t="s">
        <v>207</v>
      </c>
      <c r="G2" s="130" t="s">
        <v>208</v>
      </c>
      <c r="H2" s="141" t="s">
        <v>181</v>
      </c>
      <c r="I2" s="139" t="s">
        <v>233</v>
      </c>
      <c r="J2" s="139" t="s">
        <v>180</v>
      </c>
      <c r="K2" s="132" t="s">
        <v>203</v>
      </c>
      <c r="L2" s="133"/>
      <c r="M2" s="133"/>
      <c r="N2" s="134"/>
      <c r="O2" s="135" t="s">
        <v>217</v>
      </c>
      <c r="P2" s="136"/>
      <c r="Q2" s="136"/>
      <c r="R2" s="137"/>
      <c r="S2" s="138" t="s">
        <v>218</v>
      </c>
      <c r="T2" s="138"/>
      <c r="U2" s="138"/>
    </row>
    <row r="3" spans="1:21" s="78" customFormat="1" ht="73.8">
      <c r="A3" s="128"/>
      <c r="B3" s="128"/>
      <c r="C3" s="128"/>
      <c r="D3" s="128"/>
      <c r="E3" s="131"/>
      <c r="F3" s="131"/>
      <c r="G3" s="131"/>
      <c r="H3" s="142"/>
      <c r="I3" s="140"/>
      <c r="J3" s="140"/>
      <c r="K3" s="70" t="s">
        <v>182</v>
      </c>
      <c r="L3" s="70" t="s">
        <v>183</v>
      </c>
      <c r="M3" s="70" t="s">
        <v>184</v>
      </c>
      <c r="N3" s="70" t="s">
        <v>202</v>
      </c>
      <c r="O3" s="45" t="s">
        <v>185</v>
      </c>
      <c r="P3" s="46" t="s">
        <v>186</v>
      </c>
      <c r="Q3" s="45" t="s">
        <v>187</v>
      </c>
      <c r="R3" s="45" t="s">
        <v>202</v>
      </c>
      <c r="S3" s="70" t="s">
        <v>204</v>
      </c>
      <c r="T3" s="70" t="s">
        <v>205</v>
      </c>
      <c r="U3" s="47" t="s">
        <v>206</v>
      </c>
    </row>
    <row r="4" spans="1:21">
      <c r="A4" s="38" t="s">
        <v>188</v>
      </c>
      <c r="B4" s="48" t="s">
        <v>158</v>
      </c>
      <c r="C4" s="48" t="s">
        <v>5</v>
      </c>
      <c r="D4" s="83" t="s">
        <v>159</v>
      </c>
      <c r="E4" s="38" t="s">
        <v>179</v>
      </c>
      <c r="F4" s="38" t="s">
        <v>189</v>
      </c>
      <c r="G4" s="38">
        <v>392</v>
      </c>
      <c r="H4" s="49">
        <v>106007</v>
      </c>
      <c r="I4" s="38">
        <v>16</v>
      </c>
      <c r="J4" s="50" t="s">
        <v>220</v>
      </c>
      <c r="K4" s="89">
        <v>350586523.26854599</v>
      </c>
      <c r="L4" s="89">
        <v>337185</v>
      </c>
      <c r="M4" s="90">
        <v>1039.74531271719</v>
      </c>
      <c r="N4" s="41">
        <v>1220.05</v>
      </c>
      <c r="O4" s="53">
        <v>564596354.05145395</v>
      </c>
      <c r="P4" s="53">
        <v>33196.411699999997</v>
      </c>
      <c r="Q4" s="54">
        <v>17007.752499088801</v>
      </c>
      <c r="R4" s="43">
        <v>18212.310000000001</v>
      </c>
      <c r="S4" s="38" t="str">
        <f t="shared" ref="S4:S35" si="0">IF(AND(M4&lt;=N4),"1","0")</f>
        <v>1</v>
      </c>
      <c r="T4" s="38" t="str">
        <f>IF(AND(Q4&lt;=R4),"1","0")</f>
        <v>1</v>
      </c>
      <c r="U4" s="38" t="str">
        <f t="shared" ref="U4:U35" si="1">IF(AND(M4&lt;=N4,Q4&lt;=R4),"1","0")</f>
        <v>1</v>
      </c>
    </row>
    <row r="5" spans="1:21">
      <c r="A5" s="38" t="s">
        <v>188</v>
      </c>
      <c r="B5" s="48" t="s">
        <v>158</v>
      </c>
      <c r="C5" s="48" t="s">
        <v>63</v>
      </c>
      <c r="D5" s="83" t="s">
        <v>160</v>
      </c>
      <c r="E5" s="38" t="s">
        <v>178</v>
      </c>
      <c r="F5" s="38" t="s">
        <v>190</v>
      </c>
      <c r="G5" s="38">
        <v>60</v>
      </c>
      <c r="H5" s="49">
        <v>39082</v>
      </c>
      <c r="I5" s="38">
        <v>6</v>
      </c>
      <c r="J5" s="50" t="s">
        <v>221</v>
      </c>
      <c r="K5" s="89">
        <v>89345026.487897694</v>
      </c>
      <c r="L5" s="89">
        <v>105786</v>
      </c>
      <c r="M5" s="90">
        <v>844.58270931784602</v>
      </c>
      <c r="N5" s="42">
        <v>1064.1300000000001</v>
      </c>
      <c r="O5" s="53">
        <v>17731344.2721023</v>
      </c>
      <c r="P5" s="53">
        <v>1220.8168000000001</v>
      </c>
      <c r="Q5" s="54">
        <v>14524.164700307399</v>
      </c>
      <c r="R5" s="43">
        <v>18529.759999999998</v>
      </c>
      <c r="S5" s="38" t="str">
        <f t="shared" si="0"/>
        <v>1</v>
      </c>
      <c r="T5" s="38" t="str">
        <f t="shared" ref="T5:T68" si="2">IF(AND(Q5&lt;=R5),"1","0")</f>
        <v>1</v>
      </c>
      <c r="U5" s="38" t="str">
        <f t="shared" si="1"/>
        <v>1</v>
      </c>
    </row>
    <row r="6" spans="1:21">
      <c r="A6" s="38" t="s">
        <v>188</v>
      </c>
      <c r="B6" s="48" t="s">
        <v>158</v>
      </c>
      <c r="C6" s="48" t="s">
        <v>64</v>
      </c>
      <c r="D6" s="84" t="s">
        <v>161</v>
      </c>
      <c r="E6" s="38" t="s">
        <v>178</v>
      </c>
      <c r="F6" s="79" t="s">
        <v>190</v>
      </c>
      <c r="G6" s="79">
        <v>55</v>
      </c>
      <c r="H6" s="80">
        <v>44083</v>
      </c>
      <c r="I6" s="38">
        <v>6</v>
      </c>
      <c r="J6" s="80" t="s">
        <v>221</v>
      </c>
      <c r="K6" s="91">
        <v>75514185.297404006</v>
      </c>
      <c r="L6" s="92">
        <v>84585</v>
      </c>
      <c r="M6" s="90">
        <v>892.76095403917998</v>
      </c>
      <c r="N6" s="42">
        <v>1064.1300000000001</v>
      </c>
      <c r="O6" s="53">
        <v>23276136.452596001</v>
      </c>
      <c r="P6" s="53">
        <v>1971.3684000000001</v>
      </c>
      <c r="Q6" s="54">
        <v>11807.0962548634</v>
      </c>
      <c r="R6" s="43">
        <v>18529.759999999998</v>
      </c>
      <c r="S6" s="38" t="str">
        <f t="shared" si="0"/>
        <v>1</v>
      </c>
      <c r="T6" s="38" t="str">
        <f t="shared" si="2"/>
        <v>1</v>
      </c>
      <c r="U6" s="38" t="str">
        <f t="shared" si="1"/>
        <v>1</v>
      </c>
    </row>
    <row r="7" spans="1:21">
      <c r="A7" s="38" t="s">
        <v>188</v>
      </c>
      <c r="B7" s="48" t="s">
        <v>158</v>
      </c>
      <c r="C7" s="48" t="s">
        <v>65</v>
      </c>
      <c r="D7" s="84" t="s">
        <v>162</v>
      </c>
      <c r="E7" s="38" t="s">
        <v>178</v>
      </c>
      <c r="F7" s="38" t="s">
        <v>190</v>
      </c>
      <c r="G7" s="38">
        <v>65</v>
      </c>
      <c r="H7" s="49">
        <v>26804</v>
      </c>
      <c r="I7" s="38">
        <v>5</v>
      </c>
      <c r="J7" s="50" t="s">
        <v>222</v>
      </c>
      <c r="K7" s="89">
        <v>74005954.423914105</v>
      </c>
      <c r="L7" s="89">
        <v>91399</v>
      </c>
      <c r="M7" s="90">
        <v>809.70201450687796</v>
      </c>
      <c r="N7" s="41">
        <v>1050.83</v>
      </c>
      <c r="O7" s="53">
        <v>33195454.896085899</v>
      </c>
      <c r="P7" s="53">
        <v>1993.9452000000001</v>
      </c>
      <c r="Q7" s="54">
        <v>16648.1279907221</v>
      </c>
      <c r="R7" s="43">
        <v>20226.560000000001</v>
      </c>
      <c r="S7" s="38" t="str">
        <f t="shared" si="0"/>
        <v>1</v>
      </c>
      <c r="T7" s="38" t="str">
        <f t="shared" si="2"/>
        <v>1</v>
      </c>
      <c r="U7" s="38" t="str">
        <f t="shared" si="1"/>
        <v>1</v>
      </c>
    </row>
    <row r="8" spans="1:21">
      <c r="A8" s="38" t="s">
        <v>188</v>
      </c>
      <c r="B8" s="48" t="s">
        <v>158</v>
      </c>
      <c r="C8" s="48" t="s">
        <v>66</v>
      </c>
      <c r="D8" s="84" t="s">
        <v>163</v>
      </c>
      <c r="E8" s="38" t="s">
        <v>178</v>
      </c>
      <c r="F8" s="38" t="s">
        <v>190</v>
      </c>
      <c r="G8" s="38">
        <v>36</v>
      </c>
      <c r="H8" s="49">
        <v>17443</v>
      </c>
      <c r="I8" s="38">
        <v>5</v>
      </c>
      <c r="J8" s="50" t="s">
        <v>222</v>
      </c>
      <c r="K8" s="89">
        <v>55197737.156697497</v>
      </c>
      <c r="L8" s="89">
        <v>51627</v>
      </c>
      <c r="M8" s="90">
        <v>1069.16414195474</v>
      </c>
      <c r="N8" s="41">
        <v>1050.83</v>
      </c>
      <c r="O8" s="53">
        <v>19927960.603302501</v>
      </c>
      <c r="P8" s="53">
        <v>1163.1357</v>
      </c>
      <c r="Q8" s="54">
        <v>17132.962734530902</v>
      </c>
      <c r="R8" s="43">
        <v>20226.560000000001</v>
      </c>
      <c r="S8" s="38" t="str">
        <f t="shared" si="0"/>
        <v>0</v>
      </c>
      <c r="T8" s="38" t="str">
        <f t="shared" si="2"/>
        <v>1</v>
      </c>
      <c r="U8" s="38" t="str">
        <f t="shared" si="1"/>
        <v>0</v>
      </c>
    </row>
    <row r="9" spans="1:21">
      <c r="A9" s="38" t="s">
        <v>188</v>
      </c>
      <c r="B9" s="48" t="s">
        <v>158</v>
      </c>
      <c r="C9" s="48" t="s">
        <v>67</v>
      </c>
      <c r="D9" s="84" t="s">
        <v>164</v>
      </c>
      <c r="E9" s="38" t="s">
        <v>178</v>
      </c>
      <c r="F9" s="38" t="s">
        <v>190</v>
      </c>
      <c r="G9" s="38">
        <v>39</v>
      </c>
      <c r="H9" s="49">
        <v>32404</v>
      </c>
      <c r="I9" s="38">
        <v>6</v>
      </c>
      <c r="J9" s="50" t="s">
        <v>221</v>
      </c>
      <c r="K9" s="89">
        <v>94930196.041987404</v>
      </c>
      <c r="L9" s="89">
        <v>112411</v>
      </c>
      <c r="M9" s="90">
        <v>844.49205186313998</v>
      </c>
      <c r="N9" s="42">
        <v>1064.1300000000001</v>
      </c>
      <c r="O9" s="53">
        <v>27212530.298012599</v>
      </c>
      <c r="P9" s="53">
        <v>1836.3520000000001</v>
      </c>
      <c r="Q9" s="54">
        <v>14818.798519027199</v>
      </c>
      <c r="R9" s="43">
        <v>18529.759999999998</v>
      </c>
      <c r="S9" s="38" t="str">
        <f t="shared" si="0"/>
        <v>1</v>
      </c>
      <c r="T9" s="38" t="str">
        <f t="shared" si="2"/>
        <v>1</v>
      </c>
      <c r="U9" s="38" t="str">
        <f t="shared" si="1"/>
        <v>1</v>
      </c>
    </row>
    <row r="10" spans="1:21">
      <c r="A10" s="38" t="s">
        <v>188</v>
      </c>
      <c r="B10" s="48" t="s">
        <v>158</v>
      </c>
      <c r="C10" s="48" t="s">
        <v>68</v>
      </c>
      <c r="D10" s="84" t="s">
        <v>165</v>
      </c>
      <c r="E10" s="38" t="s">
        <v>178</v>
      </c>
      <c r="F10" s="38" t="s">
        <v>190</v>
      </c>
      <c r="G10" s="38">
        <v>60</v>
      </c>
      <c r="H10" s="49">
        <v>53811</v>
      </c>
      <c r="I10" s="38">
        <v>6</v>
      </c>
      <c r="J10" s="50" t="s">
        <v>221</v>
      </c>
      <c r="K10" s="89">
        <v>98191139.150534198</v>
      </c>
      <c r="L10" s="89">
        <v>110582</v>
      </c>
      <c r="M10" s="90">
        <v>887.94866389226297</v>
      </c>
      <c r="N10" s="42">
        <v>1064.1300000000001</v>
      </c>
      <c r="O10" s="53">
        <v>43012426.229465798</v>
      </c>
      <c r="P10" s="53">
        <v>2606.0704000000001</v>
      </c>
      <c r="Q10" s="54">
        <v>16504.706177341101</v>
      </c>
      <c r="R10" s="43">
        <v>18529.759999999998</v>
      </c>
      <c r="S10" s="38" t="str">
        <f t="shared" si="0"/>
        <v>1</v>
      </c>
      <c r="T10" s="38" t="str">
        <f t="shared" si="2"/>
        <v>1</v>
      </c>
      <c r="U10" s="38" t="str">
        <f t="shared" si="1"/>
        <v>1</v>
      </c>
    </row>
    <row r="11" spans="1:21">
      <c r="A11" s="38" t="s">
        <v>188</v>
      </c>
      <c r="B11" s="48" t="s">
        <v>158</v>
      </c>
      <c r="C11" s="48" t="s">
        <v>69</v>
      </c>
      <c r="D11" s="84" t="s">
        <v>166</v>
      </c>
      <c r="E11" s="38" t="s">
        <v>178</v>
      </c>
      <c r="F11" s="38" t="s">
        <v>192</v>
      </c>
      <c r="G11" s="38">
        <v>114</v>
      </c>
      <c r="H11" s="49">
        <v>52906</v>
      </c>
      <c r="I11" s="38">
        <v>13</v>
      </c>
      <c r="J11" s="50" t="s">
        <v>224</v>
      </c>
      <c r="K11" s="89">
        <v>162132267.80161899</v>
      </c>
      <c r="L11" s="89">
        <v>163146</v>
      </c>
      <c r="M11" s="90">
        <v>993.78634965992899</v>
      </c>
      <c r="N11" s="55">
        <v>1021.79</v>
      </c>
      <c r="O11" s="53">
        <v>58151161.288381197</v>
      </c>
      <c r="P11" s="53">
        <v>4874.5263000000004</v>
      </c>
      <c r="Q11" s="54">
        <v>11929.6025315078</v>
      </c>
      <c r="R11" s="56">
        <v>16560.59</v>
      </c>
      <c r="S11" s="38" t="str">
        <f t="shared" si="0"/>
        <v>1</v>
      </c>
      <c r="T11" s="38" t="str">
        <f t="shared" si="2"/>
        <v>1</v>
      </c>
      <c r="U11" s="38" t="str">
        <f t="shared" si="1"/>
        <v>1</v>
      </c>
    </row>
    <row r="12" spans="1:21">
      <c r="A12" s="38" t="s">
        <v>188</v>
      </c>
      <c r="B12" s="48" t="s">
        <v>158</v>
      </c>
      <c r="C12" s="48" t="s">
        <v>70</v>
      </c>
      <c r="D12" s="84" t="s">
        <v>167</v>
      </c>
      <c r="E12" s="38" t="s">
        <v>178</v>
      </c>
      <c r="F12" s="38" t="s">
        <v>190</v>
      </c>
      <c r="G12" s="38">
        <v>48</v>
      </c>
      <c r="H12" s="49">
        <v>37353</v>
      </c>
      <c r="I12" s="38">
        <v>6</v>
      </c>
      <c r="J12" s="50" t="s">
        <v>221</v>
      </c>
      <c r="K12" s="89">
        <v>86203008.845890403</v>
      </c>
      <c r="L12" s="89">
        <v>103300</v>
      </c>
      <c r="M12" s="90">
        <v>834.49185717222099</v>
      </c>
      <c r="N12" s="42">
        <v>1064.1300000000001</v>
      </c>
      <c r="O12" s="53">
        <v>29078461.554109599</v>
      </c>
      <c r="P12" s="53">
        <v>2009.4635000000001</v>
      </c>
      <c r="Q12" s="54">
        <v>14470.758764271901</v>
      </c>
      <c r="R12" s="43">
        <v>18529.759999999998</v>
      </c>
      <c r="S12" s="38" t="str">
        <f t="shared" si="0"/>
        <v>1</v>
      </c>
      <c r="T12" s="38" t="str">
        <f t="shared" si="2"/>
        <v>1</v>
      </c>
      <c r="U12" s="38" t="str">
        <f t="shared" si="1"/>
        <v>1</v>
      </c>
    </row>
    <row r="13" spans="1:21">
      <c r="A13" s="38" t="s">
        <v>188</v>
      </c>
      <c r="B13" s="48" t="s">
        <v>158</v>
      </c>
      <c r="C13" s="48" t="s">
        <v>71</v>
      </c>
      <c r="D13" s="84" t="s">
        <v>168</v>
      </c>
      <c r="E13" s="38" t="s">
        <v>178</v>
      </c>
      <c r="F13" s="38" t="s">
        <v>190</v>
      </c>
      <c r="G13" s="38">
        <v>50</v>
      </c>
      <c r="H13" s="49">
        <v>43331</v>
      </c>
      <c r="I13" s="38">
        <v>6</v>
      </c>
      <c r="J13" s="50" t="s">
        <v>221</v>
      </c>
      <c r="K13" s="89">
        <v>92532493.547482103</v>
      </c>
      <c r="L13" s="89">
        <v>106760</v>
      </c>
      <c r="M13" s="90">
        <v>866.73373498952901</v>
      </c>
      <c r="N13" s="42">
        <v>1064.1300000000001</v>
      </c>
      <c r="O13" s="53">
        <v>33555572.272517897</v>
      </c>
      <c r="P13" s="53">
        <v>2197.7311</v>
      </c>
      <c r="Q13" s="54">
        <v>15268.279305197</v>
      </c>
      <c r="R13" s="43">
        <v>18529.759999999998</v>
      </c>
      <c r="S13" s="38" t="str">
        <f t="shared" si="0"/>
        <v>1</v>
      </c>
      <c r="T13" s="38" t="str">
        <f t="shared" si="2"/>
        <v>1</v>
      </c>
      <c r="U13" s="38" t="str">
        <f t="shared" si="1"/>
        <v>1</v>
      </c>
    </row>
    <row r="14" spans="1:21">
      <c r="A14" s="38" t="s">
        <v>188</v>
      </c>
      <c r="B14" s="48" t="s">
        <v>158</v>
      </c>
      <c r="C14" s="48" t="s">
        <v>76</v>
      </c>
      <c r="D14" s="84" t="s">
        <v>293</v>
      </c>
      <c r="E14" s="38" t="s">
        <v>178</v>
      </c>
      <c r="F14" s="38" t="s">
        <v>192</v>
      </c>
      <c r="G14" s="38">
        <v>197</v>
      </c>
      <c r="H14" s="49">
        <v>59978</v>
      </c>
      <c r="I14" s="38">
        <v>13</v>
      </c>
      <c r="J14" s="50" t="s">
        <v>224</v>
      </c>
      <c r="K14" s="89">
        <v>166805097.23433599</v>
      </c>
      <c r="L14" s="89">
        <v>174638</v>
      </c>
      <c r="M14" s="90">
        <v>955.14777559486504</v>
      </c>
      <c r="N14" s="41">
        <v>1021.79</v>
      </c>
      <c r="O14" s="53">
        <v>135855002.98566401</v>
      </c>
      <c r="P14" s="53">
        <v>9325.9655999999995</v>
      </c>
      <c r="Q14" s="54">
        <v>14567.392676814499</v>
      </c>
      <c r="R14" s="43">
        <v>16560.59</v>
      </c>
      <c r="S14" s="38" t="str">
        <f t="shared" si="0"/>
        <v>1</v>
      </c>
      <c r="T14" s="38" t="str">
        <f t="shared" si="2"/>
        <v>1</v>
      </c>
      <c r="U14" s="38" t="str">
        <f t="shared" si="1"/>
        <v>1</v>
      </c>
    </row>
    <row r="15" spans="1:21">
      <c r="A15" s="38" t="s">
        <v>188</v>
      </c>
      <c r="B15" s="48" t="s">
        <v>158</v>
      </c>
      <c r="C15" s="48" t="s">
        <v>87</v>
      </c>
      <c r="D15" s="84" t="s">
        <v>193</v>
      </c>
      <c r="E15" s="38" t="s">
        <v>178</v>
      </c>
      <c r="F15" s="38" t="s">
        <v>194</v>
      </c>
      <c r="G15" s="38">
        <v>20</v>
      </c>
      <c r="H15" s="49">
        <v>11725</v>
      </c>
      <c r="I15" s="38">
        <v>2</v>
      </c>
      <c r="J15" s="50" t="s">
        <v>225</v>
      </c>
      <c r="K15" s="89">
        <v>32053879.252235498</v>
      </c>
      <c r="L15" s="89">
        <v>38906</v>
      </c>
      <c r="M15" s="90">
        <v>823.88010209827496</v>
      </c>
      <c r="N15" s="55">
        <v>1195.99</v>
      </c>
      <c r="O15" s="53">
        <v>12855307.7477645</v>
      </c>
      <c r="P15" s="53">
        <v>796.51819999999998</v>
      </c>
      <c r="Q15" s="54">
        <v>16139.377289513901</v>
      </c>
      <c r="R15" s="56">
        <v>23366.94</v>
      </c>
      <c r="S15" s="38" t="str">
        <f t="shared" si="0"/>
        <v>1</v>
      </c>
      <c r="T15" s="38" t="str">
        <f t="shared" si="2"/>
        <v>1</v>
      </c>
      <c r="U15" s="38" t="str">
        <f t="shared" si="1"/>
        <v>1</v>
      </c>
    </row>
    <row r="16" spans="1:21">
      <c r="A16" s="38" t="s">
        <v>188</v>
      </c>
      <c r="B16" s="48" t="s">
        <v>89</v>
      </c>
      <c r="C16" s="48" t="s">
        <v>37</v>
      </c>
      <c r="D16" s="84" t="s">
        <v>90</v>
      </c>
      <c r="E16" s="38" t="s">
        <v>179</v>
      </c>
      <c r="F16" s="38" t="s">
        <v>189</v>
      </c>
      <c r="G16" s="38">
        <v>272</v>
      </c>
      <c r="H16" s="49">
        <v>75286</v>
      </c>
      <c r="I16" s="38">
        <v>16</v>
      </c>
      <c r="J16" s="50" t="s">
        <v>220</v>
      </c>
      <c r="K16" s="51">
        <v>283490956.27980798</v>
      </c>
      <c r="L16" s="51">
        <v>217170</v>
      </c>
      <c r="M16" s="52">
        <v>1305.3872831413501</v>
      </c>
      <c r="N16" s="41">
        <v>1220.05</v>
      </c>
      <c r="O16" s="53">
        <v>365366926.33019203</v>
      </c>
      <c r="P16" s="53">
        <v>22871.909599999999</v>
      </c>
      <c r="Q16" s="54">
        <v>15974.4827922104</v>
      </c>
      <c r="R16" s="43">
        <v>18212.310000000001</v>
      </c>
      <c r="S16" s="38" t="str">
        <f t="shared" si="0"/>
        <v>0</v>
      </c>
      <c r="T16" s="38" t="str">
        <f t="shared" si="2"/>
        <v>1</v>
      </c>
      <c r="U16" s="38" t="str">
        <f t="shared" si="1"/>
        <v>0</v>
      </c>
    </row>
    <row r="17" spans="1:21">
      <c r="A17" s="38" t="s">
        <v>188</v>
      </c>
      <c r="B17" s="48" t="s">
        <v>89</v>
      </c>
      <c r="C17" s="48" t="s">
        <v>38</v>
      </c>
      <c r="D17" s="84" t="s">
        <v>91</v>
      </c>
      <c r="E17" s="38" t="s">
        <v>178</v>
      </c>
      <c r="F17" s="38" t="s">
        <v>190</v>
      </c>
      <c r="G17" s="38">
        <v>37</v>
      </c>
      <c r="H17" s="49">
        <v>41251</v>
      </c>
      <c r="I17" s="38">
        <v>6</v>
      </c>
      <c r="J17" s="50" t="s">
        <v>221</v>
      </c>
      <c r="K17" s="51">
        <v>81746096.814770594</v>
      </c>
      <c r="L17" s="51">
        <v>85078</v>
      </c>
      <c r="M17" s="52">
        <v>960.83707673864706</v>
      </c>
      <c r="N17" s="42">
        <v>1064.1300000000001</v>
      </c>
      <c r="O17" s="53">
        <v>30413778.475229401</v>
      </c>
      <c r="P17" s="53">
        <v>2695.8681000000001</v>
      </c>
      <c r="Q17" s="54">
        <v>11281.6270481592</v>
      </c>
      <c r="R17" s="43">
        <v>18529.759999999998</v>
      </c>
      <c r="S17" s="38" t="str">
        <f t="shared" si="0"/>
        <v>1</v>
      </c>
      <c r="T17" s="38" t="str">
        <f t="shared" si="2"/>
        <v>1</v>
      </c>
      <c r="U17" s="38" t="str">
        <f t="shared" si="1"/>
        <v>1</v>
      </c>
    </row>
    <row r="18" spans="1:21">
      <c r="A18" s="38" t="s">
        <v>188</v>
      </c>
      <c r="B18" s="48" t="s">
        <v>89</v>
      </c>
      <c r="C18" s="48" t="s">
        <v>40</v>
      </c>
      <c r="D18" s="84" t="s">
        <v>92</v>
      </c>
      <c r="E18" s="38" t="s">
        <v>178</v>
      </c>
      <c r="F18" s="38" t="s">
        <v>191</v>
      </c>
      <c r="G18" s="38">
        <v>73</v>
      </c>
      <c r="H18" s="49">
        <v>48522</v>
      </c>
      <c r="I18" s="38">
        <v>9</v>
      </c>
      <c r="J18" s="50" t="s">
        <v>287</v>
      </c>
      <c r="K18" s="51">
        <v>100805126.53981601</v>
      </c>
      <c r="L18" s="51">
        <v>122362</v>
      </c>
      <c r="M18" s="52">
        <v>823.82705856243399</v>
      </c>
      <c r="N18" s="41">
        <v>1014.27</v>
      </c>
      <c r="O18" s="53">
        <v>48704025.840183496</v>
      </c>
      <c r="P18" s="53">
        <v>4377.3068999999996</v>
      </c>
      <c r="Q18" s="54">
        <v>11126.481864953001</v>
      </c>
      <c r="R18" s="56">
        <v>18234.79</v>
      </c>
      <c r="S18" s="38" t="str">
        <f t="shared" si="0"/>
        <v>1</v>
      </c>
      <c r="T18" s="38" t="str">
        <f t="shared" si="2"/>
        <v>1</v>
      </c>
      <c r="U18" s="38" t="str">
        <f t="shared" si="1"/>
        <v>1</v>
      </c>
    </row>
    <row r="19" spans="1:21">
      <c r="A19" s="38" t="s">
        <v>188</v>
      </c>
      <c r="B19" s="48" t="s">
        <v>89</v>
      </c>
      <c r="C19" s="48" t="s">
        <v>43</v>
      </c>
      <c r="D19" s="84" t="s">
        <v>93</v>
      </c>
      <c r="E19" s="38" t="s">
        <v>178</v>
      </c>
      <c r="F19" s="38" t="s">
        <v>192</v>
      </c>
      <c r="G19" s="38">
        <v>157</v>
      </c>
      <c r="H19" s="49">
        <v>52869</v>
      </c>
      <c r="I19" s="38">
        <v>13</v>
      </c>
      <c r="J19" s="50" t="s">
        <v>224</v>
      </c>
      <c r="K19" s="51">
        <v>114358567.63422801</v>
      </c>
      <c r="L19" s="51">
        <v>110645</v>
      </c>
      <c r="M19" s="52">
        <v>1033.5629050949201</v>
      </c>
      <c r="N19" s="41">
        <v>1021.79</v>
      </c>
      <c r="O19" s="53">
        <v>98192483.725772098</v>
      </c>
      <c r="P19" s="53">
        <v>5877.0311000000002</v>
      </c>
      <c r="Q19" s="54">
        <v>16707.838031650401</v>
      </c>
      <c r="R19" s="43">
        <v>16560.59</v>
      </c>
      <c r="S19" s="38" t="str">
        <f t="shared" si="0"/>
        <v>0</v>
      </c>
      <c r="T19" s="38" t="str">
        <f t="shared" si="2"/>
        <v>0</v>
      </c>
      <c r="U19" s="38" t="str">
        <f t="shared" si="1"/>
        <v>0</v>
      </c>
    </row>
    <row r="20" spans="1:21">
      <c r="A20" s="38" t="s">
        <v>188</v>
      </c>
      <c r="B20" s="48" t="s">
        <v>89</v>
      </c>
      <c r="C20" s="48" t="s">
        <v>44</v>
      </c>
      <c r="D20" s="84" t="s">
        <v>94</v>
      </c>
      <c r="E20" s="38" t="s">
        <v>178</v>
      </c>
      <c r="F20" s="38" t="s">
        <v>190</v>
      </c>
      <c r="G20" s="38">
        <v>41</v>
      </c>
      <c r="H20" s="49">
        <v>30357</v>
      </c>
      <c r="I20" s="38">
        <v>6</v>
      </c>
      <c r="J20" s="50" t="s">
        <v>221</v>
      </c>
      <c r="K20" s="51">
        <v>71655813.2729467</v>
      </c>
      <c r="L20" s="51">
        <v>85132</v>
      </c>
      <c r="M20" s="52">
        <v>841.70245351861502</v>
      </c>
      <c r="N20" s="42">
        <v>1064.1300000000001</v>
      </c>
      <c r="O20" s="53">
        <v>35462847.747053303</v>
      </c>
      <c r="P20" s="53">
        <v>2678.5407</v>
      </c>
      <c r="Q20" s="54">
        <v>13239.615043763701</v>
      </c>
      <c r="R20" s="43">
        <v>18529.759999999998</v>
      </c>
      <c r="S20" s="38" t="str">
        <f t="shared" si="0"/>
        <v>1</v>
      </c>
      <c r="T20" s="38" t="str">
        <f t="shared" si="2"/>
        <v>1</v>
      </c>
      <c r="U20" s="38" t="str">
        <f t="shared" si="1"/>
        <v>1</v>
      </c>
    </row>
    <row r="21" spans="1:21">
      <c r="A21" s="38" t="s">
        <v>188</v>
      </c>
      <c r="B21" s="48" t="s">
        <v>89</v>
      </c>
      <c r="C21" s="48" t="s">
        <v>45</v>
      </c>
      <c r="D21" s="84" t="s">
        <v>95</v>
      </c>
      <c r="E21" s="38" t="s">
        <v>178</v>
      </c>
      <c r="F21" s="38" t="s">
        <v>190</v>
      </c>
      <c r="G21" s="38">
        <v>45</v>
      </c>
      <c r="H21" s="49">
        <v>30863</v>
      </c>
      <c r="I21" s="38">
        <v>6</v>
      </c>
      <c r="J21" s="50" t="s">
        <v>221</v>
      </c>
      <c r="K21" s="51">
        <v>78005520.886282906</v>
      </c>
      <c r="L21" s="51">
        <v>71616</v>
      </c>
      <c r="M21" s="52">
        <v>1089.2191812762901</v>
      </c>
      <c r="N21" s="42">
        <v>1064.1300000000001</v>
      </c>
      <c r="O21" s="53">
        <v>33552151.9937171</v>
      </c>
      <c r="P21" s="53">
        <v>2430.5700000000002</v>
      </c>
      <c r="Q21" s="54">
        <v>13804.231926551</v>
      </c>
      <c r="R21" s="43">
        <v>18529.759999999998</v>
      </c>
      <c r="S21" s="38" t="str">
        <f t="shared" si="0"/>
        <v>0</v>
      </c>
      <c r="T21" s="38" t="str">
        <f t="shared" si="2"/>
        <v>1</v>
      </c>
      <c r="U21" s="38" t="str">
        <f t="shared" si="1"/>
        <v>0</v>
      </c>
    </row>
    <row r="22" spans="1:21">
      <c r="A22" s="38" t="s">
        <v>188</v>
      </c>
      <c r="B22" s="48" t="s">
        <v>89</v>
      </c>
      <c r="C22" s="48" t="s">
        <v>46</v>
      </c>
      <c r="D22" s="84" t="s">
        <v>96</v>
      </c>
      <c r="E22" s="38" t="s">
        <v>178</v>
      </c>
      <c r="F22" s="38" t="s">
        <v>190</v>
      </c>
      <c r="G22" s="38">
        <v>38</v>
      </c>
      <c r="H22" s="49">
        <v>31290</v>
      </c>
      <c r="I22" s="38">
        <v>6</v>
      </c>
      <c r="J22" s="50" t="s">
        <v>221</v>
      </c>
      <c r="K22" s="51">
        <v>67459867.077441394</v>
      </c>
      <c r="L22" s="51">
        <v>76577</v>
      </c>
      <c r="M22" s="52">
        <v>880.94162839287799</v>
      </c>
      <c r="N22" s="42">
        <v>1064.1300000000001</v>
      </c>
      <c r="O22" s="53">
        <v>25304545.812558599</v>
      </c>
      <c r="P22" s="53">
        <v>1834.1605</v>
      </c>
      <c r="Q22" s="54">
        <v>13796.2549147463</v>
      </c>
      <c r="R22" s="43">
        <v>18529.759999999998</v>
      </c>
      <c r="S22" s="38" t="str">
        <f t="shared" si="0"/>
        <v>1</v>
      </c>
      <c r="T22" s="38" t="str">
        <f t="shared" si="2"/>
        <v>1</v>
      </c>
      <c r="U22" s="38" t="str">
        <f t="shared" si="1"/>
        <v>1</v>
      </c>
    </row>
    <row r="23" spans="1:21">
      <c r="A23" s="38" t="s">
        <v>188</v>
      </c>
      <c r="B23" s="48" t="s">
        <v>89</v>
      </c>
      <c r="C23" s="48" t="s">
        <v>47</v>
      </c>
      <c r="D23" s="84" t="s">
        <v>97</v>
      </c>
      <c r="E23" s="38" t="s">
        <v>178</v>
      </c>
      <c r="F23" s="38" t="s">
        <v>194</v>
      </c>
      <c r="G23" s="38">
        <v>32</v>
      </c>
      <c r="H23" s="49">
        <v>11249</v>
      </c>
      <c r="I23" s="38">
        <v>2</v>
      </c>
      <c r="J23" s="50" t="s">
        <v>225</v>
      </c>
      <c r="K23" s="51">
        <v>46107144.374445297</v>
      </c>
      <c r="L23" s="51">
        <v>34588</v>
      </c>
      <c r="M23" s="52">
        <v>1333.0387525860201</v>
      </c>
      <c r="N23" s="55">
        <v>1195.99</v>
      </c>
      <c r="O23" s="53">
        <v>10537207.6955547</v>
      </c>
      <c r="P23" s="53">
        <v>577.70899999999995</v>
      </c>
      <c r="Q23" s="54">
        <v>18239.6460770989</v>
      </c>
      <c r="R23" s="56">
        <v>23366.94</v>
      </c>
      <c r="S23" s="38" t="str">
        <f t="shared" si="0"/>
        <v>0</v>
      </c>
      <c r="T23" s="38" t="str">
        <f t="shared" si="2"/>
        <v>1</v>
      </c>
      <c r="U23" s="38" t="str">
        <f t="shared" si="1"/>
        <v>0</v>
      </c>
    </row>
    <row r="24" spans="1:21">
      <c r="A24" s="38" t="s">
        <v>188</v>
      </c>
      <c r="B24" s="48" t="s">
        <v>123</v>
      </c>
      <c r="C24" s="48" t="s">
        <v>2</v>
      </c>
      <c r="D24" s="84" t="s">
        <v>124</v>
      </c>
      <c r="E24" s="38" t="s">
        <v>179</v>
      </c>
      <c r="F24" s="38" t="s">
        <v>189</v>
      </c>
      <c r="G24" s="38">
        <v>548</v>
      </c>
      <c r="H24" s="49">
        <v>91973</v>
      </c>
      <c r="I24" s="38">
        <v>17</v>
      </c>
      <c r="J24" s="50" t="s">
        <v>226</v>
      </c>
      <c r="K24" s="51">
        <v>490011910.29155302</v>
      </c>
      <c r="L24" s="51">
        <v>356468</v>
      </c>
      <c r="M24" s="52">
        <v>1374.6308512729099</v>
      </c>
      <c r="N24" s="41">
        <v>1298.46</v>
      </c>
      <c r="O24" s="53">
        <v>732620528.87844706</v>
      </c>
      <c r="P24" s="53">
        <v>55502.581599999998</v>
      </c>
      <c r="Q24" s="54">
        <v>13199.755898894</v>
      </c>
      <c r="R24" s="43">
        <v>17788.29</v>
      </c>
      <c r="S24" s="38" t="str">
        <f t="shared" si="0"/>
        <v>0</v>
      </c>
      <c r="T24" s="38" t="str">
        <f t="shared" si="2"/>
        <v>1</v>
      </c>
      <c r="U24" s="38" t="str">
        <f t="shared" si="1"/>
        <v>0</v>
      </c>
    </row>
    <row r="25" spans="1:21">
      <c r="A25" s="38" t="s">
        <v>188</v>
      </c>
      <c r="B25" s="48" t="s">
        <v>123</v>
      </c>
      <c r="C25" s="48" t="s">
        <v>27</v>
      </c>
      <c r="D25" s="83" t="s">
        <v>125</v>
      </c>
      <c r="E25" s="38" t="s">
        <v>178</v>
      </c>
      <c r="F25" s="38" t="s">
        <v>190</v>
      </c>
      <c r="G25" s="38">
        <v>30</v>
      </c>
      <c r="H25" s="49">
        <v>21702</v>
      </c>
      <c r="I25" s="38">
        <v>5</v>
      </c>
      <c r="J25" s="50" t="s">
        <v>222</v>
      </c>
      <c r="K25" s="51">
        <v>55483375.958827697</v>
      </c>
      <c r="L25" s="51">
        <v>66746</v>
      </c>
      <c r="M25" s="52">
        <v>831.26143827087299</v>
      </c>
      <c r="N25" s="41">
        <v>1050.83</v>
      </c>
      <c r="O25" s="53">
        <v>28308877.871172301</v>
      </c>
      <c r="P25" s="53">
        <v>2699.2728000000002</v>
      </c>
      <c r="Q25" s="54">
        <v>10487.594240631101</v>
      </c>
      <c r="R25" s="43">
        <v>20226.560000000001</v>
      </c>
      <c r="S25" s="38" t="str">
        <f t="shared" si="0"/>
        <v>1</v>
      </c>
      <c r="T25" s="38" t="str">
        <f t="shared" si="2"/>
        <v>1</v>
      </c>
      <c r="U25" s="38" t="str">
        <f t="shared" si="1"/>
        <v>1</v>
      </c>
    </row>
    <row r="26" spans="1:21">
      <c r="A26" s="38" t="s">
        <v>188</v>
      </c>
      <c r="B26" s="48" t="s">
        <v>123</v>
      </c>
      <c r="C26" s="48" t="s">
        <v>28</v>
      </c>
      <c r="D26" s="83" t="s">
        <v>126</v>
      </c>
      <c r="E26" s="38" t="s">
        <v>178</v>
      </c>
      <c r="F26" s="38" t="s">
        <v>191</v>
      </c>
      <c r="G26" s="38">
        <v>59</v>
      </c>
      <c r="H26" s="49">
        <v>47311</v>
      </c>
      <c r="I26" s="38">
        <v>9</v>
      </c>
      <c r="J26" s="50" t="s">
        <v>287</v>
      </c>
      <c r="K26" s="51">
        <v>90919062.264415696</v>
      </c>
      <c r="L26" s="51">
        <v>120568</v>
      </c>
      <c r="M26" s="52">
        <v>754.08949525923697</v>
      </c>
      <c r="N26" s="42">
        <v>1014.27</v>
      </c>
      <c r="O26" s="53">
        <v>52242653.785584301</v>
      </c>
      <c r="P26" s="53">
        <v>4507.0421999999999</v>
      </c>
      <c r="Q26" s="54">
        <v>11591.3389463237</v>
      </c>
      <c r="R26" s="43">
        <v>18234.79</v>
      </c>
      <c r="S26" s="38" t="str">
        <f t="shared" si="0"/>
        <v>1</v>
      </c>
      <c r="T26" s="38" t="str">
        <f t="shared" si="2"/>
        <v>1</v>
      </c>
      <c r="U26" s="38" t="str">
        <f t="shared" si="1"/>
        <v>1</v>
      </c>
    </row>
    <row r="27" spans="1:21">
      <c r="A27" s="38" t="s">
        <v>188</v>
      </c>
      <c r="B27" s="48" t="s">
        <v>123</v>
      </c>
      <c r="C27" s="48" t="s">
        <v>29</v>
      </c>
      <c r="D27" s="83" t="s">
        <v>127</v>
      </c>
      <c r="E27" s="38" t="s">
        <v>178</v>
      </c>
      <c r="F27" s="38" t="s">
        <v>190</v>
      </c>
      <c r="G27" s="38">
        <v>34</v>
      </c>
      <c r="H27" s="49">
        <v>34991</v>
      </c>
      <c r="I27" s="38">
        <v>6</v>
      </c>
      <c r="J27" s="50" t="s">
        <v>221</v>
      </c>
      <c r="K27" s="51">
        <v>71853953.745496407</v>
      </c>
      <c r="L27" s="51">
        <v>80080</v>
      </c>
      <c r="M27" s="52">
        <v>897.27714467403098</v>
      </c>
      <c r="N27" s="42">
        <v>1064.1300000000001</v>
      </c>
      <c r="O27" s="53">
        <v>42951122.314503603</v>
      </c>
      <c r="P27" s="53">
        <v>3464.7658999999999</v>
      </c>
      <c r="Q27" s="54">
        <v>12396.543822629899</v>
      </c>
      <c r="R27" s="43">
        <v>18529.759999999998</v>
      </c>
      <c r="S27" s="38" t="str">
        <f t="shared" si="0"/>
        <v>1</v>
      </c>
      <c r="T27" s="38" t="str">
        <f t="shared" si="2"/>
        <v>1</v>
      </c>
      <c r="U27" s="38" t="str">
        <f t="shared" si="1"/>
        <v>1</v>
      </c>
    </row>
    <row r="28" spans="1:21">
      <c r="A28" s="38" t="s">
        <v>188</v>
      </c>
      <c r="B28" s="48" t="s">
        <v>123</v>
      </c>
      <c r="C28" s="48" t="s">
        <v>30</v>
      </c>
      <c r="D28" s="83" t="s">
        <v>128</v>
      </c>
      <c r="E28" s="38" t="s">
        <v>178</v>
      </c>
      <c r="F28" s="38" t="s">
        <v>194</v>
      </c>
      <c r="G28" s="38">
        <v>20</v>
      </c>
      <c r="H28" s="49">
        <v>8712</v>
      </c>
      <c r="I28" s="38">
        <v>2</v>
      </c>
      <c r="J28" s="50" t="s">
        <v>225</v>
      </c>
      <c r="K28" s="51">
        <v>45856704.866559602</v>
      </c>
      <c r="L28" s="51">
        <v>34511</v>
      </c>
      <c r="M28" s="52">
        <v>1328.7561898107699</v>
      </c>
      <c r="N28" s="55">
        <v>1195.99</v>
      </c>
      <c r="O28" s="53">
        <v>13693116.663440401</v>
      </c>
      <c r="P28" s="53">
        <v>724.48829999999998</v>
      </c>
      <c r="Q28" s="54">
        <v>18900.397236836601</v>
      </c>
      <c r="R28" s="56">
        <v>23366.94</v>
      </c>
      <c r="S28" s="38" t="str">
        <f t="shared" si="0"/>
        <v>0</v>
      </c>
      <c r="T28" s="38" t="str">
        <f t="shared" si="2"/>
        <v>1</v>
      </c>
      <c r="U28" s="38" t="str">
        <f t="shared" si="1"/>
        <v>0</v>
      </c>
    </row>
    <row r="29" spans="1:21">
      <c r="A29" s="38" t="s">
        <v>188</v>
      </c>
      <c r="B29" s="48" t="s">
        <v>123</v>
      </c>
      <c r="C29" s="48" t="s">
        <v>31</v>
      </c>
      <c r="D29" s="83" t="s">
        <v>129</v>
      </c>
      <c r="E29" s="38" t="s">
        <v>178</v>
      </c>
      <c r="F29" s="38" t="s">
        <v>190</v>
      </c>
      <c r="G29" s="38">
        <v>30</v>
      </c>
      <c r="H29" s="49">
        <v>17905</v>
      </c>
      <c r="I29" s="38">
        <v>5</v>
      </c>
      <c r="J29" s="50" t="s">
        <v>222</v>
      </c>
      <c r="K29" s="51">
        <v>54427565.908989899</v>
      </c>
      <c r="L29" s="51">
        <v>67710</v>
      </c>
      <c r="M29" s="52">
        <v>803.83349444675696</v>
      </c>
      <c r="N29" s="41">
        <v>1050.83</v>
      </c>
      <c r="O29" s="53">
        <v>18749902.821010102</v>
      </c>
      <c r="P29" s="53">
        <v>1943.8931</v>
      </c>
      <c r="Q29" s="54">
        <v>9645.5421447867102</v>
      </c>
      <c r="R29" s="43">
        <v>20226.560000000001</v>
      </c>
      <c r="S29" s="38" t="str">
        <f t="shared" si="0"/>
        <v>1</v>
      </c>
      <c r="T29" s="38" t="str">
        <f t="shared" si="2"/>
        <v>1</v>
      </c>
      <c r="U29" s="38" t="str">
        <f t="shared" si="1"/>
        <v>1</v>
      </c>
    </row>
    <row r="30" spans="1:21">
      <c r="A30" s="38" t="s">
        <v>188</v>
      </c>
      <c r="B30" s="48" t="s">
        <v>123</v>
      </c>
      <c r="C30" s="48" t="s">
        <v>32</v>
      </c>
      <c r="D30" s="83" t="s">
        <v>130</v>
      </c>
      <c r="E30" s="38" t="s">
        <v>178</v>
      </c>
      <c r="F30" s="38" t="s">
        <v>190</v>
      </c>
      <c r="G30" s="38">
        <v>35</v>
      </c>
      <c r="H30" s="49">
        <v>20551</v>
      </c>
      <c r="I30" s="38">
        <v>5</v>
      </c>
      <c r="J30" s="50" t="s">
        <v>222</v>
      </c>
      <c r="K30" s="51">
        <v>62434625.041904099</v>
      </c>
      <c r="L30" s="51">
        <v>63559</v>
      </c>
      <c r="M30" s="52">
        <v>982.30974436199494</v>
      </c>
      <c r="N30" s="41">
        <v>1050.83</v>
      </c>
      <c r="O30" s="53">
        <v>27469961.378095899</v>
      </c>
      <c r="P30" s="53">
        <v>1648.239</v>
      </c>
      <c r="Q30" s="54">
        <v>16666.248874159599</v>
      </c>
      <c r="R30" s="43">
        <v>20226.560000000001</v>
      </c>
      <c r="S30" s="38" t="str">
        <f t="shared" si="0"/>
        <v>1</v>
      </c>
      <c r="T30" s="38" t="str">
        <f t="shared" si="2"/>
        <v>1</v>
      </c>
      <c r="U30" s="38" t="str">
        <f t="shared" si="1"/>
        <v>1</v>
      </c>
    </row>
    <row r="31" spans="1:21">
      <c r="A31" s="38" t="s">
        <v>188</v>
      </c>
      <c r="B31" s="48" t="s">
        <v>123</v>
      </c>
      <c r="C31" s="48" t="s">
        <v>33</v>
      </c>
      <c r="D31" s="83" t="s">
        <v>131</v>
      </c>
      <c r="E31" s="38" t="s">
        <v>178</v>
      </c>
      <c r="F31" s="38" t="s">
        <v>192</v>
      </c>
      <c r="G31" s="38">
        <v>120</v>
      </c>
      <c r="H31" s="49">
        <v>84991</v>
      </c>
      <c r="I31" s="38">
        <v>13</v>
      </c>
      <c r="J31" s="50" t="s">
        <v>224</v>
      </c>
      <c r="K31" s="51">
        <v>165809271.04852501</v>
      </c>
      <c r="L31" s="51">
        <v>197961</v>
      </c>
      <c r="M31" s="52">
        <v>837.58553982110095</v>
      </c>
      <c r="N31" s="41">
        <v>1021.79</v>
      </c>
      <c r="O31" s="53">
        <v>124973048.331475</v>
      </c>
      <c r="P31" s="53">
        <v>10457.348400000001</v>
      </c>
      <c r="Q31" s="54">
        <v>11950.739666613301</v>
      </c>
      <c r="R31" s="43">
        <v>16560.59</v>
      </c>
      <c r="S31" s="38" t="str">
        <f t="shared" si="0"/>
        <v>1</v>
      </c>
      <c r="T31" s="38" t="str">
        <f t="shared" si="2"/>
        <v>1</v>
      </c>
      <c r="U31" s="38" t="str">
        <f t="shared" si="1"/>
        <v>1</v>
      </c>
    </row>
    <row r="32" spans="1:21">
      <c r="A32" s="38" t="s">
        <v>188</v>
      </c>
      <c r="B32" s="48" t="s">
        <v>123</v>
      </c>
      <c r="C32" s="48" t="s">
        <v>34</v>
      </c>
      <c r="D32" s="83" t="s">
        <v>132</v>
      </c>
      <c r="E32" s="38" t="s">
        <v>178</v>
      </c>
      <c r="F32" s="38" t="s">
        <v>190</v>
      </c>
      <c r="G32" s="38">
        <v>32</v>
      </c>
      <c r="H32" s="49">
        <v>26550</v>
      </c>
      <c r="I32" s="38">
        <v>5</v>
      </c>
      <c r="J32" s="50" t="s">
        <v>222</v>
      </c>
      <c r="K32" s="51">
        <v>55605957.1793897</v>
      </c>
      <c r="L32" s="51">
        <v>72728</v>
      </c>
      <c r="M32" s="52">
        <v>764.57426547395403</v>
      </c>
      <c r="N32" s="41">
        <v>1050.83</v>
      </c>
      <c r="O32" s="53">
        <v>30175502.5506103</v>
      </c>
      <c r="P32" s="53">
        <v>2100.6613000000002</v>
      </c>
      <c r="Q32" s="54">
        <v>14364.763396464899</v>
      </c>
      <c r="R32" s="43">
        <v>20226.560000000001</v>
      </c>
      <c r="S32" s="38" t="str">
        <f t="shared" si="0"/>
        <v>1</v>
      </c>
      <c r="T32" s="38" t="str">
        <f t="shared" si="2"/>
        <v>1</v>
      </c>
      <c r="U32" s="38" t="str">
        <f t="shared" si="1"/>
        <v>1</v>
      </c>
    </row>
    <row r="33" spans="1:21">
      <c r="A33" s="38" t="s">
        <v>188</v>
      </c>
      <c r="B33" s="48" t="s">
        <v>123</v>
      </c>
      <c r="C33" s="48" t="s">
        <v>35</v>
      </c>
      <c r="D33" s="83" t="s">
        <v>133</v>
      </c>
      <c r="E33" s="38" t="s">
        <v>178</v>
      </c>
      <c r="F33" s="38" t="s">
        <v>190</v>
      </c>
      <c r="G33" s="38">
        <v>40</v>
      </c>
      <c r="H33" s="49">
        <v>20198</v>
      </c>
      <c r="I33" s="38">
        <v>5</v>
      </c>
      <c r="J33" s="50" t="s">
        <v>222</v>
      </c>
      <c r="K33" s="51">
        <v>52606158.232300699</v>
      </c>
      <c r="L33" s="51">
        <v>58689</v>
      </c>
      <c r="M33" s="52">
        <v>896.35465304061495</v>
      </c>
      <c r="N33" s="41">
        <v>1050.83</v>
      </c>
      <c r="O33" s="53">
        <v>34002098.067699298</v>
      </c>
      <c r="P33" s="53">
        <v>2928.8953999999999</v>
      </c>
      <c r="Q33" s="54">
        <v>11609.1882515502</v>
      </c>
      <c r="R33" s="43">
        <v>20226.560000000001</v>
      </c>
      <c r="S33" s="38" t="str">
        <f t="shared" si="0"/>
        <v>1</v>
      </c>
      <c r="T33" s="38" t="str">
        <f t="shared" si="2"/>
        <v>1</v>
      </c>
      <c r="U33" s="38" t="str">
        <f t="shared" si="1"/>
        <v>1</v>
      </c>
    </row>
    <row r="34" spans="1:21">
      <c r="A34" s="38" t="s">
        <v>188</v>
      </c>
      <c r="B34" s="48" t="s">
        <v>123</v>
      </c>
      <c r="C34" s="48" t="s">
        <v>36</v>
      </c>
      <c r="D34" s="83" t="s">
        <v>134</v>
      </c>
      <c r="E34" s="38" t="s">
        <v>178</v>
      </c>
      <c r="F34" s="38" t="s">
        <v>190</v>
      </c>
      <c r="G34" s="38">
        <v>40</v>
      </c>
      <c r="H34" s="49">
        <v>31626</v>
      </c>
      <c r="I34" s="38">
        <v>6</v>
      </c>
      <c r="J34" s="50" t="s">
        <v>221</v>
      </c>
      <c r="K34" s="51">
        <v>75917463.081518695</v>
      </c>
      <c r="L34" s="51">
        <v>105334</v>
      </c>
      <c r="M34" s="52">
        <v>720.73084741411697</v>
      </c>
      <c r="N34" s="42">
        <v>1064.1300000000001</v>
      </c>
      <c r="O34" s="53">
        <v>33801662.948481299</v>
      </c>
      <c r="P34" s="53">
        <v>3283.6185</v>
      </c>
      <c r="Q34" s="54">
        <v>10294.028660297001</v>
      </c>
      <c r="R34" s="43">
        <v>18529.759999999998</v>
      </c>
      <c r="S34" s="38" t="str">
        <f t="shared" si="0"/>
        <v>1</v>
      </c>
      <c r="T34" s="38" t="str">
        <f t="shared" si="2"/>
        <v>1</v>
      </c>
      <c r="U34" s="38" t="str">
        <f t="shared" si="1"/>
        <v>1</v>
      </c>
    </row>
    <row r="35" spans="1:21">
      <c r="A35" s="38" t="s">
        <v>188</v>
      </c>
      <c r="B35" s="48" t="s">
        <v>123</v>
      </c>
      <c r="C35" s="48" t="s">
        <v>73</v>
      </c>
      <c r="D35" s="83" t="s">
        <v>294</v>
      </c>
      <c r="E35" s="38" t="s">
        <v>178</v>
      </c>
      <c r="F35" s="38" t="s">
        <v>192</v>
      </c>
      <c r="G35" s="38">
        <v>60</v>
      </c>
      <c r="H35" s="49">
        <v>41696</v>
      </c>
      <c r="I35" s="38">
        <v>12</v>
      </c>
      <c r="J35" s="50" t="s">
        <v>227</v>
      </c>
      <c r="K35" s="51">
        <v>120253084.456762</v>
      </c>
      <c r="L35" s="51">
        <v>130987</v>
      </c>
      <c r="M35" s="52">
        <v>918.05358132304696</v>
      </c>
      <c r="N35" s="55">
        <v>1071.44</v>
      </c>
      <c r="O35" s="53">
        <v>53959202.463238098</v>
      </c>
      <c r="P35" s="53">
        <v>4291.7046</v>
      </c>
      <c r="Q35" s="54">
        <v>12572.9069198374</v>
      </c>
      <c r="R35" s="56">
        <v>20261.55</v>
      </c>
      <c r="S35" s="38" t="str">
        <f t="shared" si="0"/>
        <v>1</v>
      </c>
      <c r="T35" s="38" t="str">
        <f t="shared" si="2"/>
        <v>1</v>
      </c>
      <c r="U35" s="38" t="str">
        <f t="shared" si="1"/>
        <v>1</v>
      </c>
    </row>
    <row r="36" spans="1:21" ht="26.4" customHeight="1">
      <c r="A36" s="38" t="s">
        <v>188</v>
      </c>
      <c r="B36" s="48" t="s">
        <v>123</v>
      </c>
      <c r="C36" s="48" t="s">
        <v>77</v>
      </c>
      <c r="D36" s="83" t="s">
        <v>135</v>
      </c>
      <c r="E36" s="38" t="s">
        <v>178</v>
      </c>
      <c r="F36" s="38" t="s">
        <v>190</v>
      </c>
      <c r="G36" s="38">
        <v>32</v>
      </c>
      <c r="H36" s="49">
        <v>30645</v>
      </c>
      <c r="I36" s="38">
        <v>6</v>
      </c>
      <c r="J36" s="50" t="s">
        <v>221</v>
      </c>
      <c r="K36" s="51">
        <v>68858515.343765795</v>
      </c>
      <c r="L36" s="51">
        <v>70899</v>
      </c>
      <c r="M36" s="52">
        <v>971.21983869681901</v>
      </c>
      <c r="N36" s="42">
        <v>1064.1300000000001</v>
      </c>
      <c r="O36" s="53">
        <v>25214157.476234201</v>
      </c>
      <c r="P36" s="53">
        <v>1759.34</v>
      </c>
      <c r="Q36" s="54">
        <v>14331.600188840301</v>
      </c>
      <c r="R36" s="43">
        <v>18529.759999999998</v>
      </c>
      <c r="S36" s="38" t="str">
        <f t="shared" ref="S36:S67" si="3">IF(AND(M36&lt;=N36),"1","0")</f>
        <v>1</v>
      </c>
      <c r="T36" s="38" t="str">
        <f t="shared" si="2"/>
        <v>1</v>
      </c>
      <c r="U36" s="38" t="str">
        <f t="shared" ref="U36:U67" si="4">IF(AND(M36&lt;=N36,Q36&lt;=R36),"1","0")</f>
        <v>1</v>
      </c>
    </row>
    <row r="37" spans="1:21">
      <c r="A37" s="38" t="s">
        <v>188</v>
      </c>
      <c r="B37" s="48" t="s">
        <v>123</v>
      </c>
      <c r="C37" s="48" t="s">
        <v>86</v>
      </c>
      <c r="D37" s="83" t="s">
        <v>136</v>
      </c>
      <c r="E37" s="38" t="s">
        <v>178</v>
      </c>
      <c r="F37" s="38" t="s">
        <v>190</v>
      </c>
      <c r="G37" s="38">
        <v>30</v>
      </c>
      <c r="H37" s="49">
        <v>19546</v>
      </c>
      <c r="I37" s="38">
        <v>5</v>
      </c>
      <c r="J37" s="50" t="s">
        <v>222</v>
      </c>
      <c r="K37" s="51">
        <v>57157983.349522501</v>
      </c>
      <c r="L37" s="51">
        <v>66609</v>
      </c>
      <c r="M37" s="52">
        <v>858.11201713766104</v>
      </c>
      <c r="N37" s="41">
        <v>1050.83</v>
      </c>
      <c r="O37" s="53">
        <v>24168398.230477501</v>
      </c>
      <c r="P37" s="53">
        <v>1866.0202999999999</v>
      </c>
      <c r="Q37" s="54">
        <v>12951.841001128199</v>
      </c>
      <c r="R37" s="43">
        <v>20226.560000000001</v>
      </c>
      <c r="S37" s="38" t="str">
        <f t="shared" si="3"/>
        <v>1</v>
      </c>
      <c r="T37" s="38" t="str">
        <f t="shared" si="2"/>
        <v>1</v>
      </c>
      <c r="U37" s="38" t="str">
        <f t="shared" si="4"/>
        <v>1</v>
      </c>
    </row>
    <row r="38" spans="1:21">
      <c r="A38" s="38" t="s">
        <v>188</v>
      </c>
      <c r="B38" s="48" t="s">
        <v>145</v>
      </c>
      <c r="C38" s="48" t="s">
        <v>4</v>
      </c>
      <c r="D38" s="83" t="s">
        <v>146</v>
      </c>
      <c r="E38" s="38" t="s">
        <v>177</v>
      </c>
      <c r="F38" s="38" t="s">
        <v>195</v>
      </c>
      <c r="G38" s="38">
        <v>907</v>
      </c>
      <c r="H38" s="49">
        <v>143786</v>
      </c>
      <c r="I38" s="38">
        <v>19</v>
      </c>
      <c r="J38" s="50" t="s">
        <v>228</v>
      </c>
      <c r="K38" s="51">
        <v>892824500.10825205</v>
      </c>
      <c r="L38" s="51">
        <v>744108</v>
      </c>
      <c r="M38" s="52">
        <v>1199.8587572076301</v>
      </c>
      <c r="N38" s="41">
        <v>1572.46</v>
      </c>
      <c r="O38" s="53">
        <v>1504085218.6217501</v>
      </c>
      <c r="P38" s="53">
        <v>98397.570900000006</v>
      </c>
      <c r="Q38" s="54">
        <v>15285.796233225399</v>
      </c>
      <c r="R38" s="43">
        <v>17130.86</v>
      </c>
      <c r="S38" s="38" t="str">
        <f t="shared" si="3"/>
        <v>1</v>
      </c>
      <c r="T38" s="38" t="str">
        <f t="shared" si="2"/>
        <v>1</v>
      </c>
      <c r="U38" s="38" t="str">
        <f t="shared" si="4"/>
        <v>1</v>
      </c>
    </row>
    <row r="39" spans="1:21">
      <c r="A39" s="38" t="s">
        <v>188</v>
      </c>
      <c r="B39" s="48" t="s">
        <v>145</v>
      </c>
      <c r="C39" s="48" t="s">
        <v>48</v>
      </c>
      <c r="D39" s="83" t="s">
        <v>147</v>
      </c>
      <c r="E39" s="38" t="s">
        <v>178</v>
      </c>
      <c r="F39" s="38" t="s">
        <v>190</v>
      </c>
      <c r="G39" s="38">
        <v>60</v>
      </c>
      <c r="H39" s="49">
        <v>35641</v>
      </c>
      <c r="I39" s="38">
        <v>6</v>
      </c>
      <c r="J39" s="50" t="s">
        <v>221</v>
      </c>
      <c r="K39" s="51">
        <v>82149815.228604406</v>
      </c>
      <c r="L39" s="51">
        <v>78067</v>
      </c>
      <c r="M39" s="52">
        <v>1052.29886160099</v>
      </c>
      <c r="N39" s="42">
        <v>1064.1300000000001</v>
      </c>
      <c r="O39" s="53">
        <v>30110027.521395601</v>
      </c>
      <c r="P39" s="53">
        <v>2126.5578999999998</v>
      </c>
      <c r="Q39" s="54">
        <v>14159.044304129</v>
      </c>
      <c r="R39" s="43">
        <v>18529.759999999998</v>
      </c>
      <c r="S39" s="38" t="str">
        <f t="shared" si="3"/>
        <v>1</v>
      </c>
      <c r="T39" s="38" t="str">
        <f t="shared" si="2"/>
        <v>1</v>
      </c>
      <c r="U39" s="38" t="str">
        <f t="shared" si="4"/>
        <v>1</v>
      </c>
    </row>
    <row r="40" spans="1:21">
      <c r="A40" s="38" t="s">
        <v>188</v>
      </c>
      <c r="B40" s="48" t="s">
        <v>145</v>
      </c>
      <c r="C40" s="48" t="s">
        <v>49</v>
      </c>
      <c r="D40" s="83" t="s">
        <v>148</v>
      </c>
      <c r="E40" s="38" t="s">
        <v>178</v>
      </c>
      <c r="F40" s="38" t="s">
        <v>190</v>
      </c>
      <c r="G40" s="38">
        <v>39</v>
      </c>
      <c r="H40" s="49">
        <v>23666</v>
      </c>
      <c r="I40" s="38">
        <v>5</v>
      </c>
      <c r="J40" s="50" t="s">
        <v>222</v>
      </c>
      <c r="K40" s="51">
        <v>64105571.722116999</v>
      </c>
      <c r="L40" s="51">
        <v>68048</v>
      </c>
      <c r="M40" s="52">
        <v>942.06400955380104</v>
      </c>
      <c r="N40" s="41">
        <v>1050.83</v>
      </c>
      <c r="O40" s="53">
        <v>18148017.537882999</v>
      </c>
      <c r="P40" s="53">
        <v>1572.8393000000001</v>
      </c>
      <c r="Q40" s="54">
        <v>11538.380009885899</v>
      </c>
      <c r="R40" s="43">
        <v>20226.560000000001</v>
      </c>
      <c r="S40" s="38" t="str">
        <f t="shared" si="3"/>
        <v>1</v>
      </c>
      <c r="T40" s="38" t="str">
        <f t="shared" si="2"/>
        <v>1</v>
      </c>
      <c r="U40" s="38" t="str">
        <f t="shared" si="4"/>
        <v>1</v>
      </c>
    </row>
    <row r="41" spans="1:21">
      <c r="A41" s="38" t="s">
        <v>188</v>
      </c>
      <c r="B41" s="48" t="s">
        <v>145</v>
      </c>
      <c r="C41" s="48" t="s">
        <v>50</v>
      </c>
      <c r="D41" s="83" t="s">
        <v>149</v>
      </c>
      <c r="E41" s="38" t="s">
        <v>178</v>
      </c>
      <c r="F41" s="38" t="s">
        <v>191</v>
      </c>
      <c r="G41" s="38">
        <v>90</v>
      </c>
      <c r="H41" s="49">
        <v>53904</v>
      </c>
      <c r="I41" s="38">
        <v>10</v>
      </c>
      <c r="J41" s="50" t="s">
        <v>223</v>
      </c>
      <c r="K41" s="51">
        <v>124343243.79543699</v>
      </c>
      <c r="L41" s="51">
        <v>131557</v>
      </c>
      <c r="M41" s="52">
        <v>945.16630658525696</v>
      </c>
      <c r="N41" s="41">
        <v>1032.46</v>
      </c>
      <c r="O41" s="53">
        <v>92903868.174563304</v>
      </c>
      <c r="P41" s="53">
        <v>6860.8788999999997</v>
      </c>
      <c r="Q41" s="54">
        <v>13541.1030465154</v>
      </c>
      <c r="R41" s="43">
        <v>18530.419999999998</v>
      </c>
      <c r="S41" s="38" t="str">
        <f t="shared" si="3"/>
        <v>1</v>
      </c>
      <c r="T41" s="38" t="str">
        <f t="shared" si="2"/>
        <v>1</v>
      </c>
      <c r="U41" s="38" t="str">
        <f t="shared" si="4"/>
        <v>1</v>
      </c>
    </row>
    <row r="42" spans="1:21">
      <c r="A42" s="38" t="s">
        <v>188</v>
      </c>
      <c r="B42" s="48" t="s">
        <v>145</v>
      </c>
      <c r="C42" s="48" t="s">
        <v>51</v>
      </c>
      <c r="D42" s="83" t="s">
        <v>150</v>
      </c>
      <c r="E42" s="38" t="s">
        <v>178</v>
      </c>
      <c r="F42" s="38" t="s">
        <v>192</v>
      </c>
      <c r="G42" s="38">
        <v>120</v>
      </c>
      <c r="H42" s="49">
        <v>37937</v>
      </c>
      <c r="I42" s="38">
        <v>13</v>
      </c>
      <c r="J42" s="50" t="s">
        <v>224</v>
      </c>
      <c r="K42" s="51">
        <v>98748223.540941</v>
      </c>
      <c r="L42" s="51">
        <v>122148</v>
      </c>
      <c r="M42" s="52">
        <v>808.43094885664095</v>
      </c>
      <c r="N42" s="41">
        <v>1021.79</v>
      </c>
      <c r="O42" s="53">
        <v>102554878.049059</v>
      </c>
      <c r="P42" s="53">
        <v>8552.0257999999994</v>
      </c>
      <c r="Q42" s="54">
        <v>11991.8812743829</v>
      </c>
      <c r="R42" s="43">
        <v>16560.59</v>
      </c>
      <c r="S42" s="38" t="str">
        <f t="shared" si="3"/>
        <v>1</v>
      </c>
      <c r="T42" s="38" t="str">
        <f t="shared" si="2"/>
        <v>1</v>
      </c>
      <c r="U42" s="38" t="str">
        <f t="shared" si="4"/>
        <v>1</v>
      </c>
    </row>
    <row r="43" spans="1:21">
      <c r="A43" s="38" t="s">
        <v>188</v>
      </c>
      <c r="B43" s="48" t="s">
        <v>145</v>
      </c>
      <c r="C43" s="48" t="s">
        <v>52</v>
      </c>
      <c r="D43" s="83" t="s">
        <v>151</v>
      </c>
      <c r="E43" s="38" t="s">
        <v>178</v>
      </c>
      <c r="F43" s="38" t="s">
        <v>190</v>
      </c>
      <c r="G43" s="38">
        <v>36</v>
      </c>
      <c r="H43" s="49">
        <v>37338</v>
      </c>
      <c r="I43" s="38">
        <v>6</v>
      </c>
      <c r="J43" s="50" t="s">
        <v>221</v>
      </c>
      <c r="K43" s="51">
        <v>82495146.4307971</v>
      </c>
      <c r="L43" s="51">
        <v>85398</v>
      </c>
      <c r="M43" s="52">
        <v>966.00794434058298</v>
      </c>
      <c r="N43" s="42">
        <v>1064.1300000000001</v>
      </c>
      <c r="O43" s="53">
        <v>31615356.169202901</v>
      </c>
      <c r="P43" s="53">
        <v>2035.6148000000001</v>
      </c>
      <c r="Q43" s="54">
        <v>15531.109406948101</v>
      </c>
      <c r="R43" s="43">
        <v>18529.759999999998</v>
      </c>
      <c r="S43" s="38" t="str">
        <f t="shared" si="3"/>
        <v>1</v>
      </c>
      <c r="T43" s="38" t="str">
        <f t="shared" si="2"/>
        <v>1</v>
      </c>
      <c r="U43" s="38" t="str">
        <f t="shared" si="4"/>
        <v>1</v>
      </c>
    </row>
    <row r="44" spans="1:21">
      <c r="A44" s="38" t="s">
        <v>188</v>
      </c>
      <c r="B44" s="48" t="s">
        <v>145</v>
      </c>
      <c r="C44" s="48" t="s">
        <v>53</v>
      </c>
      <c r="D44" s="83" t="s">
        <v>313</v>
      </c>
      <c r="E44" s="38" t="s">
        <v>178</v>
      </c>
      <c r="F44" s="38" t="s">
        <v>194</v>
      </c>
      <c r="G44" s="38">
        <v>15</v>
      </c>
      <c r="H44" s="49">
        <v>10746</v>
      </c>
      <c r="I44" s="38">
        <v>2</v>
      </c>
      <c r="J44" s="50" t="s">
        <v>225</v>
      </c>
      <c r="K44" s="51">
        <v>34483457.208742604</v>
      </c>
      <c r="L44" s="51">
        <v>35092</v>
      </c>
      <c r="M44" s="52">
        <v>982.65864609434095</v>
      </c>
      <c r="N44" s="55">
        <v>1195.99</v>
      </c>
      <c r="O44" s="53">
        <v>16744492.8712574</v>
      </c>
      <c r="P44" s="53">
        <v>812.19309999999996</v>
      </c>
      <c r="Q44" s="54">
        <v>20616.393898516701</v>
      </c>
      <c r="R44" s="56">
        <v>23366.94</v>
      </c>
      <c r="S44" s="38" t="str">
        <f t="shared" si="3"/>
        <v>1</v>
      </c>
      <c r="T44" s="38" t="str">
        <f t="shared" si="2"/>
        <v>1</v>
      </c>
      <c r="U44" s="38" t="str">
        <f t="shared" si="4"/>
        <v>1</v>
      </c>
    </row>
    <row r="45" spans="1:21">
      <c r="A45" s="38" t="s">
        <v>188</v>
      </c>
      <c r="B45" s="48" t="s">
        <v>145</v>
      </c>
      <c r="C45" s="48" t="s">
        <v>54</v>
      </c>
      <c r="D45" s="83" t="s">
        <v>152</v>
      </c>
      <c r="E45" s="38" t="s">
        <v>179</v>
      </c>
      <c r="F45" s="38" t="s">
        <v>196</v>
      </c>
      <c r="G45" s="38">
        <v>264</v>
      </c>
      <c r="H45" s="49">
        <v>91702</v>
      </c>
      <c r="I45" s="38">
        <v>15</v>
      </c>
      <c r="J45" s="50" t="s">
        <v>229</v>
      </c>
      <c r="K45" s="51">
        <v>261986177.70144001</v>
      </c>
      <c r="L45" s="51">
        <v>253148</v>
      </c>
      <c r="M45" s="52">
        <v>1034.9130852364599</v>
      </c>
      <c r="N45" s="41">
        <v>1059.33</v>
      </c>
      <c r="O45" s="53">
        <v>293566696.03855997</v>
      </c>
      <c r="P45" s="53">
        <v>24639.8851</v>
      </c>
      <c r="Q45" s="54">
        <v>11914.2883518787</v>
      </c>
      <c r="R45" s="43">
        <v>19666.169999999998</v>
      </c>
      <c r="S45" s="38" t="str">
        <f t="shared" si="3"/>
        <v>1</v>
      </c>
      <c r="T45" s="38" t="str">
        <f t="shared" si="2"/>
        <v>1</v>
      </c>
      <c r="U45" s="38" t="str">
        <f t="shared" si="4"/>
        <v>1</v>
      </c>
    </row>
    <row r="46" spans="1:21">
      <c r="A46" s="38" t="s">
        <v>188</v>
      </c>
      <c r="B46" s="48" t="s">
        <v>145</v>
      </c>
      <c r="C46" s="48" t="s">
        <v>55</v>
      </c>
      <c r="D46" s="83" t="s">
        <v>314</v>
      </c>
      <c r="E46" s="38" t="s">
        <v>178</v>
      </c>
      <c r="F46" s="38" t="s">
        <v>190</v>
      </c>
      <c r="G46" s="38">
        <v>40</v>
      </c>
      <c r="H46" s="49">
        <v>30224</v>
      </c>
      <c r="I46" s="38">
        <v>6</v>
      </c>
      <c r="J46" s="50" t="s">
        <v>221</v>
      </c>
      <c r="K46" s="51">
        <v>72761898.837385699</v>
      </c>
      <c r="L46" s="51">
        <v>72549</v>
      </c>
      <c r="M46" s="52">
        <v>1002.93455233547</v>
      </c>
      <c r="N46" s="42">
        <v>1064.1300000000001</v>
      </c>
      <c r="O46" s="53">
        <v>42722638.682614297</v>
      </c>
      <c r="P46" s="53">
        <v>2937.0841999999998</v>
      </c>
      <c r="Q46" s="54">
        <v>14545.9359600975</v>
      </c>
      <c r="R46" s="43">
        <v>18529.759999999998</v>
      </c>
      <c r="S46" s="38" t="str">
        <f t="shared" si="3"/>
        <v>1</v>
      </c>
      <c r="T46" s="38" t="str">
        <f t="shared" si="2"/>
        <v>1</v>
      </c>
      <c r="U46" s="38" t="str">
        <f t="shared" si="4"/>
        <v>1</v>
      </c>
    </row>
    <row r="47" spans="1:21">
      <c r="A47" s="38" t="s">
        <v>188</v>
      </c>
      <c r="B47" s="48" t="s">
        <v>145</v>
      </c>
      <c r="C47" s="48" t="s">
        <v>56</v>
      </c>
      <c r="D47" s="83" t="s">
        <v>295</v>
      </c>
      <c r="E47" s="38" t="s">
        <v>178</v>
      </c>
      <c r="F47" s="38" t="s">
        <v>191</v>
      </c>
      <c r="G47" s="38">
        <v>82</v>
      </c>
      <c r="H47" s="49">
        <v>52045</v>
      </c>
      <c r="I47" s="38">
        <v>10</v>
      </c>
      <c r="J47" s="50" t="s">
        <v>223</v>
      </c>
      <c r="K47" s="51">
        <v>140228645.00118399</v>
      </c>
      <c r="L47" s="51">
        <v>127842</v>
      </c>
      <c r="M47" s="52">
        <v>1096.8902629901299</v>
      </c>
      <c r="N47" s="41">
        <v>1032.46</v>
      </c>
      <c r="O47" s="53">
        <v>55703377.438815899</v>
      </c>
      <c r="P47" s="53">
        <v>4119.6043</v>
      </c>
      <c r="Q47" s="54">
        <v>13521.5359006242</v>
      </c>
      <c r="R47" s="43">
        <v>18530.419999999998</v>
      </c>
      <c r="S47" s="38" t="str">
        <f t="shared" si="3"/>
        <v>0</v>
      </c>
      <c r="T47" s="38" t="str">
        <f t="shared" si="2"/>
        <v>1</v>
      </c>
      <c r="U47" s="38" t="str">
        <f t="shared" si="4"/>
        <v>0</v>
      </c>
    </row>
    <row r="48" spans="1:21">
      <c r="A48" s="38" t="s">
        <v>188</v>
      </c>
      <c r="B48" s="48" t="s">
        <v>145</v>
      </c>
      <c r="C48" s="48" t="s">
        <v>57</v>
      </c>
      <c r="D48" s="83" t="s">
        <v>315</v>
      </c>
      <c r="E48" s="38" t="s">
        <v>178</v>
      </c>
      <c r="F48" s="38" t="s">
        <v>191</v>
      </c>
      <c r="G48" s="38">
        <v>90</v>
      </c>
      <c r="H48" s="49">
        <v>52329</v>
      </c>
      <c r="I48" s="38">
        <v>10</v>
      </c>
      <c r="J48" s="50" t="s">
        <v>223</v>
      </c>
      <c r="K48" s="51">
        <v>126754156.948358</v>
      </c>
      <c r="L48" s="51">
        <v>136412</v>
      </c>
      <c r="M48" s="52">
        <v>929.20092769227404</v>
      </c>
      <c r="N48" s="41">
        <v>1032.46</v>
      </c>
      <c r="O48" s="53">
        <v>64220740.591641501</v>
      </c>
      <c r="P48" s="53">
        <v>5907.3485000000001</v>
      </c>
      <c r="Q48" s="54">
        <v>10871.3309518884</v>
      </c>
      <c r="R48" s="43">
        <v>18530.419999999998</v>
      </c>
      <c r="S48" s="38" t="str">
        <f t="shared" si="3"/>
        <v>1</v>
      </c>
      <c r="T48" s="38" t="str">
        <f t="shared" si="2"/>
        <v>1</v>
      </c>
      <c r="U48" s="38" t="str">
        <f t="shared" si="4"/>
        <v>1</v>
      </c>
    </row>
    <row r="49" spans="1:21">
      <c r="A49" s="38" t="s">
        <v>188</v>
      </c>
      <c r="B49" s="48" t="s">
        <v>145</v>
      </c>
      <c r="C49" s="48" t="s">
        <v>58</v>
      </c>
      <c r="D49" s="83" t="s">
        <v>153</v>
      </c>
      <c r="E49" s="38" t="s">
        <v>178</v>
      </c>
      <c r="F49" s="38" t="s">
        <v>190</v>
      </c>
      <c r="G49" s="38">
        <v>38</v>
      </c>
      <c r="H49" s="49">
        <v>26258</v>
      </c>
      <c r="I49" s="38">
        <v>5</v>
      </c>
      <c r="J49" s="50" t="s">
        <v>222</v>
      </c>
      <c r="K49" s="51">
        <v>68401544.226385295</v>
      </c>
      <c r="L49" s="51">
        <v>80760</v>
      </c>
      <c r="M49" s="52">
        <v>846.97305877148699</v>
      </c>
      <c r="N49" s="41">
        <v>1050.83</v>
      </c>
      <c r="O49" s="53">
        <v>29658269.2936147</v>
      </c>
      <c r="P49" s="53">
        <v>2191.8915999999999</v>
      </c>
      <c r="Q49" s="54">
        <v>13530.901479623701</v>
      </c>
      <c r="R49" s="43">
        <v>20226.560000000001</v>
      </c>
      <c r="S49" s="38" t="str">
        <f t="shared" si="3"/>
        <v>1</v>
      </c>
      <c r="T49" s="38" t="str">
        <f t="shared" si="2"/>
        <v>1</v>
      </c>
      <c r="U49" s="38" t="str">
        <f t="shared" si="4"/>
        <v>1</v>
      </c>
    </row>
    <row r="50" spans="1:21">
      <c r="A50" s="38" t="s">
        <v>188</v>
      </c>
      <c r="B50" s="48" t="s">
        <v>145</v>
      </c>
      <c r="C50" s="48" t="s">
        <v>59</v>
      </c>
      <c r="D50" s="83" t="s">
        <v>154</v>
      </c>
      <c r="E50" s="38" t="s">
        <v>178</v>
      </c>
      <c r="F50" s="38" t="s">
        <v>190</v>
      </c>
      <c r="G50" s="38">
        <v>35</v>
      </c>
      <c r="H50" s="49">
        <v>17701</v>
      </c>
      <c r="I50" s="38">
        <v>5</v>
      </c>
      <c r="J50" s="50" t="s">
        <v>222</v>
      </c>
      <c r="K50" s="51">
        <v>43472598.839794703</v>
      </c>
      <c r="L50" s="51">
        <v>48644</v>
      </c>
      <c r="M50" s="52">
        <v>893.688817527232</v>
      </c>
      <c r="N50" s="41">
        <v>1050.83</v>
      </c>
      <c r="O50" s="53">
        <v>22212817.350205299</v>
      </c>
      <c r="P50" s="53">
        <v>1419.0678</v>
      </c>
      <c r="Q50" s="54">
        <v>15653.105052630501</v>
      </c>
      <c r="R50" s="43">
        <v>20226.560000000001</v>
      </c>
      <c r="S50" s="38" t="str">
        <f t="shared" si="3"/>
        <v>1</v>
      </c>
      <c r="T50" s="38" t="str">
        <f t="shared" si="2"/>
        <v>1</v>
      </c>
      <c r="U50" s="38" t="str">
        <f t="shared" si="4"/>
        <v>1</v>
      </c>
    </row>
    <row r="51" spans="1:21">
      <c r="A51" s="38" t="s">
        <v>188</v>
      </c>
      <c r="B51" s="48" t="s">
        <v>145</v>
      </c>
      <c r="C51" s="48" t="s">
        <v>60</v>
      </c>
      <c r="D51" s="83" t="s">
        <v>155</v>
      </c>
      <c r="E51" s="38" t="s">
        <v>178</v>
      </c>
      <c r="F51" s="38" t="s">
        <v>190</v>
      </c>
      <c r="G51" s="38">
        <v>42</v>
      </c>
      <c r="H51" s="49">
        <v>24605</v>
      </c>
      <c r="I51" s="38">
        <v>5</v>
      </c>
      <c r="J51" s="50" t="s">
        <v>222</v>
      </c>
      <c r="K51" s="51">
        <v>87585860.047657102</v>
      </c>
      <c r="L51" s="51">
        <v>91904</v>
      </c>
      <c r="M51" s="52">
        <v>953.01466799766104</v>
      </c>
      <c r="N51" s="41">
        <v>1050.83</v>
      </c>
      <c r="O51" s="53">
        <v>27155000.1023429</v>
      </c>
      <c r="P51" s="53">
        <v>2369.9261000000001</v>
      </c>
      <c r="Q51" s="54">
        <v>11458.163232323101</v>
      </c>
      <c r="R51" s="43">
        <v>20226.560000000001</v>
      </c>
      <c r="S51" s="38" t="str">
        <f t="shared" si="3"/>
        <v>1</v>
      </c>
      <c r="T51" s="38" t="str">
        <f t="shared" si="2"/>
        <v>1</v>
      </c>
      <c r="U51" s="38" t="str">
        <f t="shared" si="4"/>
        <v>1</v>
      </c>
    </row>
    <row r="52" spans="1:21">
      <c r="A52" s="38" t="s">
        <v>188</v>
      </c>
      <c r="B52" s="48" t="s">
        <v>145</v>
      </c>
      <c r="C52" s="48" t="s">
        <v>61</v>
      </c>
      <c r="D52" s="83" t="s">
        <v>156</v>
      </c>
      <c r="E52" s="38" t="s">
        <v>178</v>
      </c>
      <c r="F52" s="38" t="s">
        <v>190</v>
      </c>
      <c r="G52" s="38">
        <v>30</v>
      </c>
      <c r="H52" s="49">
        <v>32937</v>
      </c>
      <c r="I52" s="38">
        <v>6</v>
      </c>
      <c r="J52" s="50" t="s">
        <v>221</v>
      </c>
      <c r="K52" s="51">
        <v>77656359.567666799</v>
      </c>
      <c r="L52" s="51">
        <v>81606</v>
      </c>
      <c r="M52" s="52">
        <v>951.60110246387205</v>
      </c>
      <c r="N52" s="42">
        <v>1064.1300000000001</v>
      </c>
      <c r="O52" s="53">
        <v>25354805.622333199</v>
      </c>
      <c r="P52" s="53">
        <v>1925.1094000000001</v>
      </c>
      <c r="Q52" s="54">
        <v>13170.579096613001</v>
      </c>
      <c r="R52" s="43">
        <v>18529.759999999998</v>
      </c>
      <c r="S52" s="38" t="str">
        <f t="shared" si="3"/>
        <v>1</v>
      </c>
      <c r="T52" s="38" t="str">
        <f t="shared" si="2"/>
        <v>1</v>
      </c>
      <c r="U52" s="38" t="str">
        <f t="shared" si="4"/>
        <v>1</v>
      </c>
    </row>
    <row r="53" spans="1:21">
      <c r="A53" s="38" t="s">
        <v>188</v>
      </c>
      <c r="B53" s="48" t="s">
        <v>145</v>
      </c>
      <c r="C53" s="48" t="s">
        <v>62</v>
      </c>
      <c r="D53" s="83" t="s">
        <v>157</v>
      </c>
      <c r="E53" s="38" t="s">
        <v>178</v>
      </c>
      <c r="F53" s="38" t="s">
        <v>190</v>
      </c>
      <c r="G53" s="38">
        <v>34</v>
      </c>
      <c r="H53" s="49">
        <v>27810</v>
      </c>
      <c r="I53" s="38">
        <v>5</v>
      </c>
      <c r="J53" s="50" t="s">
        <v>222</v>
      </c>
      <c r="K53" s="51">
        <v>72757529.457427502</v>
      </c>
      <c r="L53" s="51">
        <v>64326</v>
      </c>
      <c r="M53" s="52">
        <v>1131.07498456965</v>
      </c>
      <c r="N53" s="41">
        <v>1050.83</v>
      </c>
      <c r="O53" s="53">
        <v>20538511.1425725</v>
      </c>
      <c r="P53" s="53">
        <v>1672.0248999999999</v>
      </c>
      <c r="Q53" s="54">
        <v>12283.615598411499</v>
      </c>
      <c r="R53" s="43">
        <v>20226.560000000001</v>
      </c>
      <c r="S53" s="38" t="str">
        <f t="shared" si="3"/>
        <v>0</v>
      </c>
      <c r="T53" s="38" t="str">
        <f t="shared" si="2"/>
        <v>1</v>
      </c>
      <c r="U53" s="38" t="str">
        <f t="shared" si="4"/>
        <v>0</v>
      </c>
    </row>
    <row r="54" spans="1:21">
      <c r="A54" s="38" t="s">
        <v>188</v>
      </c>
      <c r="B54" s="48" t="s">
        <v>145</v>
      </c>
      <c r="C54" s="48" t="s">
        <v>75</v>
      </c>
      <c r="D54" s="83" t="s">
        <v>296</v>
      </c>
      <c r="E54" s="38" t="s">
        <v>179</v>
      </c>
      <c r="F54" s="38" t="s">
        <v>189</v>
      </c>
      <c r="G54" s="38">
        <v>276</v>
      </c>
      <c r="H54" s="49">
        <v>112572</v>
      </c>
      <c r="I54" s="38">
        <v>16</v>
      </c>
      <c r="J54" s="50" t="s">
        <v>220</v>
      </c>
      <c r="K54" s="51">
        <v>306650729.56820798</v>
      </c>
      <c r="L54" s="51">
        <v>318961</v>
      </c>
      <c r="M54" s="52">
        <v>961.40509205892704</v>
      </c>
      <c r="N54" s="41">
        <v>1220.05</v>
      </c>
      <c r="O54" s="53">
        <v>291284547.38179201</v>
      </c>
      <c r="P54" s="53">
        <v>21805.2942</v>
      </c>
      <c r="Q54" s="54">
        <v>13358.4323472138</v>
      </c>
      <c r="R54" s="43">
        <v>18212.310000000001</v>
      </c>
      <c r="S54" s="38" t="str">
        <f t="shared" si="3"/>
        <v>1</v>
      </c>
      <c r="T54" s="38" t="str">
        <f t="shared" si="2"/>
        <v>1</v>
      </c>
      <c r="U54" s="38" t="str">
        <f t="shared" si="4"/>
        <v>1</v>
      </c>
    </row>
    <row r="55" spans="1:21">
      <c r="A55" s="38" t="s">
        <v>188</v>
      </c>
      <c r="B55" s="48" t="s">
        <v>145</v>
      </c>
      <c r="C55" s="48" t="s">
        <v>78</v>
      </c>
      <c r="D55" s="83" t="s">
        <v>316</v>
      </c>
      <c r="E55" s="38" t="s">
        <v>178</v>
      </c>
      <c r="F55" s="38" t="s">
        <v>190</v>
      </c>
      <c r="G55" s="38">
        <v>40</v>
      </c>
      <c r="H55" s="49">
        <v>28357</v>
      </c>
      <c r="I55" s="38">
        <v>5</v>
      </c>
      <c r="J55" s="50" t="s">
        <v>222</v>
      </c>
      <c r="K55" s="51">
        <v>59086949.513941199</v>
      </c>
      <c r="L55" s="51">
        <v>55887</v>
      </c>
      <c r="M55" s="52">
        <v>1057.25749304742</v>
      </c>
      <c r="N55" s="41">
        <v>1050.83</v>
      </c>
      <c r="O55" s="53">
        <v>33773555.856058799</v>
      </c>
      <c r="P55" s="53">
        <v>2105.3391999999999</v>
      </c>
      <c r="Q55" s="54">
        <v>16041.859599659199</v>
      </c>
      <c r="R55" s="43">
        <v>20226.560000000001</v>
      </c>
      <c r="S55" s="38" t="str">
        <f t="shared" si="3"/>
        <v>0</v>
      </c>
      <c r="T55" s="38" t="str">
        <f t="shared" si="2"/>
        <v>1</v>
      </c>
      <c r="U55" s="38" t="str">
        <f t="shared" si="4"/>
        <v>0</v>
      </c>
    </row>
    <row r="56" spans="1:21">
      <c r="A56" s="38" t="s">
        <v>188</v>
      </c>
      <c r="B56" s="48" t="s">
        <v>137</v>
      </c>
      <c r="C56" s="48" t="s">
        <v>3</v>
      </c>
      <c r="D56" s="83" t="s">
        <v>138</v>
      </c>
      <c r="E56" s="38" t="s">
        <v>179</v>
      </c>
      <c r="F56" s="38" t="s">
        <v>189</v>
      </c>
      <c r="G56" s="38">
        <v>420</v>
      </c>
      <c r="H56" s="49">
        <v>111946</v>
      </c>
      <c r="I56" s="38">
        <v>17</v>
      </c>
      <c r="J56" s="50" t="s">
        <v>226</v>
      </c>
      <c r="K56" s="51">
        <v>500634949.311212</v>
      </c>
      <c r="L56" s="51">
        <v>418431</v>
      </c>
      <c r="M56" s="52">
        <v>1196.4575982926999</v>
      </c>
      <c r="N56" s="41">
        <v>1298.46</v>
      </c>
      <c r="O56" s="53">
        <v>711744102.998788</v>
      </c>
      <c r="P56" s="53">
        <v>51718.891499999998</v>
      </c>
      <c r="Q56" s="54">
        <v>13761.781862606</v>
      </c>
      <c r="R56" s="43">
        <v>17788.29</v>
      </c>
      <c r="S56" s="38" t="str">
        <f t="shared" si="3"/>
        <v>1</v>
      </c>
      <c r="T56" s="38" t="str">
        <f t="shared" si="2"/>
        <v>1</v>
      </c>
      <c r="U56" s="38" t="str">
        <f t="shared" si="4"/>
        <v>1</v>
      </c>
    </row>
    <row r="57" spans="1:21">
      <c r="A57" s="38" t="s">
        <v>188</v>
      </c>
      <c r="B57" s="48" t="s">
        <v>137</v>
      </c>
      <c r="C57" s="48" t="s">
        <v>39</v>
      </c>
      <c r="D57" s="83" t="s">
        <v>139</v>
      </c>
      <c r="E57" s="38" t="s">
        <v>178</v>
      </c>
      <c r="F57" s="38" t="s">
        <v>192</v>
      </c>
      <c r="G57" s="38">
        <v>120</v>
      </c>
      <c r="H57" s="49">
        <v>58977</v>
      </c>
      <c r="I57" s="38">
        <v>13</v>
      </c>
      <c r="J57" s="50" t="s">
        <v>224</v>
      </c>
      <c r="K57" s="51">
        <v>152383639.87173101</v>
      </c>
      <c r="L57" s="51">
        <v>133876</v>
      </c>
      <c r="M57" s="52">
        <v>1138.2446433395901</v>
      </c>
      <c r="N57" s="41">
        <v>1021.79</v>
      </c>
      <c r="O57" s="53">
        <v>115430031.99826901</v>
      </c>
      <c r="P57" s="53">
        <v>7459.7848000000004</v>
      </c>
      <c r="Q57" s="54">
        <v>15473.6410088223</v>
      </c>
      <c r="R57" s="43">
        <v>16560.59</v>
      </c>
      <c r="S57" s="38" t="str">
        <f t="shared" si="3"/>
        <v>0</v>
      </c>
      <c r="T57" s="38" t="str">
        <f t="shared" si="2"/>
        <v>1</v>
      </c>
      <c r="U57" s="38" t="str">
        <f t="shared" si="4"/>
        <v>0</v>
      </c>
    </row>
    <row r="58" spans="1:21">
      <c r="A58" s="38" t="s">
        <v>188</v>
      </c>
      <c r="B58" s="48" t="s">
        <v>137</v>
      </c>
      <c r="C58" s="48" t="s">
        <v>41</v>
      </c>
      <c r="D58" s="83" t="s">
        <v>140</v>
      </c>
      <c r="E58" s="38" t="s">
        <v>178</v>
      </c>
      <c r="F58" s="38" t="s">
        <v>190</v>
      </c>
      <c r="G58" s="38">
        <v>30</v>
      </c>
      <c r="H58" s="49">
        <v>23019</v>
      </c>
      <c r="I58" s="38">
        <v>5</v>
      </c>
      <c r="J58" s="50" t="s">
        <v>222</v>
      </c>
      <c r="K58" s="51">
        <v>56787197.708329298</v>
      </c>
      <c r="L58" s="51">
        <v>59854</v>
      </c>
      <c r="M58" s="52">
        <v>948.76194921524495</v>
      </c>
      <c r="N58" s="41">
        <v>1050.83</v>
      </c>
      <c r="O58" s="53">
        <v>26055162.381670699</v>
      </c>
      <c r="P58" s="53">
        <v>1465.7473</v>
      </c>
      <c r="Q58" s="54">
        <v>17776.0261824605</v>
      </c>
      <c r="R58" s="43">
        <v>20226.560000000001</v>
      </c>
      <c r="S58" s="38" t="str">
        <f t="shared" si="3"/>
        <v>1</v>
      </c>
      <c r="T58" s="38" t="str">
        <f t="shared" si="2"/>
        <v>1</v>
      </c>
      <c r="U58" s="38" t="str">
        <f t="shared" si="4"/>
        <v>1</v>
      </c>
    </row>
    <row r="59" spans="1:21">
      <c r="A59" s="38" t="s">
        <v>188</v>
      </c>
      <c r="B59" s="48" t="s">
        <v>137</v>
      </c>
      <c r="C59" s="48" t="s">
        <v>42</v>
      </c>
      <c r="D59" s="83" t="s">
        <v>141</v>
      </c>
      <c r="E59" s="38" t="s">
        <v>178</v>
      </c>
      <c r="F59" s="38" t="s">
        <v>190</v>
      </c>
      <c r="G59" s="38">
        <v>41</v>
      </c>
      <c r="H59" s="49">
        <v>20622</v>
      </c>
      <c r="I59" s="38">
        <v>5</v>
      </c>
      <c r="J59" s="50" t="s">
        <v>222</v>
      </c>
      <c r="K59" s="51">
        <v>79609422.905868396</v>
      </c>
      <c r="L59" s="51">
        <v>74546</v>
      </c>
      <c r="M59" s="52">
        <v>1067.92346880944</v>
      </c>
      <c r="N59" s="41">
        <v>1050.83</v>
      </c>
      <c r="O59" s="53">
        <v>28486141.574131601</v>
      </c>
      <c r="P59" s="53">
        <v>2249.2982999999999</v>
      </c>
      <c r="Q59" s="54">
        <v>12664.4569882668</v>
      </c>
      <c r="R59" s="43">
        <v>20226.560000000001</v>
      </c>
      <c r="S59" s="38" t="str">
        <f t="shared" si="3"/>
        <v>0</v>
      </c>
      <c r="T59" s="38" t="str">
        <f t="shared" si="2"/>
        <v>1</v>
      </c>
      <c r="U59" s="38" t="str">
        <f t="shared" si="4"/>
        <v>0</v>
      </c>
    </row>
    <row r="60" spans="1:21">
      <c r="A60" s="38" t="s">
        <v>188</v>
      </c>
      <c r="B60" s="48" t="s">
        <v>137</v>
      </c>
      <c r="C60" s="48" t="s">
        <v>74</v>
      </c>
      <c r="D60" s="83" t="s">
        <v>297</v>
      </c>
      <c r="E60" s="38" t="s">
        <v>179</v>
      </c>
      <c r="F60" s="38" t="s">
        <v>196</v>
      </c>
      <c r="G60" s="38">
        <v>266</v>
      </c>
      <c r="H60" s="49">
        <v>62328</v>
      </c>
      <c r="I60" s="38">
        <v>15</v>
      </c>
      <c r="J60" s="50" t="s">
        <v>229</v>
      </c>
      <c r="K60" s="51">
        <v>254886617.27202699</v>
      </c>
      <c r="L60" s="51">
        <v>226974</v>
      </c>
      <c r="M60" s="52">
        <v>1122.9771571722999</v>
      </c>
      <c r="N60" s="41">
        <v>1059.33</v>
      </c>
      <c r="O60" s="53">
        <v>385509068.73797399</v>
      </c>
      <c r="P60" s="53">
        <v>20260.573400000001</v>
      </c>
      <c r="Q60" s="54">
        <v>19027.549770036301</v>
      </c>
      <c r="R60" s="43">
        <v>19666.169999999998</v>
      </c>
      <c r="S60" s="38" t="str">
        <f t="shared" si="3"/>
        <v>0</v>
      </c>
      <c r="T60" s="38" t="str">
        <f t="shared" si="2"/>
        <v>1</v>
      </c>
      <c r="U60" s="38" t="str">
        <f t="shared" si="4"/>
        <v>0</v>
      </c>
    </row>
    <row r="61" spans="1:21">
      <c r="A61" s="38" t="s">
        <v>188</v>
      </c>
      <c r="B61" s="48" t="s">
        <v>137</v>
      </c>
      <c r="C61" s="48" t="s">
        <v>79</v>
      </c>
      <c r="D61" s="83" t="s">
        <v>142</v>
      </c>
      <c r="E61" s="38" t="s">
        <v>178</v>
      </c>
      <c r="F61" s="38" t="s">
        <v>190</v>
      </c>
      <c r="G61" s="38">
        <v>30</v>
      </c>
      <c r="H61" s="49">
        <v>20109</v>
      </c>
      <c r="I61" s="38">
        <v>5</v>
      </c>
      <c r="J61" s="50" t="s">
        <v>222</v>
      </c>
      <c r="K61" s="51">
        <v>46161833.226468503</v>
      </c>
      <c r="L61" s="51">
        <v>55517</v>
      </c>
      <c r="M61" s="52">
        <v>831.49005217264096</v>
      </c>
      <c r="N61" s="41">
        <v>1050.83</v>
      </c>
      <c r="O61" s="53">
        <v>28489624.5235315</v>
      </c>
      <c r="P61" s="53">
        <v>1794.5895</v>
      </c>
      <c r="Q61" s="54">
        <v>15875.2876485299</v>
      </c>
      <c r="R61" s="43">
        <v>20226.560000000001</v>
      </c>
      <c r="S61" s="38" t="str">
        <f t="shared" si="3"/>
        <v>1</v>
      </c>
      <c r="T61" s="38" t="str">
        <f t="shared" si="2"/>
        <v>1</v>
      </c>
      <c r="U61" s="38" t="str">
        <f t="shared" si="4"/>
        <v>1</v>
      </c>
    </row>
    <row r="62" spans="1:21">
      <c r="A62" s="38" t="s">
        <v>188</v>
      </c>
      <c r="B62" s="48" t="s">
        <v>137</v>
      </c>
      <c r="C62" s="48" t="s">
        <v>83</v>
      </c>
      <c r="D62" s="83" t="s">
        <v>317</v>
      </c>
      <c r="E62" s="38" t="s">
        <v>178</v>
      </c>
      <c r="F62" s="38" t="s">
        <v>194</v>
      </c>
      <c r="G62" s="38">
        <v>30</v>
      </c>
      <c r="H62" s="49">
        <v>11895</v>
      </c>
      <c r="I62" s="38">
        <v>2</v>
      </c>
      <c r="J62" s="50" t="s">
        <v>225</v>
      </c>
      <c r="K62" s="51">
        <v>35388170.452232599</v>
      </c>
      <c r="L62" s="51">
        <v>33807</v>
      </c>
      <c r="M62" s="52">
        <v>1046.7705046952599</v>
      </c>
      <c r="N62" s="55">
        <v>1195.99</v>
      </c>
      <c r="O62" s="53">
        <v>19161788.707767401</v>
      </c>
      <c r="P62" s="53">
        <v>1053.7465</v>
      </c>
      <c r="Q62" s="54">
        <v>18184.438769445402</v>
      </c>
      <c r="R62" s="56">
        <v>23366.94</v>
      </c>
      <c r="S62" s="38" t="str">
        <f t="shared" si="3"/>
        <v>1</v>
      </c>
      <c r="T62" s="38" t="str">
        <f t="shared" si="2"/>
        <v>1</v>
      </c>
      <c r="U62" s="38" t="str">
        <f t="shared" si="4"/>
        <v>1</v>
      </c>
    </row>
    <row r="63" spans="1:21">
      <c r="A63" s="38" t="s">
        <v>188</v>
      </c>
      <c r="B63" s="48" t="s">
        <v>137</v>
      </c>
      <c r="C63" s="48" t="s">
        <v>84</v>
      </c>
      <c r="D63" s="83" t="s">
        <v>143</v>
      </c>
      <c r="E63" s="38" t="s">
        <v>178</v>
      </c>
      <c r="F63" s="38" t="s">
        <v>190</v>
      </c>
      <c r="G63" s="38">
        <v>30</v>
      </c>
      <c r="H63" s="49">
        <v>36390</v>
      </c>
      <c r="I63" s="38">
        <v>6</v>
      </c>
      <c r="J63" s="50" t="s">
        <v>221</v>
      </c>
      <c r="K63" s="51">
        <v>58199394.016058803</v>
      </c>
      <c r="L63" s="51">
        <v>58363</v>
      </c>
      <c r="M63" s="52">
        <v>997.19675164160105</v>
      </c>
      <c r="N63" s="42">
        <v>1064.1300000000001</v>
      </c>
      <c r="O63" s="53">
        <v>18468257.503941201</v>
      </c>
      <c r="P63" s="53">
        <v>1277.9621</v>
      </c>
      <c r="Q63" s="54">
        <v>14451.334279742099</v>
      </c>
      <c r="R63" s="43">
        <v>18529.759999999998</v>
      </c>
      <c r="S63" s="38" t="str">
        <f t="shared" si="3"/>
        <v>1</v>
      </c>
      <c r="T63" s="38" t="str">
        <f t="shared" si="2"/>
        <v>1</v>
      </c>
      <c r="U63" s="38" t="str">
        <f t="shared" si="4"/>
        <v>1</v>
      </c>
    </row>
    <row r="64" spans="1:21">
      <c r="A64" s="38" t="s">
        <v>188</v>
      </c>
      <c r="B64" s="48" t="s">
        <v>137</v>
      </c>
      <c r="C64" s="48" t="s">
        <v>85</v>
      </c>
      <c r="D64" s="83" t="s">
        <v>144</v>
      </c>
      <c r="E64" s="38" t="s">
        <v>178</v>
      </c>
      <c r="F64" s="38" t="s">
        <v>190</v>
      </c>
      <c r="G64" s="38">
        <v>30</v>
      </c>
      <c r="H64" s="49">
        <v>28641</v>
      </c>
      <c r="I64" s="38">
        <v>5</v>
      </c>
      <c r="J64" s="50" t="s">
        <v>222</v>
      </c>
      <c r="K64" s="51">
        <v>49385098.484998301</v>
      </c>
      <c r="L64" s="51">
        <v>52702</v>
      </c>
      <c r="M64" s="52">
        <v>937.06308081284101</v>
      </c>
      <c r="N64" s="41">
        <v>1050.83</v>
      </c>
      <c r="O64" s="53">
        <v>23262966.915001702</v>
      </c>
      <c r="P64" s="53">
        <v>1739.5327</v>
      </c>
      <c r="Q64" s="54">
        <v>13373.112741716001</v>
      </c>
      <c r="R64" s="43">
        <v>20226.560000000001</v>
      </c>
      <c r="S64" s="38" t="str">
        <f t="shared" si="3"/>
        <v>1</v>
      </c>
      <c r="T64" s="38" t="str">
        <f t="shared" si="2"/>
        <v>1</v>
      </c>
      <c r="U64" s="38" t="str">
        <f t="shared" si="4"/>
        <v>1</v>
      </c>
    </row>
    <row r="65" spans="1:21">
      <c r="A65" s="38" t="s">
        <v>188</v>
      </c>
      <c r="B65" s="48" t="s">
        <v>98</v>
      </c>
      <c r="C65" s="48" t="s">
        <v>1</v>
      </c>
      <c r="D65" s="83" t="s">
        <v>318</v>
      </c>
      <c r="E65" s="38" t="s">
        <v>179</v>
      </c>
      <c r="F65" s="38" t="s">
        <v>189</v>
      </c>
      <c r="G65" s="38">
        <v>386</v>
      </c>
      <c r="H65" s="49">
        <v>100956</v>
      </c>
      <c r="I65" s="38">
        <v>16</v>
      </c>
      <c r="J65" s="50" t="s">
        <v>220</v>
      </c>
      <c r="K65" s="51">
        <v>324965526.06486303</v>
      </c>
      <c r="L65" s="51">
        <v>287068</v>
      </c>
      <c r="M65" s="52">
        <v>1132.01585012911</v>
      </c>
      <c r="N65" s="41">
        <v>1220.05</v>
      </c>
      <c r="O65" s="53">
        <v>430759377.85513699</v>
      </c>
      <c r="P65" s="53">
        <v>31851.419699999999</v>
      </c>
      <c r="Q65" s="54">
        <v>13524.024420648901</v>
      </c>
      <c r="R65" s="43">
        <v>18212.310000000001</v>
      </c>
      <c r="S65" s="38" t="str">
        <f t="shared" si="3"/>
        <v>1</v>
      </c>
      <c r="T65" s="38" t="str">
        <f t="shared" si="2"/>
        <v>1</v>
      </c>
      <c r="U65" s="38" t="str">
        <f t="shared" si="4"/>
        <v>1</v>
      </c>
    </row>
    <row r="66" spans="1:21">
      <c r="A66" s="38" t="s">
        <v>188</v>
      </c>
      <c r="B66" s="48" t="s">
        <v>98</v>
      </c>
      <c r="C66" s="48" t="s">
        <v>6</v>
      </c>
      <c r="D66" s="83" t="s">
        <v>99</v>
      </c>
      <c r="E66" s="38" t="s">
        <v>178</v>
      </c>
      <c r="F66" s="38" t="s">
        <v>191</v>
      </c>
      <c r="G66" s="38">
        <v>70</v>
      </c>
      <c r="H66" s="49">
        <v>68869</v>
      </c>
      <c r="I66" s="38">
        <v>10</v>
      </c>
      <c r="J66" s="50" t="s">
        <v>223</v>
      </c>
      <c r="K66" s="51">
        <v>116494600.097555</v>
      </c>
      <c r="L66" s="51">
        <v>124639</v>
      </c>
      <c r="M66" s="52">
        <v>934.65608756131599</v>
      </c>
      <c r="N66" s="41">
        <v>1032.46</v>
      </c>
      <c r="O66" s="53">
        <v>53383304.512445197</v>
      </c>
      <c r="P66" s="53">
        <v>4342.3600999999999</v>
      </c>
      <c r="Q66" s="54">
        <v>12293.615288249601</v>
      </c>
      <c r="R66" s="43">
        <v>18530.419999999998</v>
      </c>
      <c r="S66" s="38" t="str">
        <f t="shared" si="3"/>
        <v>1</v>
      </c>
      <c r="T66" s="38" t="str">
        <f t="shared" si="2"/>
        <v>1</v>
      </c>
      <c r="U66" s="38" t="str">
        <f t="shared" si="4"/>
        <v>1</v>
      </c>
    </row>
    <row r="67" spans="1:21">
      <c r="A67" s="38" t="s">
        <v>188</v>
      </c>
      <c r="B67" s="48" t="s">
        <v>98</v>
      </c>
      <c r="C67" s="48" t="s">
        <v>7</v>
      </c>
      <c r="D67" s="83" t="s">
        <v>100</v>
      </c>
      <c r="E67" s="38" t="s">
        <v>178</v>
      </c>
      <c r="F67" s="38" t="s">
        <v>190</v>
      </c>
      <c r="G67" s="38">
        <v>40</v>
      </c>
      <c r="H67" s="49">
        <v>46327</v>
      </c>
      <c r="I67" s="38">
        <v>6</v>
      </c>
      <c r="J67" s="50" t="s">
        <v>221</v>
      </c>
      <c r="K67" s="51">
        <v>100405283.092087</v>
      </c>
      <c r="L67" s="51">
        <v>95093</v>
      </c>
      <c r="M67" s="52">
        <v>1055.86408139491</v>
      </c>
      <c r="N67" s="42">
        <v>1064.1300000000001</v>
      </c>
      <c r="O67" s="53">
        <v>31601700.347913399</v>
      </c>
      <c r="P67" s="53">
        <v>1999.4820999999999</v>
      </c>
      <c r="Q67" s="54">
        <v>15804.942863911299</v>
      </c>
      <c r="R67" s="43">
        <v>18529.759999999998</v>
      </c>
      <c r="S67" s="38" t="str">
        <f t="shared" si="3"/>
        <v>1</v>
      </c>
      <c r="T67" s="38" t="str">
        <f t="shared" si="2"/>
        <v>1</v>
      </c>
      <c r="U67" s="38" t="str">
        <f t="shared" si="4"/>
        <v>1</v>
      </c>
    </row>
    <row r="68" spans="1:21">
      <c r="A68" s="38" t="s">
        <v>188</v>
      </c>
      <c r="B68" s="48" t="s">
        <v>98</v>
      </c>
      <c r="C68" s="48" t="s">
        <v>8</v>
      </c>
      <c r="D68" s="83" t="s">
        <v>101</v>
      </c>
      <c r="E68" s="38" t="s">
        <v>178</v>
      </c>
      <c r="F68" s="38" t="s">
        <v>192</v>
      </c>
      <c r="G68" s="38">
        <v>96</v>
      </c>
      <c r="H68" s="49">
        <v>80657</v>
      </c>
      <c r="I68" s="38">
        <v>12</v>
      </c>
      <c r="J68" s="50" t="s">
        <v>227</v>
      </c>
      <c r="K68" s="51">
        <v>117566555.716225</v>
      </c>
      <c r="L68" s="51">
        <v>137663</v>
      </c>
      <c r="M68" s="52">
        <v>854.01709766767704</v>
      </c>
      <c r="N68" s="55">
        <v>1071.44</v>
      </c>
      <c r="O68" s="53">
        <v>79974974.033774599</v>
      </c>
      <c r="P68" s="53">
        <v>5913.9781000000003</v>
      </c>
      <c r="Q68" s="54">
        <v>13523.0419662485</v>
      </c>
      <c r="R68" s="56">
        <v>20261.55</v>
      </c>
      <c r="S68" s="38" t="str">
        <f t="shared" ref="S68:S91" si="5">IF(AND(M68&lt;=N68),"1","0")</f>
        <v>1</v>
      </c>
      <c r="T68" s="38" t="str">
        <f t="shared" si="2"/>
        <v>1</v>
      </c>
      <c r="U68" s="38" t="str">
        <f t="shared" ref="U68:U91" si="6">IF(AND(M68&lt;=N68,Q68&lt;=R68),"1","0")</f>
        <v>1</v>
      </c>
    </row>
    <row r="69" spans="1:21">
      <c r="A69" s="38" t="s">
        <v>188</v>
      </c>
      <c r="B69" s="48" t="s">
        <v>98</v>
      </c>
      <c r="C69" s="48" t="s">
        <v>9</v>
      </c>
      <c r="D69" s="83" t="s">
        <v>102</v>
      </c>
      <c r="E69" s="38" t="s">
        <v>178</v>
      </c>
      <c r="F69" s="38" t="s">
        <v>191</v>
      </c>
      <c r="G69" s="38">
        <v>60</v>
      </c>
      <c r="H69" s="49">
        <v>52638</v>
      </c>
      <c r="I69" s="38">
        <v>10</v>
      </c>
      <c r="J69" s="50" t="s">
        <v>223</v>
      </c>
      <c r="K69" s="51">
        <v>94579801.812698796</v>
      </c>
      <c r="L69" s="51">
        <v>94927</v>
      </c>
      <c r="M69" s="52">
        <v>996.34247171720199</v>
      </c>
      <c r="N69" s="41">
        <v>1032.46</v>
      </c>
      <c r="O69" s="53">
        <v>40451224.757301196</v>
      </c>
      <c r="P69" s="53">
        <v>2116.498</v>
      </c>
      <c r="Q69" s="54">
        <v>19112.337813360198</v>
      </c>
      <c r="R69" s="43">
        <v>18530.419999999998</v>
      </c>
      <c r="S69" s="38" t="str">
        <f t="shared" si="5"/>
        <v>1</v>
      </c>
      <c r="T69" s="38" t="str">
        <f t="shared" ref="T69:T91" si="7">IF(AND(Q69&lt;=R69),"1","0")</f>
        <v>0</v>
      </c>
      <c r="U69" s="38" t="str">
        <f t="shared" si="6"/>
        <v>0</v>
      </c>
    </row>
    <row r="70" spans="1:21">
      <c r="A70" s="38" t="s">
        <v>188</v>
      </c>
      <c r="B70" s="48" t="s">
        <v>98</v>
      </c>
      <c r="C70" s="48" t="s">
        <v>80</v>
      </c>
      <c r="D70" s="83" t="s">
        <v>298</v>
      </c>
      <c r="E70" s="38" t="s">
        <v>178</v>
      </c>
      <c r="F70" s="38" t="s">
        <v>190</v>
      </c>
      <c r="G70" s="38">
        <v>30</v>
      </c>
      <c r="H70" s="49">
        <v>28535</v>
      </c>
      <c r="I70" s="38">
        <v>5</v>
      </c>
      <c r="J70" s="50" t="s">
        <v>222</v>
      </c>
      <c r="K70" s="51">
        <v>67396171.361645594</v>
      </c>
      <c r="L70" s="51">
        <v>60465</v>
      </c>
      <c r="M70" s="52">
        <v>1114.6311314255499</v>
      </c>
      <c r="N70" s="41">
        <v>1050.83</v>
      </c>
      <c r="O70" s="53">
        <v>37001840.0583544</v>
      </c>
      <c r="P70" s="53">
        <v>2326.2972</v>
      </c>
      <c r="Q70" s="54">
        <v>15905.8954540952</v>
      </c>
      <c r="R70" s="43">
        <v>20226.560000000001</v>
      </c>
      <c r="S70" s="38" t="str">
        <f t="shared" si="5"/>
        <v>0</v>
      </c>
      <c r="T70" s="38" t="str">
        <f t="shared" si="7"/>
        <v>1</v>
      </c>
      <c r="U70" s="38" t="str">
        <f t="shared" si="6"/>
        <v>0</v>
      </c>
    </row>
    <row r="71" spans="1:21">
      <c r="A71" s="38" t="s">
        <v>188</v>
      </c>
      <c r="B71" s="48" t="s">
        <v>103</v>
      </c>
      <c r="C71" s="48" t="s">
        <v>0</v>
      </c>
      <c r="D71" s="83" t="s">
        <v>104</v>
      </c>
      <c r="E71" s="38" t="s">
        <v>177</v>
      </c>
      <c r="F71" s="38" t="s">
        <v>195</v>
      </c>
      <c r="G71" s="38">
        <v>1141</v>
      </c>
      <c r="H71" s="49">
        <v>259662</v>
      </c>
      <c r="I71" s="38">
        <v>20</v>
      </c>
      <c r="J71" s="50" t="s">
        <v>231</v>
      </c>
      <c r="K71" s="51">
        <v>1347774910.2424099</v>
      </c>
      <c r="L71" s="51">
        <v>738675</v>
      </c>
      <c r="M71" s="52">
        <v>1824.58443868062</v>
      </c>
      <c r="N71" s="41">
        <v>2127.8000000000002</v>
      </c>
      <c r="O71" s="53">
        <v>2356899721.11759</v>
      </c>
      <c r="P71" s="53">
        <v>166536.82709999999</v>
      </c>
      <c r="Q71" s="54">
        <v>14152.423593985901</v>
      </c>
      <c r="R71" s="43">
        <v>16641.740000000002</v>
      </c>
      <c r="S71" s="38" t="str">
        <f t="shared" si="5"/>
        <v>1</v>
      </c>
      <c r="T71" s="38" t="str">
        <f t="shared" si="7"/>
        <v>1</v>
      </c>
      <c r="U71" s="38" t="str">
        <f t="shared" si="6"/>
        <v>1</v>
      </c>
    </row>
    <row r="72" spans="1:21">
      <c r="A72" s="38" t="s">
        <v>188</v>
      </c>
      <c r="B72" s="48" t="s">
        <v>103</v>
      </c>
      <c r="C72" s="48" t="s">
        <v>10</v>
      </c>
      <c r="D72" s="83" t="s">
        <v>105</v>
      </c>
      <c r="E72" s="38" t="s">
        <v>178</v>
      </c>
      <c r="F72" s="38" t="s">
        <v>191</v>
      </c>
      <c r="G72" s="38">
        <v>60</v>
      </c>
      <c r="H72" s="49">
        <v>50641</v>
      </c>
      <c r="I72" s="38">
        <v>10</v>
      </c>
      <c r="J72" s="50" t="s">
        <v>223</v>
      </c>
      <c r="K72" s="51">
        <v>103554246.09289099</v>
      </c>
      <c r="L72" s="51">
        <v>126155</v>
      </c>
      <c r="M72" s="52">
        <v>820.84932101692903</v>
      </c>
      <c r="N72" s="41">
        <v>1032.46</v>
      </c>
      <c r="O72" s="53">
        <v>35254255.317109399</v>
      </c>
      <c r="P72" s="53">
        <v>3511.7739000000001</v>
      </c>
      <c r="Q72" s="54">
        <v>10038.873891371401</v>
      </c>
      <c r="R72" s="43">
        <v>18530.419999999998</v>
      </c>
      <c r="S72" s="38" t="str">
        <f t="shared" si="5"/>
        <v>1</v>
      </c>
      <c r="T72" s="38" t="str">
        <f t="shared" si="7"/>
        <v>1</v>
      </c>
      <c r="U72" s="38" t="str">
        <f t="shared" si="6"/>
        <v>1</v>
      </c>
    </row>
    <row r="73" spans="1:21">
      <c r="A73" s="38" t="s">
        <v>188</v>
      </c>
      <c r="B73" s="48" t="s">
        <v>103</v>
      </c>
      <c r="C73" s="48" t="s">
        <v>11</v>
      </c>
      <c r="D73" s="83" t="s">
        <v>106</v>
      </c>
      <c r="E73" s="38" t="s">
        <v>178</v>
      </c>
      <c r="F73" s="38" t="s">
        <v>191</v>
      </c>
      <c r="G73" s="38">
        <v>60</v>
      </c>
      <c r="H73" s="49">
        <v>48600</v>
      </c>
      <c r="I73" s="38">
        <v>9</v>
      </c>
      <c r="J73" s="50" t="s">
        <v>287</v>
      </c>
      <c r="K73" s="51">
        <v>80291990.364276394</v>
      </c>
      <c r="L73" s="51">
        <v>107965</v>
      </c>
      <c r="M73" s="52">
        <v>743.68536437064199</v>
      </c>
      <c r="N73" s="42">
        <v>1014.27</v>
      </c>
      <c r="O73" s="53">
        <v>39396923.845723599</v>
      </c>
      <c r="P73" s="53">
        <v>2495.7761</v>
      </c>
      <c r="Q73" s="54">
        <v>15785.4399862726</v>
      </c>
      <c r="R73" s="56">
        <v>18234.79</v>
      </c>
      <c r="S73" s="38" t="str">
        <f t="shared" si="5"/>
        <v>1</v>
      </c>
      <c r="T73" s="38" t="str">
        <f t="shared" si="7"/>
        <v>1</v>
      </c>
      <c r="U73" s="38" t="str">
        <f t="shared" si="6"/>
        <v>1</v>
      </c>
    </row>
    <row r="74" spans="1:21">
      <c r="A74" s="57" t="s">
        <v>188</v>
      </c>
      <c r="B74" s="58" t="s">
        <v>103</v>
      </c>
      <c r="C74" s="58" t="s">
        <v>12</v>
      </c>
      <c r="D74" s="85" t="s">
        <v>107</v>
      </c>
      <c r="E74" s="57" t="s">
        <v>179</v>
      </c>
      <c r="F74" s="57" t="s">
        <v>189</v>
      </c>
      <c r="G74" s="57">
        <v>280</v>
      </c>
      <c r="H74" s="59">
        <v>82745</v>
      </c>
      <c r="I74" s="57">
        <v>16</v>
      </c>
      <c r="J74" s="50" t="s">
        <v>220</v>
      </c>
      <c r="K74" s="51">
        <v>242915749.306189</v>
      </c>
      <c r="L74" s="51">
        <v>279762</v>
      </c>
      <c r="M74" s="52">
        <v>868.29429767512704</v>
      </c>
      <c r="N74" s="41">
        <v>1220.05</v>
      </c>
      <c r="O74" s="53">
        <v>341130888.93381101</v>
      </c>
      <c r="P74" s="53">
        <v>28309.485000000001</v>
      </c>
      <c r="Q74" s="54">
        <v>12050.056330371601</v>
      </c>
      <c r="R74" s="43">
        <v>18212.310000000001</v>
      </c>
      <c r="S74" s="38" t="str">
        <f t="shared" si="5"/>
        <v>1</v>
      </c>
      <c r="T74" s="38" t="str">
        <f t="shared" si="7"/>
        <v>1</v>
      </c>
      <c r="U74" s="38" t="str">
        <f t="shared" si="6"/>
        <v>1</v>
      </c>
    </row>
    <row r="75" spans="1:21">
      <c r="A75" s="38" t="s">
        <v>188</v>
      </c>
      <c r="B75" s="48" t="s">
        <v>103</v>
      </c>
      <c r="C75" s="48" t="s">
        <v>13</v>
      </c>
      <c r="D75" s="83" t="s">
        <v>108</v>
      </c>
      <c r="E75" s="38" t="s">
        <v>178</v>
      </c>
      <c r="F75" s="38" t="s">
        <v>194</v>
      </c>
      <c r="G75" s="38">
        <v>10</v>
      </c>
      <c r="H75" s="49">
        <v>3965</v>
      </c>
      <c r="I75" s="38">
        <v>2</v>
      </c>
      <c r="J75" s="50" t="s">
        <v>225</v>
      </c>
      <c r="K75" s="51">
        <v>30088720.5596921</v>
      </c>
      <c r="L75" s="51">
        <v>26157</v>
      </c>
      <c r="M75" s="52">
        <v>1150.31236608526</v>
      </c>
      <c r="N75" s="55">
        <v>1195.99</v>
      </c>
      <c r="O75" s="53">
        <v>11890356.2703079</v>
      </c>
      <c r="P75" s="53">
        <v>573.92830000000004</v>
      </c>
      <c r="Q75" s="54">
        <v>20717.494276389501</v>
      </c>
      <c r="R75" s="56">
        <v>23366.94</v>
      </c>
      <c r="S75" s="38" t="str">
        <f t="shared" si="5"/>
        <v>1</v>
      </c>
      <c r="T75" s="38" t="str">
        <f t="shared" si="7"/>
        <v>1</v>
      </c>
      <c r="U75" s="38" t="str">
        <f t="shared" si="6"/>
        <v>1</v>
      </c>
    </row>
    <row r="76" spans="1:21">
      <c r="A76" s="38" t="s">
        <v>188</v>
      </c>
      <c r="B76" s="48" t="s">
        <v>103</v>
      </c>
      <c r="C76" s="48" t="s">
        <v>14</v>
      </c>
      <c r="D76" s="83" t="s">
        <v>109</v>
      </c>
      <c r="E76" s="38" t="s">
        <v>178</v>
      </c>
      <c r="F76" s="38" t="s">
        <v>190</v>
      </c>
      <c r="G76" s="38">
        <v>40</v>
      </c>
      <c r="H76" s="49">
        <v>36047</v>
      </c>
      <c r="I76" s="38">
        <v>6</v>
      </c>
      <c r="J76" s="50" t="s">
        <v>221</v>
      </c>
      <c r="K76" s="51">
        <v>74488264.668278202</v>
      </c>
      <c r="L76" s="51">
        <v>91909</v>
      </c>
      <c r="M76" s="52">
        <v>810.45669812834603</v>
      </c>
      <c r="N76" s="42">
        <v>1064.1300000000001</v>
      </c>
      <c r="O76" s="53">
        <v>34764221.991721801</v>
      </c>
      <c r="P76" s="53">
        <v>2664.4097000000002</v>
      </c>
      <c r="Q76" s="54">
        <v>13047.6262684833</v>
      </c>
      <c r="R76" s="43">
        <v>18529.759999999998</v>
      </c>
      <c r="S76" s="38" t="str">
        <f t="shared" si="5"/>
        <v>1</v>
      </c>
      <c r="T76" s="38" t="str">
        <f t="shared" si="7"/>
        <v>1</v>
      </c>
      <c r="U76" s="38" t="str">
        <f t="shared" si="6"/>
        <v>1</v>
      </c>
    </row>
    <row r="77" spans="1:21">
      <c r="A77" s="38" t="s">
        <v>188</v>
      </c>
      <c r="B77" s="48" t="s">
        <v>103</v>
      </c>
      <c r="C77" s="48" t="s">
        <v>15</v>
      </c>
      <c r="D77" s="83" t="s">
        <v>110</v>
      </c>
      <c r="E77" s="38" t="s">
        <v>178</v>
      </c>
      <c r="F77" s="38" t="s">
        <v>192</v>
      </c>
      <c r="G77" s="38">
        <v>150</v>
      </c>
      <c r="H77" s="49">
        <v>90398</v>
      </c>
      <c r="I77" s="38">
        <v>13</v>
      </c>
      <c r="J77" s="50" t="s">
        <v>224</v>
      </c>
      <c r="K77" s="51">
        <v>170113345.60870901</v>
      </c>
      <c r="L77" s="51">
        <v>181227</v>
      </c>
      <c r="M77" s="52">
        <v>938.67550424996898</v>
      </c>
      <c r="N77" s="41">
        <v>1021.79</v>
      </c>
      <c r="O77" s="53">
        <v>173705796.42129099</v>
      </c>
      <c r="P77" s="53">
        <v>13870.790300000001</v>
      </c>
      <c r="Q77" s="54">
        <v>12523.1362211056</v>
      </c>
      <c r="R77" s="43">
        <v>16560.59</v>
      </c>
      <c r="S77" s="38" t="str">
        <f t="shared" si="5"/>
        <v>1</v>
      </c>
      <c r="T77" s="38" t="str">
        <f t="shared" si="7"/>
        <v>1</v>
      </c>
      <c r="U77" s="38" t="str">
        <f t="shared" si="6"/>
        <v>1</v>
      </c>
    </row>
    <row r="78" spans="1:21">
      <c r="A78" s="38" t="s">
        <v>188</v>
      </c>
      <c r="B78" s="48" t="s">
        <v>103</v>
      </c>
      <c r="C78" s="48" t="s">
        <v>16</v>
      </c>
      <c r="D78" s="83" t="s">
        <v>111</v>
      </c>
      <c r="E78" s="38" t="s">
        <v>178</v>
      </c>
      <c r="F78" s="38" t="s">
        <v>190</v>
      </c>
      <c r="G78" s="38">
        <v>35</v>
      </c>
      <c r="H78" s="49">
        <v>24618</v>
      </c>
      <c r="I78" s="38">
        <v>5</v>
      </c>
      <c r="J78" s="50" t="s">
        <v>222</v>
      </c>
      <c r="K78" s="51">
        <v>56434556.4729276</v>
      </c>
      <c r="L78" s="51">
        <v>62860</v>
      </c>
      <c r="M78" s="52">
        <v>897.78168108379896</v>
      </c>
      <c r="N78" s="41">
        <v>1050.83</v>
      </c>
      <c r="O78" s="53">
        <v>21699370.4570724</v>
      </c>
      <c r="P78" s="53">
        <v>1390.59</v>
      </c>
      <c r="Q78" s="54">
        <v>15604.4344178172</v>
      </c>
      <c r="R78" s="43">
        <v>20226.560000000001</v>
      </c>
      <c r="S78" s="38" t="str">
        <f t="shared" si="5"/>
        <v>1</v>
      </c>
      <c r="T78" s="38" t="str">
        <f t="shared" si="7"/>
        <v>1</v>
      </c>
      <c r="U78" s="38" t="str">
        <f t="shared" si="6"/>
        <v>1</v>
      </c>
    </row>
    <row r="79" spans="1:21">
      <c r="A79" s="38" t="s">
        <v>188</v>
      </c>
      <c r="B79" s="48" t="s">
        <v>103</v>
      </c>
      <c r="C79" s="48" t="s">
        <v>17</v>
      </c>
      <c r="D79" s="83" t="s">
        <v>112</v>
      </c>
      <c r="E79" s="38" t="s">
        <v>178</v>
      </c>
      <c r="F79" s="38" t="s">
        <v>190</v>
      </c>
      <c r="G79" s="38">
        <v>34</v>
      </c>
      <c r="H79" s="49">
        <v>29397</v>
      </c>
      <c r="I79" s="38">
        <v>5</v>
      </c>
      <c r="J79" s="50" t="s">
        <v>222</v>
      </c>
      <c r="K79" s="51">
        <v>61948586.032626897</v>
      </c>
      <c r="L79" s="51">
        <v>76163</v>
      </c>
      <c r="M79" s="52">
        <v>813.36851269811996</v>
      </c>
      <c r="N79" s="41">
        <v>1050.83</v>
      </c>
      <c r="O79" s="53">
        <v>18459613.737373099</v>
      </c>
      <c r="P79" s="53">
        <v>1622.9662000000001</v>
      </c>
      <c r="Q79" s="54">
        <v>11373.9976454057</v>
      </c>
      <c r="R79" s="43">
        <v>20226.560000000001</v>
      </c>
      <c r="S79" s="38" t="str">
        <f t="shared" si="5"/>
        <v>1</v>
      </c>
      <c r="T79" s="38" t="str">
        <f t="shared" si="7"/>
        <v>1</v>
      </c>
      <c r="U79" s="38" t="str">
        <f t="shared" si="6"/>
        <v>1</v>
      </c>
    </row>
    <row r="80" spans="1:21">
      <c r="A80" s="38" t="s">
        <v>188</v>
      </c>
      <c r="B80" s="48" t="s">
        <v>103</v>
      </c>
      <c r="C80" s="48" t="s">
        <v>18</v>
      </c>
      <c r="D80" s="83" t="s">
        <v>113</v>
      </c>
      <c r="E80" s="38" t="s">
        <v>178</v>
      </c>
      <c r="F80" s="38" t="s">
        <v>190</v>
      </c>
      <c r="G80" s="38">
        <v>30</v>
      </c>
      <c r="H80" s="49">
        <v>35670</v>
      </c>
      <c r="I80" s="38">
        <v>6</v>
      </c>
      <c r="J80" s="50" t="s">
        <v>221</v>
      </c>
      <c r="K80" s="51">
        <v>72114928.768880501</v>
      </c>
      <c r="L80" s="51">
        <v>79040</v>
      </c>
      <c r="M80" s="52">
        <v>912.38523239980395</v>
      </c>
      <c r="N80" s="42">
        <v>1064.1300000000001</v>
      </c>
      <c r="O80" s="53">
        <v>31964647.391119499</v>
      </c>
      <c r="P80" s="53">
        <v>2342.5100000000002</v>
      </c>
      <c r="Q80" s="54">
        <v>13645.468916299</v>
      </c>
      <c r="R80" s="43">
        <v>18529.759999999998</v>
      </c>
      <c r="S80" s="38" t="str">
        <f t="shared" si="5"/>
        <v>1</v>
      </c>
      <c r="T80" s="38" t="str">
        <f t="shared" si="7"/>
        <v>1</v>
      </c>
      <c r="U80" s="38" t="str">
        <f t="shared" si="6"/>
        <v>1</v>
      </c>
    </row>
    <row r="81" spans="1:21">
      <c r="A81" s="38" t="s">
        <v>188</v>
      </c>
      <c r="B81" s="48" t="s">
        <v>103</v>
      </c>
      <c r="C81" s="48" t="s">
        <v>19</v>
      </c>
      <c r="D81" s="83" t="s">
        <v>114</v>
      </c>
      <c r="E81" s="38" t="s">
        <v>178</v>
      </c>
      <c r="F81" s="38" t="s">
        <v>191</v>
      </c>
      <c r="G81" s="38">
        <v>60</v>
      </c>
      <c r="H81" s="49">
        <v>42557</v>
      </c>
      <c r="I81" s="38">
        <v>9</v>
      </c>
      <c r="J81" s="50" t="s">
        <v>287</v>
      </c>
      <c r="K81" s="51">
        <v>106421997.05978499</v>
      </c>
      <c r="L81" s="51">
        <v>109158</v>
      </c>
      <c r="M81" s="52">
        <v>974.93538778454194</v>
      </c>
      <c r="N81" s="42">
        <v>1014.27</v>
      </c>
      <c r="O81" s="53">
        <v>45778034.210215002</v>
      </c>
      <c r="P81" s="53">
        <v>3722.9002999999998</v>
      </c>
      <c r="Q81" s="54">
        <v>12296.336329558701</v>
      </c>
      <c r="R81" s="56">
        <v>18234.79</v>
      </c>
      <c r="S81" s="38" t="str">
        <f t="shared" si="5"/>
        <v>1</v>
      </c>
      <c r="T81" s="38" t="str">
        <f t="shared" si="7"/>
        <v>1</v>
      </c>
      <c r="U81" s="38" t="str">
        <f t="shared" si="6"/>
        <v>1</v>
      </c>
    </row>
    <row r="82" spans="1:21">
      <c r="A82" s="38" t="s">
        <v>188</v>
      </c>
      <c r="B82" s="48" t="s">
        <v>103</v>
      </c>
      <c r="C82" s="48" t="s">
        <v>20</v>
      </c>
      <c r="D82" s="83" t="s">
        <v>115</v>
      </c>
      <c r="E82" s="38" t="s">
        <v>178</v>
      </c>
      <c r="F82" s="38" t="s">
        <v>192</v>
      </c>
      <c r="G82" s="38">
        <v>137</v>
      </c>
      <c r="H82" s="49">
        <v>85449</v>
      </c>
      <c r="I82" s="38">
        <v>13</v>
      </c>
      <c r="J82" s="50" t="s">
        <v>224</v>
      </c>
      <c r="K82" s="51">
        <v>146878339.03182501</v>
      </c>
      <c r="L82" s="51">
        <v>195644</v>
      </c>
      <c r="M82" s="52">
        <v>750.74287497610305</v>
      </c>
      <c r="N82" s="41">
        <v>1021.79</v>
      </c>
      <c r="O82" s="53">
        <v>136291944.458175</v>
      </c>
      <c r="P82" s="53">
        <v>11075.6594</v>
      </c>
      <c r="Q82" s="54">
        <v>12305.537714366301</v>
      </c>
      <c r="R82" s="43">
        <v>16560.59</v>
      </c>
      <c r="S82" s="38" t="str">
        <f t="shared" si="5"/>
        <v>1</v>
      </c>
      <c r="T82" s="38" t="str">
        <f t="shared" si="7"/>
        <v>1</v>
      </c>
      <c r="U82" s="38" t="str">
        <f t="shared" si="6"/>
        <v>1</v>
      </c>
    </row>
    <row r="83" spans="1:21">
      <c r="A83" s="38" t="s">
        <v>188</v>
      </c>
      <c r="B83" s="48" t="s">
        <v>103</v>
      </c>
      <c r="C83" s="48" t="s">
        <v>21</v>
      </c>
      <c r="D83" s="83" t="s">
        <v>319</v>
      </c>
      <c r="E83" s="38" t="s">
        <v>178</v>
      </c>
      <c r="F83" s="38" t="s">
        <v>190</v>
      </c>
      <c r="G83" s="38">
        <v>70</v>
      </c>
      <c r="H83" s="49">
        <v>46637</v>
      </c>
      <c r="I83" s="38">
        <v>6</v>
      </c>
      <c r="J83" s="50" t="s">
        <v>221</v>
      </c>
      <c r="K83" s="51">
        <v>84826714.383593306</v>
      </c>
      <c r="L83" s="51">
        <v>117941</v>
      </c>
      <c r="M83" s="52">
        <v>719.23007591586702</v>
      </c>
      <c r="N83" s="42">
        <v>1064.1300000000001</v>
      </c>
      <c r="O83" s="53">
        <v>50426695.806406699</v>
      </c>
      <c r="P83" s="53">
        <v>3443.5904</v>
      </c>
      <c r="Q83" s="54">
        <v>14643.639326676799</v>
      </c>
      <c r="R83" s="43">
        <v>18529.759999999998</v>
      </c>
      <c r="S83" s="38" t="str">
        <f t="shared" si="5"/>
        <v>1</v>
      </c>
      <c r="T83" s="38" t="str">
        <f t="shared" si="7"/>
        <v>1</v>
      </c>
      <c r="U83" s="38" t="str">
        <f t="shared" si="6"/>
        <v>1</v>
      </c>
    </row>
    <row r="84" spans="1:21">
      <c r="A84" s="38" t="s">
        <v>188</v>
      </c>
      <c r="B84" s="48" t="s">
        <v>103</v>
      </c>
      <c r="C84" s="48" t="s">
        <v>22</v>
      </c>
      <c r="D84" s="83" t="s">
        <v>116</v>
      </c>
      <c r="E84" s="38" t="s">
        <v>178</v>
      </c>
      <c r="F84" s="38" t="s">
        <v>192</v>
      </c>
      <c r="G84" s="38">
        <v>122</v>
      </c>
      <c r="H84" s="49">
        <v>87744</v>
      </c>
      <c r="I84" s="38">
        <v>13</v>
      </c>
      <c r="J84" s="50" t="s">
        <v>224</v>
      </c>
      <c r="K84" s="51">
        <v>146948694.87152299</v>
      </c>
      <c r="L84" s="51">
        <v>184196</v>
      </c>
      <c r="M84" s="52">
        <v>797.78439744361106</v>
      </c>
      <c r="N84" s="41">
        <v>1021.79</v>
      </c>
      <c r="O84" s="53">
        <v>103969625.248477</v>
      </c>
      <c r="P84" s="53">
        <v>7439.4883</v>
      </c>
      <c r="Q84" s="54">
        <v>13975.373178351099</v>
      </c>
      <c r="R84" s="43">
        <v>16560.59</v>
      </c>
      <c r="S84" s="38" t="str">
        <f t="shared" si="5"/>
        <v>1</v>
      </c>
      <c r="T84" s="38" t="str">
        <f t="shared" si="7"/>
        <v>1</v>
      </c>
      <c r="U84" s="38" t="str">
        <f t="shared" si="6"/>
        <v>1</v>
      </c>
    </row>
    <row r="85" spans="1:21">
      <c r="A85" s="38" t="s">
        <v>188</v>
      </c>
      <c r="B85" s="48" t="s">
        <v>103</v>
      </c>
      <c r="C85" s="48" t="s">
        <v>23</v>
      </c>
      <c r="D85" s="83" t="s">
        <v>117</v>
      </c>
      <c r="E85" s="38" t="s">
        <v>178</v>
      </c>
      <c r="F85" s="38" t="s">
        <v>190</v>
      </c>
      <c r="G85" s="38">
        <v>30</v>
      </c>
      <c r="H85" s="49">
        <v>22227</v>
      </c>
      <c r="I85" s="38">
        <v>5</v>
      </c>
      <c r="J85" s="50" t="s">
        <v>222</v>
      </c>
      <c r="K85" s="51">
        <v>58395028.967326701</v>
      </c>
      <c r="L85" s="51">
        <v>69624</v>
      </c>
      <c r="M85" s="52">
        <v>838.719823154756</v>
      </c>
      <c r="N85" s="41">
        <v>1050.83</v>
      </c>
      <c r="O85" s="53">
        <v>15893886.142673301</v>
      </c>
      <c r="P85" s="53">
        <v>1898.1282000000001</v>
      </c>
      <c r="Q85" s="54">
        <v>8373.4524057296494</v>
      </c>
      <c r="R85" s="43">
        <v>20226.560000000001</v>
      </c>
      <c r="S85" s="38" t="str">
        <f t="shared" si="5"/>
        <v>1</v>
      </c>
      <c r="T85" s="38" t="str">
        <f t="shared" si="7"/>
        <v>1</v>
      </c>
      <c r="U85" s="38" t="str">
        <f t="shared" si="6"/>
        <v>1</v>
      </c>
    </row>
    <row r="86" spans="1:21">
      <c r="A86" s="38" t="s">
        <v>188</v>
      </c>
      <c r="B86" s="48" t="s">
        <v>103</v>
      </c>
      <c r="C86" s="48" t="s">
        <v>24</v>
      </c>
      <c r="D86" s="83" t="s">
        <v>118</v>
      </c>
      <c r="E86" s="38" t="s">
        <v>178</v>
      </c>
      <c r="F86" s="38" t="s">
        <v>190</v>
      </c>
      <c r="G86" s="38">
        <v>34</v>
      </c>
      <c r="H86" s="49">
        <v>20829</v>
      </c>
      <c r="I86" s="38">
        <v>5</v>
      </c>
      <c r="J86" s="50" t="s">
        <v>222</v>
      </c>
      <c r="K86" s="51">
        <v>50938549.2299316</v>
      </c>
      <c r="L86" s="51">
        <v>69519</v>
      </c>
      <c r="M86" s="52">
        <v>732.72845164532896</v>
      </c>
      <c r="N86" s="41">
        <v>1050.83</v>
      </c>
      <c r="O86" s="53">
        <v>17476616.890068401</v>
      </c>
      <c r="P86" s="53">
        <v>1567.9179999999999</v>
      </c>
      <c r="Q86" s="54">
        <v>11146.3844984676</v>
      </c>
      <c r="R86" s="43">
        <v>20226.560000000001</v>
      </c>
      <c r="S86" s="38" t="str">
        <f t="shared" si="5"/>
        <v>1</v>
      </c>
      <c r="T86" s="38" t="str">
        <f t="shared" si="7"/>
        <v>1</v>
      </c>
      <c r="U86" s="38" t="str">
        <f t="shared" si="6"/>
        <v>1</v>
      </c>
    </row>
    <row r="87" spans="1:21">
      <c r="A87" s="38" t="s">
        <v>188</v>
      </c>
      <c r="B87" s="48" t="s">
        <v>103</v>
      </c>
      <c r="C87" s="48" t="s">
        <v>25</v>
      </c>
      <c r="D87" s="83" t="s">
        <v>119</v>
      </c>
      <c r="E87" s="38" t="s">
        <v>178</v>
      </c>
      <c r="F87" s="38" t="s">
        <v>190</v>
      </c>
      <c r="G87" s="38">
        <v>30</v>
      </c>
      <c r="H87" s="49">
        <v>23288</v>
      </c>
      <c r="I87" s="38">
        <v>5</v>
      </c>
      <c r="J87" s="50" t="s">
        <v>222</v>
      </c>
      <c r="K87" s="51">
        <v>55420831.907460101</v>
      </c>
      <c r="L87" s="51">
        <v>52876</v>
      </c>
      <c r="M87" s="52">
        <v>1048.1282984238601</v>
      </c>
      <c r="N87" s="41">
        <v>1050.83</v>
      </c>
      <c r="O87" s="53">
        <v>27347619.922539901</v>
      </c>
      <c r="P87" s="53">
        <v>1993.1261999999999</v>
      </c>
      <c r="Q87" s="54">
        <v>13720.9675546586</v>
      </c>
      <c r="R87" s="43">
        <v>20226.560000000001</v>
      </c>
      <c r="S87" s="38" t="str">
        <f t="shared" si="5"/>
        <v>1</v>
      </c>
      <c r="T87" s="38" t="str">
        <f t="shared" si="7"/>
        <v>1</v>
      </c>
      <c r="U87" s="38" t="str">
        <f t="shared" si="6"/>
        <v>1</v>
      </c>
    </row>
    <row r="88" spans="1:21">
      <c r="A88" s="38" t="s">
        <v>188</v>
      </c>
      <c r="B88" s="48" t="s">
        <v>103</v>
      </c>
      <c r="C88" s="48" t="s">
        <v>26</v>
      </c>
      <c r="D88" s="83" t="s">
        <v>120</v>
      </c>
      <c r="E88" s="38" t="s">
        <v>178</v>
      </c>
      <c r="F88" s="38" t="s">
        <v>190</v>
      </c>
      <c r="G88" s="38">
        <v>40</v>
      </c>
      <c r="H88" s="49">
        <v>19370</v>
      </c>
      <c r="I88" s="38">
        <v>5</v>
      </c>
      <c r="J88" s="50" t="s">
        <v>222</v>
      </c>
      <c r="K88" s="51">
        <v>50556059.016421698</v>
      </c>
      <c r="L88" s="51">
        <v>67467</v>
      </c>
      <c r="M88" s="52">
        <v>749.344998538867</v>
      </c>
      <c r="N88" s="41">
        <v>1050.83</v>
      </c>
      <c r="O88" s="53">
        <v>19127382.623578299</v>
      </c>
      <c r="P88" s="53">
        <v>1774.3669</v>
      </c>
      <c r="Q88" s="54">
        <v>10779.835119545</v>
      </c>
      <c r="R88" s="43">
        <v>20226.560000000001</v>
      </c>
      <c r="S88" s="38" t="str">
        <f t="shared" si="5"/>
        <v>1</v>
      </c>
      <c r="T88" s="38" t="str">
        <f t="shared" si="7"/>
        <v>1</v>
      </c>
      <c r="U88" s="38" t="str">
        <f t="shared" si="6"/>
        <v>1</v>
      </c>
    </row>
    <row r="89" spans="1:21">
      <c r="A89" s="38" t="s">
        <v>188</v>
      </c>
      <c r="B89" s="48" t="s">
        <v>103</v>
      </c>
      <c r="C89" s="48" t="s">
        <v>72</v>
      </c>
      <c r="D89" s="83" t="s">
        <v>299</v>
      </c>
      <c r="E89" s="38" t="s">
        <v>178</v>
      </c>
      <c r="F89" s="38" t="s">
        <v>192</v>
      </c>
      <c r="G89" s="38">
        <v>138</v>
      </c>
      <c r="H89" s="49">
        <v>96992</v>
      </c>
      <c r="I89" s="38">
        <v>13</v>
      </c>
      <c r="J89" s="50" t="s">
        <v>224</v>
      </c>
      <c r="K89" s="51">
        <v>178164603.68955401</v>
      </c>
      <c r="L89" s="51">
        <v>261808</v>
      </c>
      <c r="M89" s="52">
        <v>680.51627028033602</v>
      </c>
      <c r="N89" s="41">
        <v>1021.79</v>
      </c>
      <c r="O89" s="53">
        <v>166600157.14044601</v>
      </c>
      <c r="P89" s="53">
        <v>11953.67</v>
      </c>
      <c r="Q89" s="54">
        <v>13937.1554627529</v>
      </c>
      <c r="R89" s="43">
        <v>16560.59</v>
      </c>
      <c r="S89" s="38" t="str">
        <f t="shared" si="5"/>
        <v>1</v>
      </c>
      <c r="T89" s="38" t="str">
        <f t="shared" si="7"/>
        <v>1</v>
      </c>
      <c r="U89" s="38" t="str">
        <f t="shared" si="6"/>
        <v>1</v>
      </c>
    </row>
    <row r="90" spans="1:21">
      <c r="A90" s="38" t="s">
        <v>188</v>
      </c>
      <c r="B90" s="48" t="s">
        <v>103</v>
      </c>
      <c r="C90" s="48" t="s">
        <v>81</v>
      </c>
      <c r="D90" s="83" t="s">
        <v>121</v>
      </c>
      <c r="E90" s="38" t="s">
        <v>178</v>
      </c>
      <c r="F90" s="38" t="s">
        <v>190</v>
      </c>
      <c r="G90" s="38">
        <v>30</v>
      </c>
      <c r="H90" s="49">
        <v>18145</v>
      </c>
      <c r="I90" s="38">
        <v>5</v>
      </c>
      <c r="J90" s="50" t="s">
        <v>222</v>
      </c>
      <c r="K90" s="51">
        <v>40702152.007046402</v>
      </c>
      <c r="L90" s="51">
        <v>53305</v>
      </c>
      <c r="M90" s="52">
        <v>763.570997224395</v>
      </c>
      <c r="N90" s="41">
        <v>1050.83</v>
      </c>
      <c r="O90" s="53">
        <v>19005185.732953601</v>
      </c>
      <c r="P90" s="53">
        <v>1526.5604000000001</v>
      </c>
      <c r="Q90" s="54">
        <v>12449.678200059199</v>
      </c>
      <c r="R90" s="43">
        <v>20226.560000000001</v>
      </c>
      <c r="S90" s="38" t="str">
        <f t="shared" si="5"/>
        <v>1</v>
      </c>
      <c r="T90" s="38" t="str">
        <f t="shared" si="7"/>
        <v>1</v>
      </c>
      <c r="U90" s="38" t="str">
        <f t="shared" si="6"/>
        <v>1</v>
      </c>
    </row>
    <row r="91" spans="1:21">
      <c r="A91" s="38" t="s">
        <v>188</v>
      </c>
      <c r="B91" s="48" t="s">
        <v>103</v>
      </c>
      <c r="C91" s="48" t="s">
        <v>82</v>
      </c>
      <c r="D91" s="83" t="s">
        <v>122</v>
      </c>
      <c r="E91" s="38" t="s">
        <v>178</v>
      </c>
      <c r="F91" s="38" t="s">
        <v>194</v>
      </c>
      <c r="G91" s="38">
        <v>30</v>
      </c>
      <c r="H91" s="49">
        <v>18973</v>
      </c>
      <c r="I91" s="38">
        <v>3</v>
      </c>
      <c r="J91" s="50" t="s">
        <v>230</v>
      </c>
      <c r="K91" s="51">
        <v>37917148.181202903</v>
      </c>
      <c r="L91" s="51">
        <v>48434</v>
      </c>
      <c r="M91" s="52">
        <v>782.86220797792703</v>
      </c>
      <c r="N91" s="42">
        <v>1014.07</v>
      </c>
      <c r="O91" s="53">
        <v>15568191.628797101</v>
      </c>
      <c r="P91" s="53">
        <v>1293.9256</v>
      </c>
      <c r="Q91" s="54">
        <v>12031.7517705787</v>
      </c>
      <c r="R91" s="43">
        <v>21817.11</v>
      </c>
      <c r="S91" s="38" t="str">
        <f t="shared" si="5"/>
        <v>1</v>
      </c>
      <c r="T91" s="38" t="str">
        <f t="shared" si="7"/>
        <v>1</v>
      </c>
      <c r="U91" s="38" t="str">
        <f t="shared" si="6"/>
        <v>1</v>
      </c>
    </row>
    <row r="92" spans="1:21">
      <c r="A92" s="124" t="s">
        <v>172</v>
      </c>
      <c r="B92" s="125"/>
      <c r="C92" s="126"/>
      <c r="D92" s="60"/>
      <c r="E92" s="61"/>
      <c r="F92" s="61"/>
      <c r="G92" s="61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2">
        <f>COUNTIF(U4:U91,"1")</f>
        <v>73</v>
      </c>
    </row>
    <row r="93" spans="1:21">
      <c r="R93" s="1" t="s">
        <v>173</v>
      </c>
      <c r="S93" s="63">
        <f>COUNTIF(S4:S91,1)</f>
        <v>74</v>
      </c>
      <c r="T93" s="63">
        <f>COUNTIF(T4:T91,1)</f>
        <v>86</v>
      </c>
      <c r="U93" s="63">
        <f>COUNTIF(U4:U91,1)</f>
        <v>73</v>
      </c>
    </row>
    <row r="94" spans="1:21">
      <c r="R94" s="1" t="s">
        <v>158</v>
      </c>
      <c r="S94" s="1">
        <f>COUNTIF(S4:S15,1)</f>
        <v>11</v>
      </c>
      <c r="T94" s="1">
        <f>COUNTIF(T4:T15,1)</f>
        <v>12</v>
      </c>
      <c r="U94" s="1">
        <f>COUNTIF(U4:U15,1)</f>
        <v>11</v>
      </c>
    </row>
    <row r="95" spans="1:21">
      <c r="R95" s="1" t="s">
        <v>89</v>
      </c>
      <c r="S95" s="1">
        <f>COUNTIF(S16:S23,1)</f>
        <v>4</v>
      </c>
      <c r="T95" s="1">
        <f>COUNTIF(T16:T23,1)</f>
        <v>7</v>
      </c>
      <c r="U95" s="1">
        <f>COUNTIF(U16:U23,1)</f>
        <v>4</v>
      </c>
    </row>
    <row r="96" spans="1:21">
      <c r="R96" s="1" t="s">
        <v>123</v>
      </c>
      <c r="S96" s="1">
        <f>COUNTIF(S24:S37,1)</f>
        <v>12</v>
      </c>
      <c r="T96" s="1">
        <f>COUNTIF(T24:T37,1)</f>
        <v>14</v>
      </c>
      <c r="U96" s="1">
        <f>COUNTIF(U24:U37,1)</f>
        <v>12</v>
      </c>
    </row>
    <row r="97" spans="18:21">
      <c r="R97" s="1" t="s">
        <v>145</v>
      </c>
      <c r="S97" s="1">
        <f>COUNTIF(S38:S55,1)</f>
        <v>15</v>
      </c>
      <c r="T97" s="1">
        <f>COUNTIF(T38:T55,1)</f>
        <v>18</v>
      </c>
      <c r="U97" s="1">
        <f>COUNTIF(U38:U55,1)</f>
        <v>15</v>
      </c>
    </row>
    <row r="98" spans="18:21">
      <c r="R98" s="1" t="s">
        <v>137</v>
      </c>
      <c r="S98" s="1">
        <f>COUNTIF(S56:S64,1)</f>
        <v>6</v>
      </c>
      <c r="T98" s="1">
        <f>COUNTIF(T56:T64,1)</f>
        <v>9</v>
      </c>
      <c r="U98" s="1">
        <f>COUNTIF(U56:U64,1)</f>
        <v>6</v>
      </c>
    </row>
    <row r="99" spans="18:21">
      <c r="R99" s="1" t="s">
        <v>234</v>
      </c>
      <c r="S99" s="1">
        <f>COUNTIF(S65:S70,1)</f>
        <v>5</v>
      </c>
      <c r="T99" s="1">
        <f>COUNTIF(T65:T70,1)</f>
        <v>5</v>
      </c>
      <c r="U99" s="1">
        <f>COUNTIF(U65:U70,1)</f>
        <v>4</v>
      </c>
    </row>
    <row r="100" spans="18:21">
      <c r="R100" s="1" t="s">
        <v>103</v>
      </c>
      <c r="S100" s="1">
        <f>COUNTIF(S71:S91,1)</f>
        <v>21</v>
      </c>
      <c r="T100" s="1">
        <f>COUNTIF(T71:T91,1)</f>
        <v>21</v>
      </c>
      <c r="U100" s="1">
        <f>COUNTIF(U71:U91,1)</f>
        <v>21</v>
      </c>
    </row>
  </sheetData>
  <autoFilter ref="A3:U101"/>
  <mergeCells count="15"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  <mergeCell ref="A92:C92"/>
    <mergeCell ref="D2:D3"/>
    <mergeCell ref="C2:C3"/>
    <mergeCell ref="B2:B3"/>
    <mergeCell ref="A2:A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6640625" hidden="1" customWidth="1"/>
    <col min="7" max="7" width="5" customWidth="1"/>
    <col min="8" max="8" width="6.88671875" hidden="1" customWidth="1"/>
    <col min="9" max="10" width="8.6640625" hidden="1" customWidth="1"/>
    <col min="13" max="13" width="4.44140625" customWidth="1"/>
    <col min="14" max="14" width="8.6640625" hidden="1" customWidth="1"/>
    <col min="16" max="16" width="0.88671875" customWidth="1"/>
    <col min="17" max="17" width="8.6640625" hidden="1" customWidth="1"/>
    <col min="19" max="19" width="4.109375" customWidth="1"/>
    <col min="20" max="21" width="8.6640625" hidden="1" customWidth="1"/>
    <col min="23" max="23" width="4" customWidth="1"/>
    <col min="24" max="24" width="8.6640625" hidden="1" customWidth="1"/>
    <col min="26" max="26" width="2.33203125" customWidth="1"/>
    <col min="27" max="27" width="8.6640625" hidden="1" customWidth="1"/>
    <col min="29" max="29" width="2.33203125" customWidth="1"/>
    <col min="30" max="30" width="8.6640625" hidden="1" customWidth="1"/>
    <col min="32" max="32" width="3.6640625" customWidth="1"/>
    <col min="34" max="34" width="2.33203125" customWidth="1"/>
  </cols>
  <sheetData>
    <row r="2" spans="1:34" ht="16.8">
      <c r="A2" s="184" t="s">
        <v>250</v>
      </c>
      <c r="B2" s="184"/>
      <c r="C2" s="184"/>
      <c r="D2" s="184"/>
      <c r="E2" s="184"/>
      <c r="F2" s="184"/>
      <c r="G2" s="184"/>
      <c r="H2" s="184"/>
      <c r="I2" s="184"/>
      <c r="J2" s="184"/>
      <c r="K2" s="21"/>
      <c r="L2" s="184"/>
      <c r="M2" s="184"/>
      <c r="N2" s="185"/>
      <c r="O2" s="191"/>
      <c r="P2" s="192"/>
      <c r="Q2" s="195" t="s">
        <v>251</v>
      </c>
      <c r="R2" s="195"/>
      <c r="S2" s="195"/>
      <c r="T2" s="195" t="s">
        <v>252</v>
      </c>
      <c r="U2" s="195"/>
      <c r="V2" s="195" t="s">
        <v>253</v>
      </c>
      <c r="W2" s="195"/>
      <c r="X2" s="196"/>
      <c r="Y2" s="183"/>
      <c r="Z2" s="184"/>
      <c r="AA2" s="185"/>
      <c r="AB2" s="186"/>
      <c r="AC2" s="187"/>
      <c r="AD2" s="187"/>
      <c r="AE2" s="188" t="s">
        <v>254</v>
      </c>
      <c r="AF2" s="188"/>
      <c r="AG2" s="187"/>
      <c r="AH2" s="189"/>
    </row>
    <row r="3" spans="1:34" ht="33.6">
      <c r="A3" s="158" t="s">
        <v>255</v>
      </c>
      <c r="B3" s="159"/>
      <c r="C3" s="159"/>
      <c r="D3" s="160"/>
      <c r="E3" s="190" t="s">
        <v>256</v>
      </c>
      <c r="F3" s="161"/>
      <c r="G3" s="161"/>
      <c r="H3" s="161"/>
      <c r="I3" s="161"/>
      <c r="J3" s="162"/>
      <c r="K3" s="25" t="s">
        <v>257</v>
      </c>
      <c r="L3" s="191" t="s">
        <v>258</v>
      </c>
      <c r="M3" s="192"/>
      <c r="N3" s="193"/>
      <c r="O3" s="194" t="s">
        <v>259</v>
      </c>
      <c r="P3" s="195"/>
      <c r="Q3" s="26"/>
      <c r="R3" s="194" t="s">
        <v>260</v>
      </c>
      <c r="S3" s="195"/>
      <c r="T3" s="192"/>
      <c r="U3" s="193"/>
      <c r="V3" s="194" t="s">
        <v>261</v>
      </c>
      <c r="W3" s="195"/>
      <c r="X3" s="196"/>
      <c r="Y3" s="186" t="s">
        <v>258</v>
      </c>
      <c r="Z3" s="187"/>
      <c r="AA3" s="189"/>
      <c r="AB3" s="197" t="s">
        <v>259</v>
      </c>
      <c r="AC3" s="188"/>
      <c r="AD3" s="198"/>
      <c r="AE3" s="199" t="s">
        <v>260</v>
      </c>
      <c r="AF3" s="200"/>
      <c r="AG3" s="188" t="s">
        <v>261</v>
      </c>
      <c r="AH3" s="198"/>
    </row>
    <row r="4" spans="1:34" ht="16.8">
      <c r="A4" s="175">
        <v>1</v>
      </c>
      <c r="B4" s="176"/>
      <c r="C4" s="176"/>
      <c r="D4" s="177"/>
      <c r="E4" s="178" t="s">
        <v>262</v>
      </c>
      <c r="F4" s="179"/>
      <c r="G4" s="179"/>
      <c r="H4" s="179"/>
      <c r="I4" s="179"/>
      <c r="J4" s="180"/>
      <c r="K4" s="27" t="s">
        <v>263</v>
      </c>
      <c r="L4" s="172" t="s">
        <v>263</v>
      </c>
      <c r="M4" s="173"/>
      <c r="N4" s="174"/>
      <c r="O4" s="172" t="s">
        <v>263</v>
      </c>
      <c r="P4" s="173"/>
      <c r="Q4" s="24"/>
      <c r="R4" s="181" t="s">
        <v>263</v>
      </c>
      <c r="S4" s="182"/>
      <c r="T4" s="159"/>
      <c r="U4" s="160"/>
      <c r="V4" s="172" t="s">
        <v>263</v>
      </c>
      <c r="W4" s="173"/>
      <c r="X4" s="174"/>
      <c r="Y4" s="172" t="s">
        <v>263</v>
      </c>
      <c r="Z4" s="173"/>
      <c r="AA4" s="174"/>
      <c r="AB4" s="172" t="s">
        <v>263</v>
      </c>
      <c r="AC4" s="173"/>
      <c r="AD4" s="174"/>
      <c r="AE4" s="172" t="s">
        <v>263</v>
      </c>
      <c r="AF4" s="173"/>
      <c r="AG4" s="173" t="s">
        <v>263</v>
      </c>
      <c r="AH4" s="174"/>
    </row>
    <row r="5" spans="1:34" ht="16.8">
      <c r="A5" s="166" t="s">
        <v>238</v>
      </c>
      <c r="B5" s="167"/>
      <c r="C5" s="167"/>
      <c r="D5" s="168"/>
      <c r="E5" s="169" t="s">
        <v>244</v>
      </c>
      <c r="F5" s="170"/>
      <c r="G5" s="170"/>
      <c r="H5" s="170"/>
      <c r="I5" s="170"/>
      <c r="J5" s="171"/>
      <c r="K5" s="20">
        <v>41</v>
      </c>
      <c r="L5" s="146">
        <v>41</v>
      </c>
      <c r="M5" s="147"/>
      <c r="N5" s="148"/>
      <c r="O5" s="155">
        <v>905.7</v>
      </c>
      <c r="P5" s="156"/>
      <c r="Q5" s="157"/>
      <c r="R5" s="155">
        <v>248.42</v>
      </c>
      <c r="S5" s="156"/>
      <c r="T5" s="156"/>
      <c r="U5" s="157"/>
      <c r="V5" s="145">
        <v>1154.1199999999999</v>
      </c>
      <c r="W5" s="143"/>
      <c r="X5" s="144"/>
      <c r="Y5" s="146">
        <v>33</v>
      </c>
      <c r="Z5" s="147"/>
      <c r="AA5" s="148"/>
      <c r="AB5" s="145">
        <v>18876.87</v>
      </c>
      <c r="AC5" s="143"/>
      <c r="AD5" s="144"/>
      <c r="AE5" s="145">
        <v>6231.96</v>
      </c>
      <c r="AF5" s="143"/>
      <c r="AG5" s="143">
        <v>25108.83</v>
      </c>
      <c r="AH5" s="144"/>
    </row>
    <row r="6" spans="1:34" ht="16.8">
      <c r="A6" s="166" t="s">
        <v>239</v>
      </c>
      <c r="B6" s="167"/>
      <c r="C6" s="167"/>
      <c r="D6" s="168"/>
      <c r="E6" s="169" t="s">
        <v>245</v>
      </c>
      <c r="F6" s="170"/>
      <c r="G6" s="170"/>
      <c r="H6" s="170"/>
      <c r="I6" s="170"/>
      <c r="J6" s="171"/>
      <c r="K6" s="20">
        <v>31</v>
      </c>
      <c r="L6" s="146">
        <v>31</v>
      </c>
      <c r="M6" s="147"/>
      <c r="N6" s="148"/>
      <c r="O6" s="155">
        <v>791.22</v>
      </c>
      <c r="P6" s="156"/>
      <c r="Q6" s="157"/>
      <c r="R6" s="155">
        <v>134.19</v>
      </c>
      <c r="S6" s="156"/>
      <c r="T6" s="156"/>
      <c r="U6" s="157"/>
      <c r="V6" s="155">
        <v>925.41</v>
      </c>
      <c r="W6" s="156"/>
      <c r="X6" s="157"/>
      <c r="Y6" s="146">
        <v>24</v>
      </c>
      <c r="Z6" s="147"/>
      <c r="AA6" s="148"/>
      <c r="AB6" s="145">
        <v>15153.65</v>
      </c>
      <c r="AC6" s="143"/>
      <c r="AD6" s="144"/>
      <c r="AE6" s="145">
        <v>4012.52</v>
      </c>
      <c r="AF6" s="143"/>
      <c r="AG6" s="143">
        <v>19166.169999999998</v>
      </c>
      <c r="AH6" s="144"/>
    </row>
    <row r="7" spans="1:34" ht="16.8">
      <c r="A7" s="166" t="s">
        <v>240</v>
      </c>
      <c r="B7" s="167"/>
      <c r="C7" s="167"/>
      <c r="D7" s="168"/>
      <c r="E7" s="169" t="s">
        <v>246</v>
      </c>
      <c r="F7" s="170"/>
      <c r="G7" s="170"/>
      <c r="H7" s="170"/>
      <c r="I7" s="170"/>
      <c r="J7" s="171"/>
      <c r="K7" s="20">
        <v>3</v>
      </c>
      <c r="L7" s="146">
        <v>3</v>
      </c>
      <c r="M7" s="147"/>
      <c r="N7" s="148"/>
      <c r="O7" s="145">
        <v>1037.2</v>
      </c>
      <c r="P7" s="143"/>
      <c r="Q7" s="144"/>
      <c r="R7" s="155">
        <v>373.69</v>
      </c>
      <c r="S7" s="156"/>
      <c r="T7" s="156"/>
      <c r="U7" s="157"/>
      <c r="V7" s="145">
        <v>1410.89</v>
      </c>
      <c r="W7" s="143"/>
      <c r="X7" s="144"/>
      <c r="Y7" s="146">
        <v>3</v>
      </c>
      <c r="Z7" s="147"/>
      <c r="AA7" s="148"/>
      <c r="AB7" s="145">
        <v>18412.27</v>
      </c>
      <c r="AC7" s="143"/>
      <c r="AD7" s="144"/>
      <c r="AE7" s="145">
        <v>2942.75</v>
      </c>
      <c r="AF7" s="143"/>
      <c r="AG7" s="143">
        <v>21355.01</v>
      </c>
      <c r="AH7" s="144"/>
    </row>
    <row r="8" spans="1:34" ht="16.8">
      <c r="A8" s="166" t="s">
        <v>241</v>
      </c>
      <c r="B8" s="167"/>
      <c r="C8" s="167"/>
      <c r="D8" s="168"/>
      <c r="E8" s="169" t="s">
        <v>247</v>
      </c>
      <c r="F8" s="170"/>
      <c r="G8" s="170"/>
      <c r="H8" s="170"/>
      <c r="I8" s="170"/>
      <c r="J8" s="171"/>
      <c r="K8" s="20">
        <v>270</v>
      </c>
      <c r="L8" s="146">
        <v>261</v>
      </c>
      <c r="M8" s="147"/>
      <c r="N8" s="148"/>
      <c r="O8" s="155">
        <v>872.3</v>
      </c>
      <c r="P8" s="156"/>
      <c r="Q8" s="157"/>
      <c r="R8" s="155">
        <v>159.96</v>
      </c>
      <c r="S8" s="156"/>
      <c r="T8" s="156"/>
      <c r="U8" s="157"/>
      <c r="V8" s="145">
        <v>1032.27</v>
      </c>
      <c r="W8" s="143"/>
      <c r="X8" s="144"/>
      <c r="Y8" s="146">
        <v>248</v>
      </c>
      <c r="Z8" s="147"/>
      <c r="AA8" s="148"/>
      <c r="AB8" s="145">
        <v>16848.87</v>
      </c>
      <c r="AC8" s="143"/>
      <c r="AD8" s="144"/>
      <c r="AE8" s="145">
        <v>4826.3900000000003</v>
      </c>
      <c r="AF8" s="143"/>
      <c r="AG8" s="143">
        <v>21675.27</v>
      </c>
      <c r="AH8" s="144"/>
    </row>
    <row r="9" spans="1:34" ht="16.8">
      <c r="A9" s="166" t="s">
        <v>242</v>
      </c>
      <c r="B9" s="167"/>
      <c r="C9" s="167"/>
      <c r="D9" s="168"/>
      <c r="E9" s="169" t="s">
        <v>248</v>
      </c>
      <c r="F9" s="170"/>
      <c r="G9" s="170"/>
      <c r="H9" s="170"/>
      <c r="I9" s="170"/>
      <c r="J9" s="171"/>
      <c r="K9" s="20">
        <v>222</v>
      </c>
      <c r="L9" s="146">
        <v>215</v>
      </c>
      <c r="M9" s="147"/>
      <c r="N9" s="148"/>
      <c r="O9" s="155">
        <v>832.11</v>
      </c>
      <c r="P9" s="156"/>
      <c r="Q9" s="157"/>
      <c r="R9" s="155">
        <v>137.25</v>
      </c>
      <c r="S9" s="156"/>
      <c r="T9" s="156"/>
      <c r="U9" s="157"/>
      <c r="V9" s="155">
        <v>969.37</v>
      </c>
      <c r="W9" s="156"/>
      <c r="X9" s="157"/>
      <c r="Y9" s="146">
        <v>204</v>
      </c>
      <c r="Z9" s="147"/>
      <c r="AA9" s="148"/>
      <c r="AB9" s="145">
        <v>14724.26</v>
      </c>
      <c r="AC9" s="143"/>
      <c r="AD9" s="144"/>
      <c r="AE9" s="145">
        <v>3880.11</v>
      </c>
      <c r="AF9" s="143"/>
      <c r="AG9" s="143">
        <v>18604.37</v>
      </c>
      <c r="AH9" s="144"/>
    </row>
    <row r="10" spans="1:34" ht="16.8">
      <c r="A10" s="166" t="s">
        <v>243</v>
      </c>
      <c r="B10" s="167"/>
      <c r="C10" s="167"/>
      <c r="D10" s="168"/>
      <c r="E10" s="169" t="s">
        <v>249</v>
      </c>
      <c r="F10" s="170"/>
      <c r="G10" s="170"/>
      <c r="H10" s="170"/>
      <c r="I10" s="170"/>
      <c r="J10" s="171"/>
      <c r="K10" s="20">
        <v>11</v>
      </c>
      <c r="L10" s="146">
        <v>11</v>
      </c>
      <c r="M10" s="147"/>
      <c r="N10" s="148"/>
      <c r="O10" s="155">
        <v>973.38</v>
      </c>
      <c r="P10" s="156"/>
      <c r="Q10" s="157"/>
      <c r="R10" s="155">
        <v>204.68</v>
      </c>
      <c r="S10" s="156"/>
      <c r="T10" s="156"/>
      <c r="U10" s="157"/>
      <c r="V10" s="145">
        <v>1178.05</v>
      </c>
      <c r="W10" s="143"/>
      <c r="X10" s="144"/>
      <c r="Y10" s="146">
        <v>11</v>
      </c>
      <c r="Z10" s="147"/>
      <c r="AA10" s="148"/>
      <c r="AB10" s="145">
        <v>20976.39</v>
      </c>
      <c r="AC10" s="143"/>
      <c r="AD10" s="144"/>
      <c r="AE10" s="145">
        <v>7084.75</v>
      </c>
      <c r="AF10" s="143"/>
      <c r="AG10" s="143">
        <v>28061.14</v>
      </c>
      <c r="AH10" s="144"/>
    </row>
    <row r="11" spans="1:34" ht="16.8">
      <c r="A11" s="166" t="s">
        <v>264</v>
      </c>
      <c r="B11" s="167"/>
      <c r="C11" s="167"/>
      <c r="D11" s="168"/>
      <c r="E11" s="169" t="s">
        <v>265</v>
      </c>
      <c r="F11" s="170"/>
      <c r="G11" s="170"/>
      <c r="H11" s="170"/>
      <c r="I11" s="170"/>
      <c r="J11" s="171"/>
      <c r="K11" s="20">
        <v>39</v>
      </c>
      <c r="L11" s="146">
        <v>37</v>
      </c>
      <c r="M11" s="147"/>
      <c r="N11" s="148"/>
      <c r="O11" s="155">
        <v>852.86</v>
      </c>
      <c r="P11" s="156"/>
      <c r="Q11" s="157"/>
      <c r="R11" s="155">
        <v>165.07</v>
      </c>
      <c r="S11" s="156"/>
      <c r="T11" s="156"/>
      <c r="U11" s="157"/>
      <c r="V11" s="145">
        <v>1017.92</v>
      </c>
      <c r="W11" s="143"/>
      <c r="X11" s="144"/>
      <c r="Y11" s="146">
        <v>37</v>
      </c>
      <c r="Z11" s="147"/>
      <c r="AA11" s="148"/>
      <c r="AB11" s="145">
        <v>14837.05</v>
      </c>
      <c r="AC11" s="143"/>
      <c r="AD11" s="144"/>
      <c r="AE11" s="145">
        <v>3412.43</v>
      </c>
      <c r="AF11" s="143"/>
      <c r="AG11" s="143">
        <v>18249.48</v>
      </c>
      <c r="AH11" s="144"/>
    </row>
    <row r="12" spans="1:34" ht="16.8">
      <c r="A12" s="166" t="s">
        <v>266</v>
      </c>
      <c r="B12" s="167"/>
      <c r="C12" s="167"/>
      <c r="D12" s="168"/>
      <c r="E12" s="169" t="s">
        <v>267</v>
      </c>
      <c r="F12" s="170"/>
      <c r="G12" s="170"/>
      <c r="H12" s="170"/>
      <c r="I12" s="170"/>
      <c r="J12" s="171"/>
      <c r="K12" s="20">
        <v>62</v>
      </c>
      <c r="L12" s="146">
        <v>62</v>
      </c>
      <c r="M12" s="147"/>
      <c r="N12" s="148"/>
      <c r="O12" s="155">
        <v>877.71</v>
      </c>
      <c r="P12" s="156"/>
      <c r="Q12" s="157"/>
      <c r="R12" s="155">
        <v>156.12</v>
      </c>
      <c r="S12" s="156"/>
      <c r="T12" s="156"/>
      <c r="U12" s="157"/>
      <c r="V12" s="145">
        <v>1033.83</v>
      </c>
      <c r="W12" s="143"/>
      <c r="X12" s="144"/>
      <c r="Y12" s="146">
        <v>60</v>
      </c>
      <c r="Z12" s="147"/>
      <c r="AA12" s="148"/>
      <c r="AB12" s="145">
        <v>14843.59</v>
      </c>
      <c r="AC12" s="143"/>
      <c r="AD12" s="144"/>
      <c r="AE12" s="145">
        <v>3908.24</v>
      </c>
      <c r="AF12" s="143"/>
      <c r="AG12" s="143">
        <v>18751.830000000002</v>
      </c>
      <c r="AH12" s="144"/>
    </row>
    <row r="13" spans="1:34" ht="16.8">
      <c r="A13" s="166" t="s">
        <v>268</v>
      </c>
      <c r="B13" s="167"/>
      <c r="C13" s="167"/>
      <c r="D13" s="168"/>
      <c r="E13" s="169" t="s">
        <v>269</v>
      </c>
      <c r="F13" s="170"/>
      <c r="G13" s="170"/>
      <c r="H13" s="170"/>
      <c r="I13" s="170"/>
      <c r="J13" s="171"/>
      <c r="K13" s="20">
        <v>24</v>
      </c>
      <c r="L13" s="146">
        <v>24</v>
      </c>
      <c r="M13" s="147"/>
      <c r="N13" s="148"/>
      <c r="O13" s="155">
        <v>904.51</v>
      </c>
      <c r="P13" s="156"/>
      <c r="Q13" s="157"/>
      <c r="R13" s="155">
        <v>160.63999999999999</v>
      </c>
      <c r="S13" s="156"/>
      <c r="T13" s="156"/>
      <c r="U13" s="157"/>
      <c r="V13" s="145">
        <v>1065.1500000000001</v>
      </c>
      <c r="W13" s="143"/>
      <c r="X13" s="144"/>
      <c r="Y13" s="146">
        <v>24</v>
      </c>
      <c r="Z13" s="147"/>
      <c r="AA13" s="148"/>
      <c r="AB13" s="145">
        <v>17419.580000000002</v>
      </c>
      <c r="AC13" s="143"/>
      <c r="AD13" s="144"/>
      <c r="AE13" s="145">
        <v>7218.05</v>
      </c>
      <c r="AF13" s="143"/>
      <c r="AG13" s="143">
        <v>24637.63</v>
      </c>
      <c r="AH13" s="144"/>
    </row>
    <row r="14" spans="1:34" ht="16.8">
      <c r="A14" s="166" t="s">
        <v>270</v>
      </c>
      <c r="B14" s="167"/>
      <c r="C14" s="167"/>
      <c r="D14" s="168"/>
      <c r="E14" s="169" t="s">
        <v>271</v>
      </c>
      <c r="F14" s="170"/>
      <c r="G14" s="170"/>
      <c r="H14" s="170"/>
      <c r="I14" s="170"/>
      <c r="J14" s="171"/>
      <c r="K14" s="20">
        <v>72</v>
      </c>
      <c r="L14" s="146">
        <v>69</v>
      </c>
      <c r="M14" s="147"/>
      <c r="N14" s="148"/>
      <c r="O14" s="155">
        <v>882.81</v>
      </c>
      <c r="P14" s="156"/>
      <c r="Q14" s="157"/>
      <c r="R14" s="155">
        <v>130.72</v>
      </c>
      <c r="S14" s="156"/>
      <c r="T14" s="156"/>
      <c r="U14" s="157"/>
      <c r="V14" s="145">
        <v>1013.53</v>
      </c>
      <c r="W14" s="143"/>
      <c r="X14" s="144"/>
      <c r="Y14" s="146">
        <v>69</v>
      </c>
      <c r="Z14" s="147"/>
      <c r="AA14" s="148"/>
      <c r="AB14" s="145">
        <v>15063.89</v>
      </c>
      <c r="AC14" s="143"/>
      <c r="AD14" s="144"/>
      <c r="AE14" s="145">
        <v>3265.02</v>
      </c>
      <c r="AF14" s="143"/>
      <c r="AG14" s="143">
        <v>18328.91</v>
      </c>
      <c r="AH14" s="144"/>
    </row>
    <row r="15" spans="1:34" ht="16.8">
      <c r="A15" s="166" t="s">
        <v>272</v>
      </c>
      <c r="B15" s="167"/>
      <c r="C15" s="167"/>
      <c r="D15" s="168"/>
      <c r="E15" s="169" t="s">
        <v>273</v>
      </c>
      <c r="F15" s="170"/>
      <c r="G15" s="170"/>
      <c r="H15" s="170"/>
      <c r="I15" s="170"/>
      <c r="J15" s="171"/>
      <c r="K15" s="20">
        <v>7</v>
      </c>
      <c r="L15" s="146">
        <v>7</v>
      </c>
      <c r="M15" s="147"/>
      <c r="N15" s="148"/>
      <c r="O15" s="155">
        <v>941.55</v>
      </c>
      <c r="P15" s="156"/>
      <c r="Q15" s="157"/>
      <c r="R15" s="155">
        <v>224.85</v>
      </c>
      <c r="S15" s="156"/>
      <c r="T15" s="156"/>
      <c r="U15" s="157"/>
      <c r="V15" s="145">
        <v>1166.4000000000001</v>
      </c>
      <c r="W15" s="143"/>
      <c r="X15" s="144"/>
      <c r="Y15" s="146">
        <v>7</v>
      </c>
      <c r="Z15" s="147"/>
      <c r="AA15" s="148"/>
      <c r="AB15" s="145">
        <v>20466.740000000002</v>
      </c>
      <c r="AC15" s="143"/>
      <c r="AD15" s="144"/>
      <c r="AE15" s="145">
        <v>6347.89</v>
      </c>
      <c r="AF15" s="143"/>
      <c r="AG15" s="143">
        <v>26814.63</v>
      </c>
      <c r="AH15" s="144"/>
    </row>
    <row r="16" spans="1:34" ht="16.8">
      <c r="A16" s="166" t="s">
        <v>274</v>
      </c>
      <c r="B16" s="167"/>
      <c r="C16" s="167"/>
      <c r="D16" s="168"/>
      <c r="E16" s="169" t="s">
        <v>275</v>
      </c>
      <c r="F16" s="170"/>
      <c r="G16" s="170"/>
      <c r="H16" s="170"/>
      <c r="I16" s="170"/>
      <c r="J16" s="171"/>
      <c r="K16" s="20">
        <v>30</v>
      </c>
      <c r="L16" s="146">
        <v>30</v>
      </c>
      <c r="M16" s="147"/>
      <c r="N16" s="148"/>
      <c r="O16" s="155">
        <v>881.9</v>
      </c>
      <c r="P16" s="156"/>
      <c r="Q16" s="157"/>
      <c r="R16" s="155">
        <v>121.24</v>
      </c>
      <c r="S16" s="156"/>
      <c r="T16" s="156"/>
      <c r="U16" s="157"/>
      <c r="V16" s="145">
        <v>1003.14</v>
      </c>
      <c r="W16" s="143"/>
      <c r="X16" s="144"/>
      <c r="Y16" s="146">
        <v>27</v>
      </c>
      <c r="Z16" s="147"/>
      <c r="AA16" s="148"/>
      <c r="AB16" s="145">
        <v>15414.9</v>
      </c>
      <c r="AC16" s="143"/>
      <c r="AD16" s="144"/>
      <c r="AE16" s="145">
        <v>2756.56</v>
      </c>
      <c r="AF16" s="143"/>
      <c r="AG16" s="143">
        <v>18171.46</v>
      </c>
      <c r="AH16" s="144"/>
    </row>
    <row r="17" spans="1:34" ht="16.8">
      <c r="A17" s="166" t="s">
        <v>276</v>
      </c>
      <c r="B17" s="167"/>
      <c r="C17" s="167"/>
      <c r="D17" s="168"/>
      <c r="E17" s="169" t="s">
        <v>277</v>
      </c>
      <c r="F17" s="170"/>
      <c r="G17" s="170"/>
      <c r="H17" s="170"/>
      <c r="I17" s="170"/>
      <c r="J17" s="171"/>
      <c r="K17" s="20">
        <v>29</v>
      </c>
      <c r="L17" s="146">
        <v>29</v>
      </c>
      <c r="M17" s="147"/>
      <c r="N17" s="148"/>
      <c r="O17" s="155">
        <v>986.39</v>
      </c>
      <c r="P17" s="156"/>
      <c r="Q17" s="157"/>
      <c r="R17" s="155">
        <v>170.2</v>
      </c>
      <c r="S17" s="156"/>
      <c r="T17" s="156"/>
      <c r="U17" s="157"/>
      <c r="V17" s="145">
        <v>1156.5899999999999</v>
      </c>
      <c r="W17" s="143"/>
      <c r="X17" s="144"/>
      <c r="Y17" s="146">
        <v>28</v>
      </c>
      <c r="Z17" s="147"/>
      <c r="AA17" s="148"/>
      <c r="AB17" s="145">
        <v>15432.83</v>
      </c>
      <c r="AC17" s="143"/>
      <c r="AD17" s="144"/>
      <c r="AE17" s="145">
        <v>2232.5100000000002</v>
      </c>
      <c r="AF17" s="143"/>
      <c r="AG17" s="143">
        <v>17665.34</v>
      </c>
      <c r="AH17" s="144"/>
    </row>
    <row r="18" spans="1:34" ht="16.8">
      <c r="A18" s="166" t="s">
        <v>278</v>
      </c>
      <c r="B18" s="167"/>
      <c r="C18" s="167"/>
      <c r="D18" s="168"/>
      <c r="E18" s="169" t="s">
        <v>279</v>
      </c>
      <c r="F18" s="170"/>
      <c r="G18" s="170"/>
      <c r="H18" s="170"/>
      <c r="I18" s="170"/>
      <c r="J18" s="171"/>
      <c r="K18" s="20">
        <v>26</v>
      </c>
      <c r="L18" s="146">
        <v>26</v>
      </c>
      <c r="M18" s="147"/>
      <c r="N18" s="148"/>
      <c r="O18" s="145">
        <v>1025.67</v>
      </c>
      <c r="P18" s="143"/>
      <c r="Q18" s="144"/>
      <c r="R18" s="155">
        <v>161.99</v>
      </c>
      <c r="S18" s="156"/>
      <c r="T18" s="156"/>
      <c r="U18" s="157"/>
      <c r="V18" s="145">
        <v>1187.6500000000001</v>
      </c>
      <c r="W18" s="143"/>
      <c r="X18" s="144"/>
      <c r="Y18" s="146">
        <v>26</v>
      </c>
      <c r="Z18" s="147"/>
      <c r="AA18" s="148"/>
      <c r="AB18" s="145">
        <v>14727.46</v>
      </c>
      <c r="AC18" s="143"/>
      <c r="AD18" s="144"/>
      <c r="AE18" s="145">
        <v>2555.4299999999998</v>
      </c>
      <c r="AF18" s="143"/>
      <c r="AG18" s="143">
        <v>17282.88</v>
      </c>
      <c r="AH18" s="144"/>
    </row>
    <row r="19" spans="1:34" ht="16.8">
      <c r="A19" s="166" t="s">
        <v>280</v>
      </c>
      <c r="B19" s="167"/>
      <c r="C19" s="167"/>
      <c r="D19" s="168"/>
      <c r="E19" s="169" t="s">
        <v>281</v>
      </c>
      <c r="F19" s="170"/>
      <c r="G19" s="170"/>
      <c r="H19" s="170"/>
      <c r="I19" s="170"/>
      <c r="J19" s="171"/>
      <c r="K19" s="20">
        <v>13</v>
      </c>
      <c r="L19" s="146">
        <v>12</v>
      </c>
      <c r="M19" s="147"/>
      <c r="N19" s="148"/>
      <c r="O19" s="145">
        <v>1147.6300000000001</v>
      </c>
      <c r="P19" s="143"/>
      <c r="Q19" s="144"/>
      <c r="R19" s="155">
        <v>162.49</v>
      </c>
      <c r="S19" s="156"/>
      <c r="T19" s="156"/>
      <c r="U19" s="157"/>
      <c r="V19" s="145">
        <v>1310.1199999999999</v>
      </c>
      <c r="W19" s="143"/>
      <c r="X19" s="144"/>
      <c r="Y19" s="146">
        <v>13</v>
      </c>
      <c r="Z19" s="147"/>
      <c r="AA19" s="148"/>
      <c r="AB19" s="145">
        <v>17240.400000000001</v>
      </c>
      <c r="AC19" s="143"/>
      <c r="AD19" s="144"/>
      <c r="AE19" s="145">
        <v>2430.83</v>
      </c>
      <c r="AF19" s="143"/>
      <c r="AG19" s="143">
        <v>19671.22</v>
      </c>
      <c r="AH19" s="144"/>
    </row>
    <row r="20" spans="1:34" ht="16.8">
      <c r="A20" s="166" t="s">
        <v>282</v>
      </c>
      <c r="B20" s="167"/>
      <c r="C20" s="167"/>
      <c r="D20" s="168"/>
      <c r="E20" s="169" t="s">
        <v>283</v>
      </c>
      <c r="F20" s="170"/>
      <c r="G20" s="170"/>
      <c r="H20" s="170"/>
      <c r="I20" s="170"/>
      <c r="J20" s="171"/>
      <c r="K20" s="20">
        <v>18</v>
      </c>
      <c r="L20" s="146">
        <v>18</v>
      </c>
      <c r="M20" s="147"/>
      <c r="N20" s="148"/>
      <c r="O20" s="145">
        <v>1331.1</v>
      </c>
      <c r="P20" s="143"/>
      <c r="Q20" s="144"/>
      <c r="R20" s="155">
        <v>232.26</v>
      </c>
      <c r="S20" s="156"/>
      <c r="T20" s="156"/>
      <c r="U20" s="157"/>
      <c r="V20" s="145">
        <v>1563.36</v>
      </c>
      <c r="W20" s="143"/>
      <c r="X20" s="144"/>
      <c r="Y20" s="146">
        <v>16</v>
      </c>
      <c r="Z20" s="147"/>
      <c r="AA20" s="148"/>
      <c r="AB20" s="145">
        <v>14463.73</v>
      </c>
      <c r="AC20" s="143"/>
      <c r="AD20" s="144"/>
      <c r="AE20" s="145">
        <v>1314.56</v>
      </c>
      <c r="AF20" s="143"/>
      <c r="AG20" s="143">
        <v>15778.28</v>
      </c>
      <c r="AH20" s="144"/>
    </row>
    <row r="21" spans="1:34" ht="16.8">
      <c r="A21" s="166" t="s">
        <v>284</v>
      </c>
      <c r="B21" s="167"/>
      <c r="C21" s="167"/>
      <c r="D21" s="168"/>
      <c r="E21" s="169" t="s">
        <v>285</v>
      </c>
      <c r="F21" s="170"/>
      <c r="G21" s="170"/>
      <c r="H21" s="170"/>
      <c r="I21" s="170"/>
      <c r="J21" s="171"/>
      <c r="K21" s="20">
        <v>4</v>
      </c>
      <c r="L21" s="146">
        <v>4</v>
      </c>
      <c r="M21" s="147"/>
      <c r="N21" s="148"/>
      <c r="O21" s="145">
        <v>1538.13</v>
      </c>
      <c r="P21" s="143"/>
      <c r="Q21" s="144"/>
      <c r="R21" s="155">
        <v>360.06</v>
      </c>
      <c r="S21" s="156"/>
      <c r="T21" s="156"/>
      <c r="U21" s="157"/>
      <c r="V21" s="145">
        <v>1898.19</v>
      </c>
      <c r="W21" s="143"/>
      <c r="X21" s="144"/>
      <c r="Y21" s="146">
        <v>4</v>
      </c>
      <c r="Z21" s="147"/>
      <c r="AA21" s="148"/>
      <c r="AB21" s="145">
        <v>17262.66</v>
      </c>
      <c r="AC21" s="143"/>
      <c r="AD21" s="144"/>
      <c r="AE21" s="145">
        <v>3360.41</v>
      </c>
      <c r="AF21" s="143"/>
      <c r="AG21" s="143">
        <v>20623.07</v>
      </c>
      <c r="AH21" s="144"/>
    </row>
    <row r="22" spans="1:34" ht="16.8">
      <c r="A22" s="158"/>
      <c r="B22" s="159"/>
      <c r="C22" s="159"/>
      <c r="D22" s="160"/>
      <c r="E22" s="22"/>
      <c r="F22" s="23"/>
      <c r="G22" s="161" t="s">
        <v>286</v>
      </c>
      <c r="H22" s="161"/>
      <c r="I22" s="161"/>
      <c r="J22" s="162"/>
      <c r="K22" s="28">
        <v>902</v>
      </c>
      <c r="L22" s="149">
        <v>880</v>
      </c>
      <c r="M22" s="150"/>
      <c r="N22" s="151"/>
      <c r="O22" s="163">
        <v>466.72</v>
      </c>
      <c r="P22" s="164"/>
      <c r="Q22" s="165"/>
      <c r="R22" s="163">
        <v>250.47</v>
      </c>
      <c r="S22" s="164"/>
      <c r="T22" s="164"/>
      <c r="U22" s="165"/>
      <c r="V22" s="163">
        <v>717.19</v>
      </c>
      <c r="W22" s="164"/>
      <c r="X22" s="165"/>
      <c r="Y22" s="149">
        <v>834</v>
      </c>
      <c r="Z22" s="150"/>
      <c r="AA22" s="151"/>
      <c r="AB22" s="152">
        <v>30265.94</v>
      </c>
      <c r="AC22" s="153"/>
      <c r="AD22" s="154"/>
      <c r="AE22" s="152">
        <v>23009.7</v>
      </c>
      <c r="AF22" s="153"/>
      <c r="AG22" s="153">
        <v>53275.63</v>
      </c>
      <c r="AH22" s="154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ค่ากลางกลุ่ม UnitCost, HGR</vt:lpstr>
      <vt:lpstr>รายเขต</vt:lpstr>
      <vt:lpstr>ก.ค.68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2025-08-21T04:21:51Z</dcterms:modified>
</cp:coreProperties>
</file>